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bookViews>
    <workbookView xWindow="0" yWindow="460" windowWidth="28800" windowHeight="17460" tabRatio="500"/>
  </bookViews>
  <sheets>
    <sheet name="Comparison Matrix" sheetId="15" r:id="rId1"/>
    <sheet name="Connection Matrix" sheetId="17" r:id="rId2"/>
    <sheet name="Narrative" sheetId="18" r:id="rId3"/>
    <sheet name="Pairwise Solver" sheetId="14" r:id="rId4"/>
    <sheet name="Glucose Test Table" sheetId="30" r:id="rId5"/>
    <sheet name="Glucose Test Log" sheetId="23" r:id="rId6"/>
    <sheet name="Control Test Log" sheetId="25" r:id="rId7"/>
  </sheets>
  <definedNames>
    <definedName name="_xlnm._FilterDatabase" localSheetId="6" hidden="1">'Control Test Log'!$A$1:$L$1</definedName>
    <definedName name="_xlnm._FilterDatabase" localSheetId="5" hidden="1">'Glucose Test Log'!$A$1:$J$178</definedName>
    <definedName name="_xlnm._FilterDatabase" localSheetId="4" hidden="1">'Glucose Test Table'!$A$1:$K$26</definedName>
    <definedName name="solver_adj" localSheetId="3" hidden="1">'Pairwise Solver'!$G$24,'Pairwise Solver'!$M$24,'Pairwise Solver'!$S$24,'Pairwise Solver'!$Y$24,'Pairwise Solver'!$AE$24,'Pairwise Solver'!$AK$24,'Pairwise Solver'!$AQ$24,'Pairwise Solver'!$AW$24,'Pairwise Solver'!$BC$24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opt" localSheetId="3" hidden="1">'Pairwise Solver'!$G$28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120" i="14" l="1"/>
  <c r="BB106" i="14"/>
  <c r="BC106" i="14"/>
  <c r="BC72" i="14"/>
  <c r="BB56" i="14"/>
  <c r="BC56" i="14"/>
  <c r="AW48" i="14"/>
  <c r="AV33" i="14"/>
  <c r="AW33" i="14"/>
  <c r="B74" i="30" a="1"/>
  <c r="B74" i="30"/>
  <c r="C74" i="30" a="1"/>
  <c r="C74" i="30"/>
  <c r="D74" i="30" a="1"/>
  <c r="D74" i="30"/>
  <c r="E74" i="30" a="1"/>
  <c r="E74" i="30"/>
  <c r="F74" i="30" a="1"/>
  <c r="F74" i="30"/>
  <c r="G74" i="30" a="1"/>
  <c r="G74" i="30"/>
  <c r="H74" i="30" a="1"/>
  <c r="H74" i="30"/>
  <c r="I74" i="30" a="1"/>
  <c r="I74" i="30"/>
  <c r="J74" i="30" a="1"/>
  <c r="J74" i="30"/>
  <c r="K74" i="30" a="1"/>
  <c r="K74" i="30"/>
  <c r="B75" i="30" a="1"/>
  <c r="B75" i="30"/>
  <c r="C75" i="30" a="1"/>
  <c r="C75" i="30"/>
  <c r="D75" i="30" a="1"/>
  <c r="D75" i="30"/>
  <c r="E75" i="30" a="1"/>
  <c r="E75" i="30"/>
  <c r="F75" i="30" a="1"/>
  <c r="F75" i="30"/>
  <c r="G75" i="30" a="1"/>
  <c r="G75" i="30"/>
  <c r="H75" i="30" a="1"/>
  <c r="H75" i="30"/>
  <c r="I75" i="30" a="1"/>
  <c r="I75" i="30"/>
  <c r="J75" i="30" a="1"/>
  <c r="J75" i="30"/>
  <c r="K75" i="30" a="1"/>
  <c r="K75" i="30"/>
  <c r="B76" i="30" a="1"/>
  <c r="B76" i="30"/>
  <c r="C76" i="30" a="1"/>
  <c r="C76" i="30"/>
  <c r="D76" i="30" a="1"/>
  <c r="D76" i="30"/>
  <c r="E76" i="30" a="1"/>
  <c r="E76" i="30"/>
  <c r="F76" i="30" a="1"/>
  <c r="F76" i="30"/>
  <c r="G76" i="30" a="1"/>
  <c r="G76" i="30"/>
  <c r="H76" i="30" a="1"/>
  <c r="H76" i="30"/>
  <c r="I76" i="30" a="1"/>
  <c r="I76" i="30"/>
  <c r="J76" i="30" a="1"/>
  <c r="J76" i="30"/>
  <c r="K76" i="30" a="1"/>
  <c r="K76" i="30"/>
  <c r="B3" i="30" a="1"/>
  <c r="B3" i="30"/>
  <c r="C3" i="30" a="1"/>
  <c r="C3" i="30"/>
  <c r="D3" i="30" a="1"/>
  <c r="D3" i="30"/>
  <c r="E3" i="30" a="1"/>
  <c r="E3" i="30"/>
  <c r="F3" i="30" a="1"/>
  <c r="F3" i="30"/>
  <c r="G3" i="30" a="1"/>
  <c r="G3" i="30"/>
  <c r="H3" i="30" a="1"/>
  <c r="H3" i="30"/>
  <c r="I3" i="30" a="1"/>
  <c r="I3" i="30"/>
  <c r="J3" i="30" a="1"/>
  <c r="J3" i="30"/>
  <c r="K3" i="30" a="1"/>
  <c r="K3" i="30"/>
  <c r="B4" i="30" a="1"/>
  <c r="B4" i="30"/>
  <c r="C4" i="30" a="1"/>
  <c r="C4" i="30"/>
  <c r="D4" i="30" a="1"/>
  <c r="D4" i="30"/>
  <c r="E4" i="30" a="1"/>
  <c r="E4" i="30"/>
  <c r="F4" i="30" a="1"/>
  <c r="F4" i="30"/>
  <c r="G4" i="30" a="1"/>
  <c r="G4" i="30"/>
  <c r="H4" i="30" a="1"/>
  <c r="H4" i="30"/>
  <c r="I4" i="30" a="1"/>
  <c r="I4" i="30"/>
  <c r="J4" i="30" a="1"/>
  <c r="J4" i="30"/>
  <c r="K4" i="30" a="1"/>
  <c r="K4" i="30"/>
  <c r="B5" i="30" a="1"/>
  <c r="B5" i="30"/>
  <c r="C5" i="30" a="1"/>
  <c r="C5" i="30"/>
  <c r="D5" i="30" a="1"/>
  <c r="D5" i="30"/>
  <c r="E5" i="30" a="1"/>
  <c r="E5" i="30"/>
  <c r="F5" i="30" a="1"/>
  <c r="F5" i="30"/>
  <c r="G5" i="30" a="1"/>
  <c r="G5" i="30"/>
  <c r="H5" i="30" a="1"/>
  <c r="H5" i="30"/>
  <c r="I5" i="30" a="1"/>
  <c r="I5" i="30"/>
  <c r="J5" i="30" a="1"/>
  <c r="J5" i="30"/>
  <c r="K5" i="30" a="1"/>
  <c r="K5" i="30"/>
  <c r="B6" i="30" a="1"/>
  <c r="B6" i="30"/>
  <c r="C6" i="30" a="1"/>
  <c r="C6" i="30"/>
  <c r="D6" i="30" a="1"/>
  <c r="D6" i="30"/>
  <c r="E6" i="30" a="1"/>
  <c r="E6" i="30"/>
  <c r="F6" i="30" a="1"/>
  <c r="F6" i="30"/>
  <c r="G6" i="30" a="1"/>
  <c r="G6" i="30"/>
  <c r="H6" i="30" a="1"/>
  <c r="H6" i="30"/>
  <c r="I6" i="30" a="1"/>
  <c r="I6" i="30"/>
  <c r="J6" i="30" a="1"/>
  <c r="J6" i="30"/>
  <c r="K6" i="30" a="1"/>
  <c r="K6" i="30"/>
  <c r="B7" i="30" a="1"/>
  <c r="B7" i="30"/>
  <c r="C7" i="30" a="1"/>
  <c r="C7" i="30"/>
  <c r="D7" i="30" a="1"/>
  <c r="D7" i="30"/>
  <c r="E7" i="30" a="1"/>
  <c r="E7" i="30"/>
  <c r="F7" i="30" a="1"/>
  <c r="F7" i="30"/>
  <c r="G7" i="30" a="1"/>
  <c r="G7" i="30"/>
  <c r="H7" i="30" a="1"/>
  <c r="H7" i="30"/>
  <c r="I7" i="30" a="1"/>
  <c r="I7" i="30"/>
  <c r="J7" i="30" a="1"/>
  <c r="J7" i="30"/>
  <c r="K7" i="30" a="1"/>
  <c r="K7" i="30"/>
  <c r="B8" i="30" a="1"/>
  <c r="B8" i="30"/>
  <c r="C8" i="30" a="1"/>
  <c r="C8" i="30"/>
  <c r="D8" i="30" a="1"/>
  <c r="D8" i="30"/>
  <c r="E8" i="30" a="1"/>
  <c r="E8" i="30"/>
  <c r="F8" i="30" a="1"/>
  <c r="F8" i="30"/>
  <c r="G8" i="30" a="1"/>
  <c r="G8" i="30"/>
  <c r="H8" i="30" a="1"/>
  <c r="H8" i="30"/>
  <c r="I8" i="30" a="1"/>
  <c r="I8" i="30"/>
  <c r="J8" i="30" a="1"/>
  <c r="J8" i="30"/>
  <c r="K8" i="30" a="1"/>
  <c r="K8" i="30"/>
  <c r="B9" i="30" a="1"/>
  <c r="B9" i="30"/>
  <c r="C9" i="30" a="1"/>
  <c r="C9" i="30"/>
  <c r="D9" i="30" a="1"/>
  <c r="D9" i="30"/>
  <c r="E9" i="30" a="1"/>
  <c r="E9" i="30"/>
  <c r="F9" i="30" a="1"/>
  <c r="F9" i="30"/>
  <c r="G9" i="30" a="1"/>
  <c r="G9" i="30"/>
  <c r="H9" i="30" a="1"/>
  <c r="H9" i="30"/>
  <c r="I9" i="30" a="1"/>
  <c r="I9" i="30"/>
  <c r="J9" i="30" a="1"/>
  <c r="J9" i="30"/>
  <c r="K9" i="30" a="1"/>
  <c r="K9" i="30"/>
  <c r="B10" i="30" a="1"/>
  <c r="B10" i="30"/>
  <c r="C10" i="30" a="1"/>
  <c r="C10" i="30"/>
  <c r="D10" i="30" a="1"/>
  <c r="D10" i="30"/>
  <c r="E10" i="30" a="1"/>
  <c r="E10" i="30"/>
  <c r="F10" i="30" a="1"/>
  <c r="F10" i="30"/>
  <c r="G10" i="30" a="1"/>
  <c r="G10" i="30"/>
  <c r="H10" i="30" a="1"/>
  <c r="H10" i="30"/>
  <c r="I10" i="30" a="1"/>
  <c r="I10" i="30"/>
  <c r="J10" i="30" a="1"/>
  <c r="J10" i="30"/>
  <c r="K10" i="30" a="1"/>
  <c r="K10" i="30"/>
  <c r="B11" i="30" a="1"/>
  <c r="B11" i="30"/>
  <c r="C11" i="30" a="1"/>
  <c r="C11" i="30"/>
  <c r="D11" i="30" a="1"/>
  <c r="D11" i="30"/>
  <c r="E11" i="30" a="1"/>
  <c r="E11" i="30"/>
  <c r="F11" i="30" a="1"/>
  <c r="F11" i="30"/>
  <c r="G11" i="30" a="1"/>
  <c r="G11" i="30"/>
  <c r="H11" i="30" a="1"/>
  <c r="H11" i="30"/>
  <c r="I11" i="30" a="1"/>
  <c r="I11" i="30"/>
  <c r="J11" i="30" a="1"/>
  <c r="J11" i="30"/>
  <c r="K11" i="30" a="1"/>
  <c r="K11" i="30"/>
  <c r="B12" i="30" a="1"/>
  <c r="B12" i="30"/>
  <c r="C12" i="30" a="1"/>
  <c r="C12" i="30"/>
  <c r="D12" i="30" a="1"/>
  <c r="D12" i="30"/>
  <c r="E12" i="30" a="1"/>
  <c r="E12" i="30"/>
  <c r="F12" i="30" a="1"/>
  <c r="F12" i="30"/>
  <c r="G12" i="30" a="1"/>
  <c r="G12" i="30"/>
  <c r="H12" i="30" a="1"/>
  <c r="H12" i="30"/>
  <c r="I12" i="30" a="1"/>
  <c r="I12" i="30"/>
  <c r="J12" i="30" a="1"/>
  <c r="J12" i="30"/>
  <c r="K12" i="30" a="1"/>
  <c r="K12" i="30"/>
  <c r="B13" i="30" a="1"/>
  <c r="B13" i="30"/>
  <c r="C13" i="30" a="1"/>
  <c r="C13" i="30"/>
  <c r="D13" i="30" a="1"/>
  <c r="D13" i="30"/>
  <c r="E13" i="30" a="1"/>
  <c r="E13" i="30"/>
  <c r="F13" i="30" a="1"/>
  <c r="F13" i="30"/>
  <c r="G13" i="30" a="1"/>
  <c r="G13" i="30"/>
  <c r="H13" i="30" a="1"/>
  <c r="H13" i="30"/>
  <c r="I13" i="30" a="1"/>
  <c r="I13" i="30"/>
  <c r="J13" i="30" a="1"/>
  <c r="J13" i="30"/>
  <c r="K13" i="30" a="1"/>
  <c r="K13" i="30"/>
  <c r="B14" i="30" a="1"/>
  <c r="B14" i="30"/>
  <c r="C14" i="30" a="1"/>
  <c r="C14" i="30"/>
  <c r="D14" i="30" a="1"/>
  <c r="D14" i="30"/>
  <c r="E14" i="30" a="1"/>
  <c r="E14" i="30"/>
  <c r="F14" i="30" a="1"/>
  <c r="F14" i="30"/>
  <c r="G14" i="30" a="1"/>
  <c r="G14" i="30"/>
  <c r="H14" i="30" a="1"/>
  <c r="H14" i="30"/>
  <c r="I14" i="30" a="1"/>
  <c r="I14" i="30"/>
  <c r="J14" i="30" a="1"/>
  <c r="J14" i="30"/>
  <c r="K14" i="30" a="1"/>
  <c r="K14" i="30"/>
  <c r="B15" i="30" a="1"/>
  <c r="B15" i="30"/>
  <c r="C15" i="30" a="1"/>
  <c r="C15" i="30"/>
  <c r="D15" i="30" a="1"/>
  <c r="D15" i="30"/>
  <c r="E15" i="30" a="1"/>
  <c r="E15" i="30"/>
  <c r="F15" i="30" a="1"/>
  <c r="F15" i="30"/>
  <c r="G15" i="30" a="1"/>
  <c r="G15" i="30"/>
  <c r="H15" i="30" a="1"/>
  <c r="H15" i="30"/>
  <c r="I15" i="30" a="1"/>
  <c r="I15" i="30"/>
  <c r="J15" i="30" a="1"/>
  <c r="J15" i="30"/>
  <c r="K15" i="30" a="1"/>
  <c r="K15" i="30"/>
  <c r="B16" i="30" a="1"/>
  <c r="B16" i="30"/>
  <c r="C16" i="30" a="1"/>
  <c r="C16" i="30"/>
  <c r="D16" i="30" a="1"/>
  <c r="D16" i="30"/>
  <c r="E16" i="30" a="1"/>
  <c r="E16" i="30"/>
  <c r="F16" i="30" a="1"/>
  <c r="F16" i="30"/>
  <c r="G16" i="30" a="1"/>
  <c r="G16" i="30"/>
  <c r="H16" i="30" a="1"/>
  <c r="H16" i="30"/>
  <c r="I16" i="30" a="1"/>
  <c r="I16" i="30"/>
  <c r="J16" i="30" a="1"/>
  <c r="J16" i="30"/>
  <c r="K16" i="30" a="1"/>
  <c r="K16" i="30"/>
  <c r="B17" i="30" a="1"/>
  <c r="B17" i="30"/>
  <c r="C17" i="30" a="1"/>
  <c r="C17" i="30"/>
  <c r="D17" i="30" a="1"/>
  <c r="D17" i="30"/>
  <c r="E17" i="30" a="1"/>
  <c r="E17" i="30"/>
  <c r="F17" i="30" a="1"/>
  <c r="F17" i="30"/>
  <c r="G17" i="30" a="1"/>
  <c r="G17" i="30"/>
  <c r="H17" i="30" a="1"/>
  <c r="H17" i="30"/>
  <c r="I17" i="30" a="1"/>
  <c r="I17" i="30"/>
  <c r="J17" i="30" a="1"/>
  <c r="J17" i="30"/>
  <c r="K17" i="30" a="1"/>
  <c r="K17" i="30"/>
  <c r="B18" i="30" a="1"/>
  <c r="B18" i="30"/>
  <c r="C18" i="30" a="1"/>
  <c r="C18" i="30"/>
  <c r="D18" i="30" a="1"/>
  <c r="D18" i="30"/>
  <c r="E18" i="30" a="1"/>
  <c r="E18" i="30"/>
  <c r="F18" i="30" a="1"/>
  <c r="F18" i="30"/>
  <c r="G18" i="30" a="1"/>
  <c r="G18" i="30"/>
  <c r="H18" i="30" a="1"/>
  <c r="H18" i="30"/>
  <c r="I18" i="30" a="1"/>
  <c r="I18" i="30"/>
  <c r="J18" i="30" a="1"/>
  <c r="J18" i="30"/>
  <c r="K18" i="30" a="1"/>
  <c r="K18" i="30"/>
  <c r="B19" i="30" a="1"/>
  <c r="B19" i="30"/>
  <c r="C19" i="30" a="1"/>
  <c r="C19" i="30"/>
  <c r="D19" i="30" a="1"/>
  <c r="D19" i="30"/>
  <c r="E19" i="30" a="1"/>
  <c r="E19" i="30"/>
  <c r="F19" i="30" a="1"/>
  <c r="F19" i="30"/>
  <c r="G19" i="30" a="1"/>
  <c r="G19" i="30"/>
  <c r="H19" i="30" a="1"/>
  <c r="H19" i="30"/>
  <c r="I19" i="30" a="1"/>
  <c r="I19" i="30"/>
  <c r="J19" i="30" a="1"/>
  <c r="J19" i="30"/>
  <c r="K19" i="30" a="1"/>
  <c r="K19" i="30"/>
  <c r="B20" i="30" a="1"/>
  <c r="B20" i="30"/>
  <c r="C20" i="30" a="1"/>
  <c r="C20" i="30"/>
  <c r="D20" i="30" a="1"/>
  <c r="D20" i="30"/>
  <c r="E20" i="30" a="1"/>
  <c r="E20" i="30"/>
  <c r="F20" i="30" a="1"/>
  <c r="F20" i="30"/>
  <c r="G20" i="30" a="1"/>
  <c r="G20" i="30"/>
  <c r="H20" i="30" a="1"/>
  <c r="H20" i="30"/>
  <c r="I20" i="30" a="1"/>
  <c r="I20" i="30"/>
  <c r="J20" i="30" a="1"/>
  <c r="J20" i="30"/>
  <c r="K20" i="30" a="1"/>
  <c r="K20" i="30"/>
  <c r="B21" i="30" a="1"/>
  <c r="B21" i="30"/>
  <c r="C21" i="30" a="1"/>
  <c r="C21" i="30"/>
  <c r="D21" i="30" a="1"/>
  <c r="D21" i="30"/>
  <c r="E21" i="30" a="1"/>
  <c r="E21" i="30"/>
  <c r="F21" i="30" a="1"/>
  <c r="F21" i="30"/>
  <c r="G21" i="30" a="1"/>
  <c r="G21" i="30"/>
  <c r="H21" i="30" a="1"/>
  <c r="H21" i="30"/>
  <c r="I21" i="30" a="1"/>
  <c r="I21" i="30"/>
  <c r="J21" i="30" a="1"/>
  <c r="J21" i="30"/>
  <c r="K21" i="30" a="1"/>
  <c r="K21" i="30"/>
  <c r="B22" i="30" a="1"/>
  <c r="B22" i="30"/>
  <c r="C22" i="30" a="1"/>
  <c r="C22" i="30"/>
  <c r="D22" i="30" a="1"/>
  <c r="D22" i="30"/>
  <c r="E22" i="30" a="1"/>
  <c r="E22" i="30"/>
  <c r="F22" i="30" a="1"/>
  <c r="F22" i="30"/>
  <c r="G22" i="30" a="1"/>
  <c r="G22" i="30"/>
  <c r="H22" i="30" a="1"/>
  <c r="H22" i="30"/>
  <c r="I22" i="30" a="1"/>
  <c r="I22" i="30"/>
  <c r="J22" i="30" a="1"/>
  <c r="J22" i="30"/>
  <c r="K22" i="30" a="1"/>
  <c r="K22" i="30"/>
  <c r="B23" i="30" a="1"/>
  <c r="B23" i="30"/>
  <c r="C23" i="30" a="1"/>
  <c r="C23" i="30"/>
  <c r="D23" i="30" a="1"/>
  <c r="D23" i="30"/>
  <c r="E23" i="30" a="1"/>
  <c r="E23" i="30"/>
  <c r="F23" i="30" a="1"/>
  <c r="F23" i="30"/>
  <c r="G23" i="30" a="1"/>
  <c r="G23" i="30"/>
  <c r="H23" i="30" a="1"/>
  <c r="H23" i="30"/>
  <c r="I23" i="30" a="1"/>
  <c r="I23" i="30"/>
  <c r="J23" i="30" a="1"/>
  <c r="J23" i="30"/>
  <c r="K23" i="30" a="1"/>
  <c r="K23" i="30"/>
  <c r="B24" i="30" a="1"/>
  <c r="B24" i="30"/>
  <c r="C24" i="30" a="1"/>
  <c r="C24" i="30"/>
  <c r="D24" i="30" a="1"/>
  <c r="D24" i="30"/>
  <c r="E24" i="30" a="1"/>
  <c r="E24" i="30"/>
  <c r="F24" i="30" a="1"/>
  <c r="F24" i="30"/>
  <c r="G24" i="30" a="1"/>
  <c r="G24" i="30"/>
  <c r="H24" i="30" a="1"/>
  <c r="H24" i="30"/>
  <c r="I24" i="30" a="1"/>
  <c r="I24" i="30"/>
  <c r="J24" i="30" a="1"/>
  <c r="J24" i="30"/>
  <c r="K24" i="30" a="1"/>
  <c r="K24" i="30"/>
  <c r="B25" i="30" a="1"/>
  <c r="B25" i="30"/>
  <c r="C25" i="30" a="1"/>
  <c r="C25" i="30"/>
  <c r="D25" i="30" a="1"/>
  <c r="D25" i="30"/>
  <c r="E25" i="30" a="1"/>
  <c r="E25" i="30"/>
  <c r="F25" i="30" a="1"/>
  <c r="F25" i="30"/>
  <c r="G25" i="30" a="1"/>
  <c r="G25" i="30"/>
  <c r="H25" i="30" a="1"/>
  <c r="H25" i="30"/>
  <c r="I25" i="30" a="1"/>
  <c r="I25" i="30"/>
  <c r="J25" i="30" a="1"/>
  <c r="J25" i="30"/>
  <c r="K25" i="30" a="1"/>
  <c r="K25" i="30"/>
  <c r="B26" i="30" a="1"/>
  <c r="B26" i="30"/>
  <c r="C26" i="30" a="1"/>
  <c r="C26" i="30"/>
  <c r="D26" i="30" a="1"/>
  <c r="D26" i="30"/>
  <c r="E26" i="30" a="1"/>
  <c r="E26" i="30"/>
  <c r="F26" i="30" a="1"/>
  <c r="F26" i="30"/>
  <c r="G26" i="30" a="1"/>
  <c r="G26" i="30"/>
  <c r="H26" i="30" a="1"/>
  <c r="H26" i="30"/>
  <c r="I26" i="30" a="1"/>
  <c r="I26" i="30"/>
  <c r="J26" i="30" a="1"/>
  <c r="J26" i="30"/>
  <c r="K26" i="30" a="1"/>
  <c r="K26" i="30"/>
  <c r="B27" i="30" a="1"/>
  <c r="B27" i="30"/>
  <c r="C27" i="30" a="1"/>
  <c r="C27" i="30"/>
  <c r="D27" i="30" a="1"/>
  <c r="D27" i="30"/>
  <c r="E27" i="30" a="1"/>
  <c r="E27" i="30"/>
  <c r="F27" i="30" a="1"/>
  <c r="F27" i="30"/>
  <c r="G27" i="30" a="1"/>
  <c r="G27" i="30"/>
  <c r="H27" i="30" a="1"/>
  <c r="H27" i="30"/>
  <c r="I27" i="30" a="1"/>
  <c r="I27" i="30"/>
  <c r="J27" i="30" a="1"/>
  <c r="J27" i="30"/>
  <c r="K27" i="30" a="1"/>
  <c r="K27" i="30"/>
  <c r="B28" i="30" a="1"/>
  <c r="B28" i="30"/>
  <c r="C28" i="30" a="1"/>
  <c r="C28" i="30"/>
  <c r="D28" i="30" a="1"/>
  <c r="D28" i="30"/>
  <c r="E28" i="30" a="1"/>
  <c r="E28" i="30"/>
  <c r="F28" i="30" a="1"/>
  <c r="F28" i="30"/>
  <c r="G28" i="30" a="1"/>
  <c r="G28" i="30"/>
  <c r="H28" i="30" a="1"/>
  <c r="H28" i="30"/>
  <c r="I28" i="30" a="1"/>
  <c r="I28" i="30"/>
  <c r="J28" i="30" a="1"/>
  <c r="J28" i="30"/>
  <c r="K28" i="30" a="1"/>
  <c r="K28" i="30"/>
  <c r="B29" i="30" a="1"/>
  <c r="B29" i="30"/>
  <c r="C29" i="30" a="1"/>
  <c r="C29" i="30"/>
  <c r="D29" i="30" a="1"/>
  <c r="D29" i="30"/>
  <c r="E29" i="30" a="1"/>
  <c r="E29" i="30"/>
  <c r="F29" i="30" a="1"/>
  <c r="F29" i="30"/>
  <c r="G29" i="30" a="1"/>
  <c r="G29" i="30"/>
  <c r="H29" i="30" a="1"/>
  <c r="H29" i="30"/>
  <c r="I29" i="30" a="1"/>
  <c r="I29" i="30"/>
  <c r="J29" i="30" a="1"/>
  <c r="J29" i="30"/>
  <c r="K29" i="30" a="1"/>
  <c r="K29" i="30"/>
  <c r="B30" i="30" a="1"/>
  <c r="B30" i="30"/>
  <c r="C30" i="30" a="1"/>
  <c r="C30" i="30"/>
  <c r="D30" i="30" a="1"/>
  <c r="D30" i="30"/>
  <c r="E30" i="30" a="1"/>
  <c r="E30" i="30"/>
  <c r="F30" i="30" a="1"/>
  <c r="F30" i="30"/>
  <c r="G30" i="30" a="1"/>
  <c r="G30" i="30"/>
  <c r="H30" i="30" a="1"/>
  <c r="H30" i="30"/>
  <c r="I30" i="30" a="1"/>
  <c r="I30" i="30"/>
  <c r="J30" i="30" a="1"/>
  <c r="J30" i="30"/>
  <c r="K30" i="30" a="1"/>
  <c r="K30" i="30"/>
  <c r="B31" i="30" a="1"/>
  <c r="B31" i="30"/>
  <c r="C31" i="30" a="1"/>
  <c r="C31" i="30"/>
  <c r="D31" i="30" a="1"/>
  <c r="D31" i="30"/>
  <c r="E31" i="30" a="1"/>
  <c r="E31" i="30"/>
  <c r="F31" i="30" a="1"/>
  <c r="F31" i="30"/>
  <c r="G31" i="30" a="1"/>
  <c r="G31" i="30"/>
  <c r="H31" i="30" a="1"/>
  <c r="H31" i="30"/>
  <c r="I31" i="30" a="1"/>
  <c r="I31" i="30"/>
  <c r="J31" i="30" a="1"/>
  <c r="J31" i="30"/>
  <c r="K31" i="30" a="1"/>
  <c r="K31" i="30"/>
  <c r="B32" i="30" a="1"/>
  <c r="B32" i="30"/>
  <c r="C32" i="30" a="1"/>
  <c r="C32" i="30"/>
  <c r="D32" i="30" a="1"/>
  <c r="D32" i="30"/>
  <c r="E32" i="30" a="1"/>
  <c r="E32" i="30"/>
  <c r="F32" i="30" a="1"/>
  <c r="F32" i="30"/>
  <c r="G32" i="30" a="1"/>
  <c r="G32" i="30"/>
  <c r="H32" i="30" a="1"/>
  <c r="H32" i="30"/>
  <c r="I32" i="30" a="1"/>
  <c r="I32" i="30"/>
  <c r="J32" i="30" a="1"/>
  <c r="J32" i="30"/>
  <c r="K32" i="30" a="1"/>
  <c r="K32" i="30"/>
  <c r="B33" i="30" a="1"/>
  <c r="B33" i="30"/>
  <c r="C33" i="30" a="1"/>
  <c r="C33" i="30"/>
  <c r="D33" i="30" a="1"/>
  <c r="D33" i="30"/>
  <c r="E33" i="30" a="1"/>
  <c r="E33" i="30"/>
  <c r="F33" i="30" a="1"/>
  <c r="F33" i="30"/>
  <c r="G33" i="30" a="1"/>
  <c r="G33" i="30"/>
  <c r="H33" i="30" a="1"/>
  <c r="H33" i="30"/>
  <c r="I33" i="30" a="1"/>
  <c r="I33" i="30"/>
  <c r="J33" i="30" a="1"/>
  <c r="J33" i="30"/>
  <c r="K33" i="30" a="1"/>
  <c r="K33" i="30"/>
  <c r="B34" i="30" a="1"/>
  <c r="B34" i="30"/>
  <c r="C34" i="30" a="1"/>
  <c r="C34" i="30"/>
  <c r="D34" i="30" a="1"/>
  <c r="D34" i="30"/>
  <c r="E34" i="30" a="1"/>
  <c r="E34" i="30"/>
  <c r="F34" i="30" a="1"/>
  <c r="F34" i="30"/>
  <c r="G34" i="30" a="1"/>
  <c r="G34" i="30"/>
  <c r="H34" i="30" a="1"/>
  <c r="H34" i="30"/>
  <c r="I34" i="30" a="1"/>
  <c r="I34" i="30"/>
  <c r="J34" i="30" a="1"/>
  <c r="J34" i="30"/>
  <c r="K34" i="30" a="1"/>
  <c r="K34" i="30"/>
  <c r="B35" i="30" a="1"/>
  <c r="B35" i="30"/>
  <c r="C35" i="30" a="1"/>
  <c r="C35" i="30"/>
  <c r="D35" i="30" a="1"/>
  <c r="D35" i="30"/>
  <c r="E35" i="30" a="1"/>
  <c r="E35" i="30"/>
  <c r="F35" i="30" a="1"/>
  <c r="F35" i="30"/>
  <c r="G35" i="30" a="1"/>
  <c r="G35" i="30"/>
  <c r="H35" i="30" a="1"/>
  <c r="H35" i="30"/>
  <c r="I35" i="30" a="1"/>
  <c r="I35" i="30"/>
  <c r="J35" i="30" a="1"/>
  <c r="J35" i="30"/>
  <c r="K35" i="30" a="1"/>
  <c r="K35" i="30"/>
  <c r="B36" i="30" a="1"/>
  <c r="B36" i="30"/>
  <c r="C36" i="30" a="1"/>
  <c r="C36" i="30"/>
  <c r="D36" i="30" a="1"/>
  <c r="D36" i="30"/>
  <c r="E36" i="30" a="1"/>
  <c r="E36" i="30"/>
  <c r="F36" i="30" a="1"/>
  <c r="F36" i="30"/>
  <c r="G36" i="30" a="1"/>
  <c r="G36" i="30"/>
  <c r="H36" i="30" a="1"/>
  <c r="H36" i="30"/>
  <c r="I36" i="30" a="1"/>
  <c r="I36" i="30"/>
  <c r="J36" i="30" a="1"/>
  <c r="J36" i="30"/>
  <c r="K36" i="30" a="1"/>
  <c r="K36" i="30"/>
  <c r="B37" i="30" a="1"/>
  <c r="B37" i="30"/>
  <c r="C37" i="30" a="1"/>
  <c r="C37" i="30"/>
  <c r="D37" i="30" a="1"/>
  <c r="D37" i="30"/>
  <c r="E37" i="30" a="1"/>
  <c r="E37" i="30"/>
  <c r="F37" i="30" a="1"/>
  <c r="F37" i="30"/>
  <c r="G37" i="30" a="1"/>
  <c r="G37" i="30"/>
  <c r="H37" i="30" a="1"/>
  <c r="H37" i="30"/>
  <c r="I37" i="30" a="1"/>
  <c r="I37" i="30"/>
  <c r="J37" i="30" a="1"/>
  <c r="J37" i="30"/>
  <c r="K37" i="30" a="1"/>
  <c r="K37" i="30"/>
  <c r="B38" i="30" a="1"/>
  <c r="B38" i="30"/>
  <c r="C38" i="30" a="1"/>
  <c r="C38" i="30"/>
  <c r="D38" i="30" a="1"/>
  <c r="D38" i="30"/>
  <c r="E38" i="30" a="1"/>
  <c r="E38" i="30"/>
  <c r="F38" i="30" a="1"/>
  <c r="F38" i="30"/>
  <c r="G38" i="30" a="1"/>
  <c r="G38" i="30"/>
  <c r="H38" i="30" a="1"/>
  <c r="H38" i="30"/>
  <c r="I38" i="30" a="1"/>
  <c r="I38" i="30"/>
  <c r="J38" i="30" a="1"/>
  <c r="J38" i="30"/>
  <c r="K38" i="30" a="1"/>
  <c r="K38" i="30"/>
  <c r="B39" i="30" a="1"/>
  <c r="B39" i="30"/>
  <c r="C39" i="30" a="1"/>
  <c r="C39" i="30"/>
  <c r="D39" i="30" a="1"/>
  <c r="D39" i="30"/>
  <c r="E39" i="30" a="1"/>
  <c r="E39" i="30"/>
  <c r="F39" i="30" a="1"/>
  <c r="F39" i="30"/>
  <c r="G39" i="30" a="1"/>
  <c r="G39" i="30"/>
  <c r="H39" i="30" a="1"/>
  <c r="H39" i="30"/>
  <c r="I39" i="30" a="1"/>
  <c r="I39" i="30"/>
  <c r="J39" i="30" a="1"/>
  <c r="J39" i="30"/>
  <c r="K39" i="30" a="1"/>
  <c r="K39" i="30"/>
  <c r="B40" i="30" a="1"/>
  <c r="B40" i="30"/>
  <c r="C40" i="30" a="1"/>
  <c r="C40" i="30"/>
  <c r="D40" i="30" a="1"/>
  <c r="D40" i="30"/>
  <c r="E40" i="30" a="1"/>
  <c r="E40" i="30"/>
  <c r="F40" i="30" a="1"/>
  <c r="F40" i="30"/>
  <c r="G40" i="30" a="1"/>
  <c r="G40" i="30"/>
  <c r="H40" i="30" a="1"/>
  <c r="H40" i="30"/>
  <c r="I40" i="30" a="1"/>
  <c r="I40" i="30"/>
  <c r="J40" i="30" a="1"/>
  <c r="J40" i="30"/>
  <c r="K40" i="30" a="1"/>
  <c r="K40" i="30"/>
  <c r="B41" i="30" a="1"/>
  <c r="B41" i="30"/>
  <c r="C41" i="30" a="1"/>
  <c r="C41" i="30"/>
  <c r="D41" i="30" a="1"/>
  <c r="D41" i="30"/>
  <c r="E41" i="30" a="1"/>
  <c r="E41" i="30"/>
  <c r="F41" i="30" a="1"/>
  <c r="F41" i="30"/>
  <c r="G41" i="30" a="1"/>
  <c r="G41" i="30"/>
  <c r="H41" i="30" a="1"/>
  <c r="H41" i="30"/>
  <c r="I41" i="30" a="1"/>
  <c r="I41" i="30"/>
  <c r="J41" i="30" a="1"/>
  <c r="J41" i="30"/>
  <c r="K41" i="30" a="1"/>
  <c r="K41" i="30"/>
  <c r="B42" i="30" a="1"/>
  <c r="B42" i="30"/>
  <c r="C42" i="30" a="1"/>
  <c r="C42" i="30"/>
  <c r="D42" i="30" a="1"/>
  <c r="D42" i="30"/>
  <c r="E42" i="30" a="1"/>
  <c r="E42" i="30"/>
  <c r="F42" i="30" a="1"/>
  <c r="F42" i="30"/>
  <c r="G42" i="30" a="1"/>
  <c r="G42" i="30"/>
  <c r="H42" i="30" a="1"/>
  <c r="H42" i="30"/>
  <c r="I42" i="30" a="1"/>
  <c r="I42" i="30"/>
  <c r="J42" i="30" a="1"/>
  <c r="J42" i="30"/>
  <c r="K42" i="30" a="1"/>
  <c r="K42" i="30"/>
  <c r="B43" i="30" a="1"/>
  <c r="B43" i="30"/>
  <c r="C43" i="30" a="1"/>
  <c r="C43" i="30"/>
  <c r="D43" i="30" a="1"/>
  <c r="D43" i="30"/>
  <c r="E43" i="30" a="1"/>
  <c r="E43" i="30"/>
  <c r="F43" i="30" a="1"/>
  <c r="F43" i="30"/>
  <c r="G43" i="30" a="1"/>
  <c r="G43" i="30"/>
  <c r="H43" i="30" a="1"/>
  <c r="H43" i="30"/>
  <c r="I43" i="30" a="1"/>
  <c r="I43" i="30"/>
  <c r="J43" i="30" a="1"/>
  <c r="J43" i="30"/>
  <c r="K43" i="30" a="1"/>
  <c r="K43" i="30"/>
  <c r="B44" i="30" a="1"/>
  <c r="B44" i="30"/>
  <c r="C44" i="30" a="1"/>
  <c r="C44" i="30"/>
  <c r="D44" i="30" a="1"/>
  <c r="D44" i="30"/>
  <c r="E44" i="30" a="1"/>
  <c r="E44" i="30"/>
  <c r="F44" i="30" a="1"/>
  <c r="F44" i="30"/>
  <c r="G44" i="30" a="1"/>
  <c r="G44" i="30"/>
  <c r="H44" i="30" a="1"/>
  <c r="H44" i="30"/>
  <c r="I44" i="30" a="1"/>
  <c r="I44" i="30"/>
  <c r="J44" i="30" a="1"/>
  <c r="J44" i="30"/>
  <c r="K44" i="30" a="1"/>
  <c r="K44" i="30"/>
  <c r="B45" i="30" a="1"/>
  <c r="B45" i="30"/>
  <c r="C45" i="30" a="1"/>
  <c r="C45" i="30"/>
  <c r="D45" i="30" a="1"/>
  <c r="D45" i="30"/>
  <c r="E45" i="30" a="1"/>
  <c r="E45" i="30"/>
  <c r="F45" i="30" a="1"/>
  <c r="F45" i="30"/>
  <c r="G45" i="30" a="1"/>
  <c r="G45" i="30"/>
  <c r="H45" i="30" a="1"/>
  <c r="H45" i="30"/>
  <c r="I45" i="30" a="1"/>
  <c r="I45" i="30"/>
  <c r="J45" i="30" a="1"/>
  <c r="J45" i="30"/>
  <c r="K45" i="30" a="1"/>
  <c r="K45" i="30"/>
  <c r="B46" i="30" a="1"/>
  <c r="B46" i="30"/>
  <c r="C46" i="30" a="1"/>
  <c r="C46" i="30"/>
  <c r="D46" i="30" a="1"/>
  <c r="D46" i="30"/>
  <c r="E46" i="30" a="1"/>
  <c r="E46" i="30"/>
  <c r="F46" i="30" a="1"/>
  <c r="F46" i="30"/>
  <c r="G46" i="30" a="1"/>
  <c r="G46" i="30"/>
  <c r="H46" i="30" a="1"/>
  <c r="H46" i="30"/>
  <c r="I46" i="30" a="1"/>
  <c r="I46" i="30"/>
  <c r="J46" i="30" a="1"/>
  <c r="J46" i="30"/>
  <c r="K46" i="30" a="1"/>
  <c r="K46" i="30"/>
  <c r="B47" i="30" a="1"/>
  <c r="B47" i="30"/>
  <c r="C47" i="30" a="1"/>
  <c r="C47" i="30"/>
  <c r="D47" i="30" a="1"/>
  <c r="D47" i="30"/>
  <c r="E47" i="30" a="1"/>
  <c r="E47" i="30"/>
  <c r="F47" i="30" a="1"/>
  <c r="F47" i="30"/>
  <c r="G47" i="30" a="1"/>
  <c r="G47" i="30"/>
  <c r="H47" i="30" a="1"/>
  <c r="H47" i="30"/>
  <c r="I47" i="30" a="1"/>
  <c r="I47" i="30"/>
  <c r="J47" i="30" a="1"/>
  <c r="J47" i="30"/>
  <c r="K47" i="30" a="1"/>
  <c r="K47" i="30"/>
  <c r="B48" i="30" a="1"/>
  <c r="B48" i="30"/>
  <c r="C48" i="30" a="1"/>
  <c r="C48" i="30"/>
  <c r="D48" i="30" a="1"/>
  <c r="D48" i="30"/>
  <c r="E48" i="30" a="1"/>
  <c r="E48" i="30"/>
  <c r="F48" i="30" a="1"/>
  <c r="F48" i="30"/>
  <c r="G48" i="30" a="1"/>
  <c r="G48" i="30"/>
  <c r="H48" i="30" a="1"/>
  <c r="H48" i="30"/>
  <c r="I48" i="30" a="1"/>
  <c r="I48" i="30"/>
  <c r="J48" i="30" a="1"/>
  <c r="J48" i="30"/>
  <c r="K48" i="30" a="1"/>
  <c r="K48" i="30"/>
  <c r="B49" i="30" a="1"/>
  <c r="B49" i="30"/>
  <c r="C49" i="30" a="1"/>
  <c r="C49" i="30"/>
  <c r="D49" i="30" a="1"/>
  <c r="D49" i="30"/>
  <c r="E49" i="30" a="1"/>
  <c r="E49" i="30"/>
  <c r="F49" i="30" a="1"/>
  <c r="F49" i="30"/>
  <c r="G49" i="30" a="1"/>
  <c r="G49" i="30"/>
  <c r="H49" i="30" a="1"/>
  <c r="H49" i="30"/>
  <c r="I49" i="30" a="1"/>
  <c r="I49" i="30"/>
  <c r="J49" i="30" a="1"/>
  <c r="J49" i="30"/>
  <c r="K49" i="30" a="1"/>
  <c r="K49" i="30"/>
  <c r="B50" i="30" a="1"/>
  <c r="B50" i="30"/>
  <c r="C50" i="30" a="1"/>
  <c r="C50" i="30"/>
  <c r="D50" i="30" a="1"/>
  <c r="D50" i="30"/>
  <c r="E50" i="30" a="1"/>
  <c r="E50" i="30"/>
  <c r="F50" i="30" a="1"/>
  <c r="F50" i="30"/>
  <c r="G50" i="30" a="1"/>
  <c r="G50" i="30"/>
  <c r="H50" i="30" a="1"/>
  <c r="H50" i="30"/>
  <c r="I50" i="30" a="1"/>
  <c r="I50" i="30"/>
  <c r="J50" i="30" a="1"/>
  <c r="J50" i="30"/>
  <c r="K50" i="30" a="1"/>
  <c r="K50" i="30"/>
  <c r="B51" i="30" a="1"/>
  <c r="B51" i="30"/>
  <c r="C51" i="30" a="1"/>
  <c r="C51" i="30"/>
  <c r="D51" i="30" a="1"/>
  <c r="D51" i="30"/>
  <c r="E51" i="30" a="1"/>
  <c r="E51" i="30"/>
  <c r="F51" i="30" a="1"/>
  <c r="F51" i="30"/>
  <c r="G51" i="30" a="1"/>
  <c r="G51" i="30"/>
  <c r="H51" i="30" a="1"/>
  <c r="H51" i="30"/>
  <c r="I51" i="30" a="1"/>
  <c r="I51" i="30"/>
  <c r="J51" i="30" a="1"/>
  <c r="J51" i="30"/>
  <c r="K51" i="30" a="1"/>
  <c r="K51" i="30"/>
  <c r="B52" i="30" a="1"/>
  <c r="B52" i="30"/>
  <c r="C52" i="30" a="1"/>
  <c r="C52" i="30"/>
  <c r="D52" i="30" a="1"/>
  <c r="D52" i="30"/>
  <c r="E52" i="30" a="1"/>
  <c r="E52" i="30"/>
  <c r="F52" i="30" a="1"/>
  <c r="F52" i="30"/>
  <c r="G52" i="30" a="1"/>
  <c r="G52" i="30"/>
  <c r="H52" i="30" a="1"/>
  <c r="H52" i="30"/>
  <c r="I52" i="30" a="1"/>
  <c r="I52" i="30"/>
  <c r="J52" i="30" a="1"/>
  <c r="J52" i="30"/>
  <c r="K52" i="30" a="1"/>
  <c r="K52" i="30"/>
  <c r="B53" i="30" a="1"/>
  <c r="B53" i="30"/>
  <c r="C53" i="30" a="1"/>
  <c r="C53" i="30"/>
  <c r="D53" i="30" a="1"/>
  <c r="D53" i="30"/>
  <c r="E53" i="30" a="1"/>
  <c r="E53" i="30"/>
  <c r="F53" i="30" a="1"/>
  <c r="F53" i="30"/>
  <c r="G53" i="30" a="1"/>
  <c r="G53" i="30"/>
  <c r="H53" i="30" a="1"/>
  <c r="H53" i="30"/>
  <c r="I53" i="30" a="1"/>
  <c r="I53" i="30"/>
  <c r="J53" i="30" a="1"/>
  <c r="J53" i="30"/>
  <c r="K53" i="30" a="1"/>
  <c r="K53" i="30"/>
  <c r="B54" i="30" a="1"/>
  <c r="B54" i="30"/>
  <c r="C54" i="30" a="1"/>
  <c r="C54" i="30"/>
  <c r="D54" i="30" a="1"/>
  <c r="D54" i="30"/>
  <c r="E54" i="30" a="1"/>
  <c r="E54" i="30"/>
  <c r="F54" i="30" a="1"/>
  <c r="F54" i="30"/>
  <c r="G54" i="30" a="1"/>
  <c r="G54" i="30"/>
  <c r="H54" i="30" a="1"/>
  <c r="H54" i="30"/>
  <c r="I54" i="30" a="1"/>
  <c r="I54" i="30"/>
  <c r="J54" i="30" a="1"/>
  <c r="J54" i="30"/>
  <c r="K54" i="30" a="1"/>
  <c r="K54" i="30"/>
  <c r="B55" i="30" a="1"/>
  <c r="B55" i="30"/>
  <c r="C55" i="30" a="1"/>
  <c r="C55" i="30"/>
  <c r="D55" i="30" a="1"/>
  <c r="D55" i="30"/>
  <c r="E55" i="30" a="1"/>
  <c r="E55" i="30"/>
  <c r="F55" i="30" a="1"/>
  <c r="F55" i="30"/>
  <c r="G55" i="30" a="1"/>
  <c r="G55" i="30"/>
  <c r="H55" i="30" a="1"/>
  <c r="H55" i="30"/>
  <c r="I55" i="30" a="1"/>
  <c r="I55" i="30"/>
  <c r="J55" i="30" a="1"/>
  <c r="J55" i="30"/>
  <c r="K55" i="30" a="1"/>
  <c r="K55" i="30"/>
  <c r="B56" i="30" a="1"/>
  <c r="B56" i="30"/>
  <c r="C56" i="30" a="1"/>
  <c r="C56" i="30"/>
  <c r="D56" i="30" a="1"/>
  <c r="D56" i="30"/>
  <c r="E56" i="30" a="1"/>
  <c r="E56" i="30"/>
  <c r="F56" i="30" a="1"/>
  <c r="F56" i="30"/>
  <c r="G56" i="30" a="1"/>
  <c r="G56" i="30"/>
  <c r="H56" i="30" a="1"/>
  <c r="H56" i="30"/>
  <c r="I56" i="30" a="1"/>
  <c r="I56" i="30"/>
  <c r="J56" i="30" a="1"/>
  <c r="J56" i="30"/>
  <c r="K56" i="30" a="1"/>
  <c r="K56" i="30"/>
  <c r="B57" i="30" a="1"/>
  <c r="B57" i="30"/>
  <c r="C57" i="30" a="1"/>
  <c r="C57" i="30"/>
  <c r="D57" i="30" a="1"/>
  <c r="D57" i="30"/>
  <c r="E57" i="30" a="1"/>
  <c r="E57" i="30"/>
  <c r="F57" i="30" a="1"/>
  <c r="F57" i="30"/>
  <c r="G57" i="30" a="1"/>
  <c r="G57" i="30"/>
  <c r="H57" i="30" a="1"/>
  <c r="H57" i="30"/>
  <c r="I57" i="30" a="1"/>
  <c r="I57" i="30"/>
  <c r="J57" i="30" a="1"/>
  <c r="J57" i="30"/>
  <c r="K57" i="30" a="1"/>
  <c r="K57" i="30"/>
  <c r="B58" i="30" a="1"/>
  <c r="B58" i="30"/>
  <c r="C58" i="30" a="1"/>
  <c r="C58" i="30"/>
  <c r="D58" i="30" a="1"/>
  <c r="D58" i="30"/>
  <c r="E58" i="30" a="1"/>
  <c r="E58" i="30"/>
  <c r="F58" i="30" a="1"/>
  <c r="F58" i="30"/>
  <c r="G58" i="30" a="1"/>
  <c r="G58" i="30"/>
  <c r="H58" i="30" a="1"/>
  <c r="H58" i="30"/>
  <c r="I58" i="30" a="1"/>
  <c r="I58" i="30"/>
  <c r="J58" i="30" a="1"/>
  <c r="J58" i="30"/>
  <c r="K58" i="30" a="1"/>
  <c r="K58" i="30"/>
  <c r="B59" i="30" a="1"/>
  <c r="B59" i="30"/>
  <c r="C59" i="30" a="1"/>
  <c r="C59" i="30"/>
  <c r="D59" i="30" a="1"/>
  <c r="D59" i="30"/>
  <c r="E59" i="30" a="1"/>
  <c r="E59" i="30"/>
  <c r="F59" i="30" a="1"/>
  <c r="F59" i="30"/>
  <c r="G59" i="30" a="1"/>
  <c r="G59" i="30"/>
  <c r="H59" i="30" a="1"/>
  <c r="H59" i="30"/>
  <c r="I59" i="30" a="1"/>
  <c r="I59" i="30"/>
  <c r="J59" i="30" a="1"/>
  <c r="J59" i="30"/>
  <c r="K59" i="30" a="1"/>
  <c r="K59" i="30"/>
  <c r="B60" i="30" a="1"/>
  <c r="B60" i="30"/>
  <c r="C60" i="30" a="1"/>
  <c r="C60" i="30"/>
  <c r="D60" i="30" a="1"/>
  <c r="D60" i="30"/>
  <c r="E60" i="30" a="1"/>
  <c r="E60" i="30"/>
  <c r="F60" i="30" a="1"/>
  <c r="F60" i="30"/>
  <c r="G60" i="30" a="1"/>
  <c r="G60" i="30"/>
  <c r="H60" i="30" a="1"/>
  <c r="H60" i="30"/>
  <c r="I60" i="30" a="1"/>
  <c r="I60" i="30"/>
  <c r="J60" i="30" a="1"/>
  <c r="J60" i="30"/>
  <c r="K60" i="30" a="1"/>
  <c r="K60" i="30"/>
  <c r="B61" i="30" a="1"/>
  <c r="B61" i="30"/>
  <c r="C61" i="30" a="1"/>
  <c r="C61" i="30"/>
  <c r="D61" i="30" a="1"/>
  <c r="D61" i="30"/>
  <c r="E61" i="30" a="1"/>
  <c r="E61" i="30"/>
  <c r="F61" i="30" a="1"/>
  <c r="F61" i="30"/>
  <c r="G61" i="30" a="1"/>
  <c r="G61" i="30"/>
  <c r="H61" i="30" a="1"/>
  <c r="H61" i="30"/>
  <c r="I61" i="30" a="1"/>
  <c r="I61" i="30"/>
  <c r="J61" i="30" a="1"/>
  <c r="J61" i="30"/>
  <c r="K61" i="30" a="1"/>
  <c r="K61" i="30"/>
  <c r="B62" i="30" a="1"/>
  <c r="B62" i="30"/>
  <c r="C62" i="30" a="1"/>
  <c r="C62" i="30"/>
  <c r="D62" i="30" a="1"/>
  <c r="D62" i="30"/>
  <c r="E62" i="30" a="1"/>
  <c r="E62" i="30"/>
  <c r="F62" i="30" a="1"/>
  <c r="F62" i="30"/>
  <c r="G62" i="30" a="1"/>
  <c r="G62" i="30"/>
  <c r="H62" i="30" a="1"/>
  <c r="H62" i="30"/>
  <c r="I62" i="30" a="1"/>
  <c r="I62" i="30"/>
  <c r="J62" i="30" a="1"/>
  <c r="J62" i="30"/>
  <c r="K62" i="30" a="1"/>
  <c r="K62" i="30"/>
  <c r="B63" i="30" a="1"/>
  <c r="B63" i="30"/>
  <c r="C63" i="30" a="1"/>
  <c r="C63" i="30"/>
  <c r="D63" i="30" a="1"/>
  <c r="D63" i="30"/>
  <c r="E63" i="30" a="1"/>
  <c r="E63" i="30"/>
  <c r="F63" i="30" a="1"/>
  <c r="F63" i="30"/>
  <c r="G63" i="30" a="1"/>
  <c r="G63" i="30"/>
  <c r="H63" i="30" a="1"/>
  <c r="H63" i="30"/>
  <c r="I63" i="30" a="1"/>
  <c r="I63" i="30"/>
  <c r="J63" i="30" a="1"/>
  <c r="J63" i="30"/>
  <c r="K63" i="30" a="1"/>
  <c r="K63" i="30"/>
  <c r="B64" i="30" a="1"/>
  <c r="B64" i="30"/>
  <c r="C64" i="30" a="1"/>
  <c r="C64" i="30"/>
  <c r="D64" i="30" a="1"/>
  <c r="D64" i="30"/>
  <c r="E64" i="30" a="1"/>
  <c r="E64" i="30"/>
  <c r="F64" i="30" a="1"/>
  <c r="F64" i="30"/>
  <c r="G64" i="30" a="1"/>
  <c r="G64" i="30"/>
  <c r="H64" i="30" a="1"/>
  <c r="H64" i="30"/>
  <c r="I64" i="30" a="1"/>
  <c r="I64" i="30"/>
  <c r="J64" i="30" a="1"/>
  <c r="J64" i="30"/>
  <c r="K64" i="30" a="1"/>
  <c r="K64" i="30"/>
  <c r="B65" i="30" a="1"/>
  <c r="B65" i="30"/>
  <c r="C65" i="30" a="1"/>
  <c r="C65" i="30"/>
  <c r="D65" i="30" a="1"/>
  <c r="D65" i="30"/>
  <c r="E65" i="30" a="1"/>
  <c r="E65" i="30"/>
  <c r="F65" i="30" a="1"/>
  <c r="F65" i="30"/>
  <c r="G65" i="30" a="1"/>
  <c r="G65" i="30"/>
  <c r="H65" i="30" a="1"/>
  <c r="H65" i="30"/>
  <c r="I65" i="30" a="1"/>
  <c r="I65" i="30"/>
  <c r="J65" i="30" a="1"/>
  <c r="J65" i="30"/>
  <c r="K65" i="30" a="1"/>
  <c r="K65" i="30"/>
  <c r="B66" i="30" a="1"/>
  <c r="B66" i="30"/>
  <c r="C66" i="30" a="1"/>
  <c r="C66" i="30"/>
  <c r="D66" i="30" a="1"/>
  <c r="D66" i="30"/>
  <c r="E66" i="30" a="1"/>
  <c r="E66" i="30"/>
  <c r="F66" i="30" a="1"/>
  <c r="F66" i="30"/>
  <c r="G66" i="30" a="1"/>
  <c r="G66" i="30"/>
  <c r="H66" i="30" a="1"/>
  <c r="H66" i="30"/>
  <c r="I66" i="30" a="1"/>
  <c r="I66" i="30"/>
  <c r="J66" i="30" a="1"/>
  <c r="J66" i="30"/>
  <c r="K66" i="30" a="1"/>
  <c r="K66" i="30"/>
  <c r="B67" i="30" a="1"/>
  <c r="B67" i="30"/>
  <c r="C67" i="30" a="1"/>
  <c r="C67" i="30"/>
  <c r="D67" i="30" a="1"/>
  <c r="D67" i="30"/>
  <c r="E67" i="30" a="1"/>
  <c r="E67" i="30"/>
  <c r="F67" i="30" a="1"/>
  <c r="F67" i="30"/>
  <c r="G67" i="30" a="1"/>
  <c r="G67" i="30"/>
  <c r="H67" i="30" a="1"/>
  <c r="H67" i="30"/>
  <c r="I67" i="30" a="1"/>
  <c r="I67" i="30"/>
  <c r="J67" i="30" a="1"/>
  <c r="J67" i="30"/>
  <c r="K67" i="30" a="1"/>
  <c r="K67" i="30"/>
  <c r="B68" i="30" a="1"/>
  <c r="B68" i="30"/>
  <c r="C68" i="30" a="1"/>
  <c r="C68" i="30"/>
  <c r="D68" i="30" a="1"/>
  <c r="D68" i="30"/>
  <c r="E68" i="30" a="1"/>
  <c r="E68" i="30"/>
  <c r="F68" i="30" a="1"/>
  <c r="F68" i="30"/>
  <c r="G68" i="30" a="1"/>
  <c r="G68" i="30"/>
  <c r="H68" i="30" a="1"/>
  <c r="H68" i="30"/>
  <c r="I68" i="30" a="1"/>
  <c r="I68" i="30"/>
  <c r="J68" i="30" a="1"/>
  <c r="J68" i="30"/>
  <c r="K68" i="30" a="1"/>
  <c r="K68" i="30"/>
  <c r="B69" i="30" a="1"/>
  <c r="B69" i="30"/>
  <c r="C69" i="30" a="1"/>
  <c r="C69" i="30"/>
  <c r="D69" i="30" a="1"/>
  <c r="D69" i="30"/>
  <c r="E69" i="30" a="1"/>
  <c r="E69" i="30"/>
  <c r="F69" i="30" a="1"/>
  <c r="F69" i="30"/>
  <c r="G69" i="30" a="1"/>
  <c r="G69" i="30"/>
  <c r="H69" i="30" a="1"/>
  <c r="H69" i="30"/>
  <c r="I69" i="30" a="1"/>
  <c r="I69" i="30"/>
  <c r="J69" i="30" a="1"/>
  <c r="J69" i="30"/>
  <c r="K69" i="30" a="1"/>
  <c r="K69" i="30"/>
  <c r="B70" i="30" a="1"/>
  <c r="B70" i="30"/>
  <c r="C70" i="30" a="1"/>
  <c r="C70" i="30"/>
  <c r="D70" i="30" a="1"/>
  <c r="D70" i="30"/>
  <c r="E70" i="30" a="1"/>
  <c r="E70" i="30"/>
  <c r="F70" i="30" a="1"/>
  <c r="F70" i="30"/>
  <c r="G70" i="30" a="1"/>
  <c r="G70" i="30"/>
  <c r="H70" i="30" a="1"/>
  <c r="H70" i="30"/>
  <c r="I70" i="30" a="1"/>
  <c r="I70" i="30"/>
  <c r="J70" i="30" a="1"/>
  <c r="J70" i="30"/>
  <c r="K70" i="30" a="1"/>
  <c r="K70" i="30"/>
  <c r="B71" i="30" a="1"/>
  <c r="B71" i="30"/>
  <c r="C71" i="30" a="1"/>
  <c r="C71" i="30"/>
  <c r="D71" i="30" a="1"/>
  <c r="D71" i="30"/>
  <c r="E71" i="30" a="1"/>
  <c r="E71" i="30"/>
  <c r="F71" i="30" a="1"/>
  <c r="F71" i="30"/>
  <c r="G71" i="30" a="1"/>
  <c r="G71" i="30"/>
  <c r="H71" i="30" a="1"/>
  <c r="H71" i="30"/>
  <c r="I71" i="30" a="1"/>
  <c r="I71" i="30"/>
  <c r="J71" i="30" a="1"/>
  <c r="J71" i="30"/>
  <c r="K71" i="30" a="1"/>
  <c r="K71" i="30"/>
  <c r="B72" i="30" a="1"/>
  <c r="B72" i="30"/>
  <c r="C72" i="30" a="1"/>
  <c r="C72" i="30"/>
  <c r="D72" i="30" a="1"/>
  <c r="D72" i="30"/>
  <c r="E72" i="30" a="1"/>
  <c r="E72" i="30"/>
  <c r="F72" i="30" a="1"/>
  <c r="F72" i="30"/>
  <c r="G72" i="30" a="1"/>
  <c r="G72" i="30"/>
  <c r="H72" i="30" a="1"/>
  <c r="H72" i="30"/>
  <c r="I72" i="30" a="1"/>
  <c r="I72" i="30"/>
  <c r="J72" i="30" a="1"/>
  <c r="J72" i="30"/>
  <c r="K72" i="30" a="1"/>
  <c r="K72" i="30"/>
  <c r="B73" i="30" a="1"/>
  <c r="B73" i="30"/>
  <c r="C73" i="30" a="1"/>
  <c r="C73" i="30"/>
  <c r="D73" i="30" a="1"/>
  <c r="D73" i="30"/>
  <c r="E73" i="30" a="1"/>
  <c r="E73" i="30"/>
  <c r="F73" i="30" a="1"/>
  <c r="F73" i="30"/>
  <c r="G73" i="30" a="1"/>
  <c r="G73" i="30"/>
  <c r="H73" i="30" a="1"/>
  <c r="H73" i="30"/>
  <c r="I73" i="30" a="1"/>
  <c r="I73" i="30"/>
  <c r="J73" i="30" a="1"/>
  <c r="J73" i="30"/>
  <c r="K73" i="30" a="1"/>
  <c r="K73" i="30"/>
  <c r="C2" i="30" a="1"/>
  <c r="C2" i="30"/>
  <c r="D2" i="30" a="1"/>
  <c r="D2" i="30"/>
  <c r="E2" i="30" a="1"/>
  <c r="E2" i="30"/>
  <c r="F2" i="30" a="1"/>
  <c r="F2" i="30"/>
  <c r="G2" i="30" a="1"/>
  <c r="G2" i="30"/>
  <c r="H2" i="30" a="1"/>
  <c r="H2" i="30"/>
  <c r="I2" i="30" a="1"/>
  <c r="I2" i="30"/>
  <c r="J2" i="30" a="1"/>
  <c r="J2" i="30"/>
  <c r="K2" i="30" a="1"/>
  <c r="K2" i="30"/>
  <c r="B2" i="30" a="1"/>
  <c r="B2" i="30"/>
  <c r="AQ72" i="14"/>
  <c r="AP59" i="14"/>
  <c r="AQ59" i="14"/>
  <c r="AP58" i="14"/>
  <c r="AQ58" i="14"/>
  <c r="AE120" i="14"/>
  <c r="AD110" i="14"/>
  <c r="AE110" i="14"/>
  <c r="L14" i="17"/>
  <c r="K14" i="17"/>
  <c r="J16" i="17"/>
  <c r="J15" i="17"/>
  <c r="J13" i="17"/>
  <c r="I14" i="17"/>
  <c r="J12" i="17"/>
  <c r="H14" i="17"/>
  <c r="J11" i="17"/>
  <c r="G14" i="17"/>
  <c r="J10" i="17"/>
  <c r="F14" i="17"/>
  <c r="AQ70" i="14"/>
  <c r="J9" i="17"/>
  <c r="E14" i="17"/>
  <c r="J8" i="17"/>
  <c r="D14" i="17"/>
  <c r="J7" i="17"/>
  <c r="C14" i="17"/>
  <c r="BC192" i="14"/>
  <c r="L14" i="15"/>
  <c r="J16" i="15"/>
  <c r="AW192" i="14"/>
  <c r="K14" i="15"/>
  <c r="AQ144" i="14"/>
  <c r="J12" i="15"/>
  <c r="H14" i="15"/>
  <c r="AQ120" i="14"/>
  <c r="J11" i="15"/>
  <c r="G14" i="15"/>
  <c r="AQ96" i="14"/>
  <c r="J10" i="15"/>
  <c r="F14" i="15"/>
  <c r="J9" i="15"/>
  <c r="E14" i="15"/>
  <c r="AQ48" i="14"/>
  <c r="J8" i="15"/>
  <c r="D14" i="15"/>
  <c r="J7" i="15"/>
  <c r="C14" i="15"/>
  <c r="AQ168" i="14"/>
  <c r="J13" i="15"/>
  <c r="I14" i="15"/>
  <c r="BC168" i="14"/>
  <c r="L13" i="15"/>
  <c r="J15" i="15"/>
  <c r="AP128" i="14"/>
  <c r="AQ128" i="14"/>
  <c r="AP129" i="14"/>
  <c r="AQ129" i="14"/>
  <c r="AP130" i="14"/>
  <c r="AQ130" i="14"/>
  <c r="AP131" i="14"/>
  <c r="AQ131" i="14"/>
  <c r="AP132" i="14"/>
  <c r="AQ132" i="14"/>
  <c r="AP56" i="14"/>
  <c r="AQ56" i="14"/>
  <c r="AP57" i="14"/>
  <c r="AQ57" i="14"/>
  <c r="F7" i="14"/>
  <c r="G7" i="14"/>
  <c r="F8" i="14"/>
  <c r="G8" i="14"/>
  <c r="F9" i="14"/>
  <c r="G9" i="14"/>
  <c r="F10" i="14"/>
  <c r="G10" i="14"/>
  <c r="F11" i="14"/>
  <c r="G11" i="14"/>
  <c r="F12" i="14"/>
  <c r="G12" i="14"/>
  <c r="F13" i="14"/>
  <c r="G13" i="14"/>
  <c r="F14" i="14"/>
  <c r="G14" i="14"/>
  <c r="F15" i="14"/>
  <c r="G15" i="14"/>
  <c r="G25" i="14"/>
  <c r="R7" i="14"/>
  <c r="S7" i="14"/>
  <c r="R8" i="14"/>
  <c r="S8" i="14"/>
  <c r="R9" i="14"/>
  <c r="S9" i="14"/>
  <c r="R10" i="14"/>
  <c r="S10" i="14"/>
  <c r="R11" i="14"/>
  <c r="S11" i="14"/>
  <c r="R12" i="14"/>
  <c r="S12" i="14"/>
  <c r="R13" i="14"/>
  <c r="S13" i="14"/>
  <c r="R14" i="14"/>
  <c r="S14" i="14"/>
  <c r="R15" i="14"/>
  <c r="S15" i="14"/>
  <c r="R16" i="14"/>
  <c r="S16" i="14"/>
  <c r="R17" i="14"/>
  <c r="S17" i="14"/>
  <c r="R18" i="14"/>
  <c r="S18" i="14"/>
  <c r="R19" i="14"/>
  <c r="S19" i="14"/>
  <c r="R20" i="14"/>
  <c r="S20" i="14"/>
  <c r="S25" i="14"/>
  <c r="L7" i="14"/>
  <c r="M7" i="14"/>
  <c r="L8" i="14"/>
  <c r="M8" i="14"/>
  <c r="L9" i="14"/>
  <c r="M9" i="14"/>
  <c r="L10" i="14"/>
  <c r="M10" i="14"/>
  <c r="L11" i="14"/>
  <c r="M11" i="14"/>
  <c r="M25" i="14"/>
  <c r="X7" i="14"/>
  <c r="Y7" i="14"/>
  <c r="X8" i="14"/>
  <c r="Y8" i="14"/>
  <c r="X9" i="14"/>
  <c r="Y9" i="14"/>
  <c r="X10" i="14"/>
  <c r="Y10" i="14"/>
  <c r="X11" i="14"/>
  <c r="Y11" i="14"/>
  <c r="X12" i="14"/>
  <c r="Y12" i="14"/>
  <c r="X13" i="14"/>
  <c r="Y13" i="14"/>
  <c r="X14" i="14"/>
  <c r="Y14" i="14"/>
  <c r="X15" i="14"/>
  <c r="Y15" i="14"/>
  <c r="X16" i="14"/>
  <c r="Y16" i="14"/>
  <c r="X17" i="14"/>
  <c r="Y17" i="14"/>
  <c r="X18" i="14"/>
  <c r="Y18" i="14"/>
  <c r="Y25" i="14"/>
  <c r="AD7" i="14"/>
  <c r="AE7" i="14"/>
  <c r="AD8" i="14"/>
  <c r="AE8" i="14"/>
  <c r="AD9" i="14"/>
  <c r="AE9" i="14"/>
  <c r="AD10" i="14"/>
  <c r="AE10" i="14"/>
  <c r="AD11" i="14"/>
  <c r="AE11" i="14"/>
  <c r="AD12" i="14"/>
  <c r="AE12" i="14"/>
  <c r="AD13" i="14"/>
  <c r="AE13" i="14"/>
  <c r="AD14" i="14"/>
  <c r="AE14" i="14"/>
  <c r="AD15" i="14"/>
  <c r="AE15" i="14"/>
  <c r="AD16" i="14"/>
  <c r="AE16" i="14"/>
  <c r="AD17" i="14"/>
  <c r="AE17" i="14"/>
  <c r="AD18" i="14"/>
  <c r="AE18" i="14"/>
  <c r="AD19" i="14"/>
  <c r="AE19" i="14"/>
  <c r="AD20" i="14"/>
  <c r="AE20" i="14"/>
  <c r="AE25" i="14"/>
  <c r="AJ7" i="14"/>
  <c r="AK7" i="14"/>
  <c r="AJ8" i="14"/>
  <c r="AK8" i="14"/>
  <c r="AJ9" i="14"/>
  <c r="AK9" i="14"/>
  <c r="AJ10" i="14"/>
  <c r="AK10" i="14"/>
  <c r="AJ11" i="14"/>
  <c r="AK11" i="14"/>
  <c r="AJ12" i="14"/>
  <c r="AK12" i="14"/>
  <c r="AJ13" i="14"/>
  <c r="AK13" i="14"/>
  <c r="AJ14" i="14"/>
  <c r="AK14" i="14"/>
  <c r="AJ15" i="14"/>
  <c r="AK15" i="14"/>
  <c r="AK25" i="14"/>
  <c r="AP7" i="14"/>
  <c r="AQ7" i="14"/>
  <c r="AQ25" i="14"/>
  <c r="AV7" i="14"/>
  <c r="AW7" i="14"/>
  <c r="AV8" i="14"/>
  <c r="AW8" i="14"/>
  <c r="AV9" i="14"/>
  <c r="AW9" i="14"/>
  <c r="AV10" i="14"/>
  <c r="AW10" i="14"/>
  <c r="AV11" i="14"/>
  <c r="AW11" i="14"/>
  <c r="AV12" i="14"/>
  <c r="AW12" i="14"/>
  <c r="AV13" i="14"/>
  <c r="AW13" i="14"/>
  <c r="AV14" i="14"/>
  <c r="AW14" i="14"/>
  <c r="AV15" i="14"/>
  <c r="AW15" i="14"/>
  <c r="AV16" i="14"/>
  <c r="AW16" i="14"/>
  <c r="AW25" i="14"/>
  <c r="BB7" i="14"/>
  <c r="BC7" i="14"/>
  <c r="BB8" i="14"/>
  <c r="BC8" i="14"/>
  <c r="BB9" i="14"/>
  <c r="BC9" i="14"/>
  <c r="BC25" i="14"/>
  <c r="M48" i="14"/>
  <c r="L31" i="14"/>
  <c r="M31" i="14"/>
  <c r="L32" i="14"/>
  <c r="M32" i="14"/>
  <c r="M49" i="14"/>
  <c r="S48" i="14"/>
  <c r="R31" i="14"/>
  <c r="S31" i="14"/>
  <c r="R32" i="14"/>
  <c r="S32" i="14"/>
  <c r="R33" i="14"/>
  <c r="S33" i="14"/>
  <c r="R34" i="14"/>
  <c r="S34" i="14"/>
  <c r="R35" i="14"/>
  <c r="S35" i="14"/>
  <c r="S49" i="14"/>
  <c r="Y48" i="14"/>
  <c r="X31" i="14"/>
  <c r="Y31" i="14"/>
  <c r="X32" i="14"/>
  <c r="Y32" i="14"/>
  <c r="X33" i="14"/>
  <c r="Y33" i="14"/>
  <c r="X34" i="14"/>
  <c r="Y34" i="14"/>
  <c r="Y49" i="14"/>
  <c r="AE48" i="14"/>
  <c r="AD31" i="14"/>
  <c r="AE31" i="14"/>
  <c r="AD32" i="14"/>
  <c r="AE32" i="14"/>
  <c r="AD33" i="14"/>
  <c r="AE33" i="14"/>
  <c r="AD34" i="14"/>
  <c r="AE34" i="14"/>
  <c r="AD35" i="14"/>
  <c r="AE35" i="14"/>
  <c r="AD36" i="14"/>
  <c r="AE36" i="14"/>
  <c r="AD37" i="14"/>
  <c r="AE37" i="14"/>
  <c r="AD38" i="14"/>
  <c r="AE38" i="14"/>
  <c r="AD39" i="14"/>
  <c r="AE39" i="14"/>
  <c r="AD40" i="14"/>
  <c r="AE40" i="14"/>
  <c r="AD41" i="14"/>
  <c r="AE41" i="14"/>
  <c r="AD42" i="14"/>
  <c r="AE42" i="14"/>
  <c r="AE49" i="14"/>
  <c r="AK48" i="14"/>
  <c r="AJ31" i="14"/>
  <c r="AK31" i="14"/>
  <c r="AK49" i="14"/>
  <c r="AP31" i="14"/>
  <c r="AQ31" i="14"/>
  <c r="AQ49" i="14"/>
  <c r="AV31" i="14"/>
  <c r="AW31" i="14"/>
  <c r="AV32" i="14"/>
  <c r="AW32" i="14"/>
  <c r="AW49" i="14"/>
  <c r="BC48" i="14"/>
  <c r="BB31" i="14"/>
  <c r="BC31" i="14"/>
  <c r="BB32" i="14"/>
  <c r="BC32" i="14"/>
  <c r="BB33" i="14"/>
  <c r="BC33" i="14"/>
  <c r="BB34" i="14"/>
  <c r="BC34" i="14"/>
  <c r="BB35" i="14"/>
  <c r="BC35" i="14"/>
  <c r="BC49" i="14"/>
  <c r="S72" i="14"/>
  <c r="R55" i="14"/>
  <c r="S55" i="14"/>
  <c r="R56" i="14"/>
  <c r="S56" i="14"/>
  <c r="R57" i="14"/>
  <c r="S57" i="14"/>
  <c r="R58" i="14"/>
  <c r="S58" i="14"/>
  <c r="R59" i="14"/>
  <c r="S59" i="14"/>
  <c r="R60" i="14"/>
  <c r="S60" i="14"/>
  <c r="R61" i="14"/>
  <c r="S61" i="14"/>
  <c r="S73" i="14"/>
  <c r="Y72" i="14"/>
  <c r="X55" i="14"/>
  <c r="Y55" i="14"/>
  <c r="X56" i="14"/>
  <c r="Y56" i="14"/>
  <c r="X57" i="14"/>
  <c r="Y57" i="14"/>
  <c r="X58" i="14"/>
  <c r="Y58" i="14"/>
  <c r="X59" i="14"/>
  <c r="Y59" i="14"/>
  <c r="X60" i="14"/>
  <c r="Y60" i="14"/>
  <c r="Y73" i="14"/>
  <c r="AE72" i="14"/>
  <c r="AD55" i="14"/>
  <c r="AE55" i="14"/>
  <c r="AD56" i="14"/>
  <c r="AE56" i="14"/>
  <c r="AD57" i="14"/>
  <c r="AE57" i="14"/>
  <c r="AD58" i="14"/>
  <c r="AE58" i="14"/>
  <c r="AD59" i="14"/>
  <c r="AE59" i="14"/>
  <c r="AD60" i="14"/>
  <c r="AE60" i="14"/>
  <c r="AD61" i="14"/>
  <c r="AE61" i="14"/>
  <c r="AD62" i="14"/>
  <c r="AE62" i="14"/>
  <c r="AE73" i="14"/>
  <c r="AK72" i="14"/>
  <c r="AJ55" i="14"/>
  <c r="AK55" i="14"/>
  <c r="AK73" i="14"/>
  <c r="AP55" i="14"/>
  <c r="AQ55" i="14"/>
  <c r="AQ73" i="14"/>
  <c r="AW72" i="14"/>
  <c r="AV55" i="14"/>
  <c r="AW55" i="14"/>
  <c r="AV56" i="14"/>
  <c r="AW56" i="14"/>
  <c r="AW73" i="14"/>
  <c r="BB55" i="14"/>
  <c r="BC55" i="14"/>
  <c r="BC73" i="14"/>
  <c r="Y96" i="14"/>
  <c r="X79" i="14"/>
  <c r="Y79" i="14"/>
  <c r="X80" i="14"/>
  <c r="Y80" i="14"/>
  <c r="X81" i="14"/>
  <c r="Y81" i="14"/>
  <c r="X82" i="14"/>
  <c r="Y82" i="14"/>
  <c r="X83" i="14"/>
  <c r="Y83" i="14"/>
  <c r="X84" i="14"/>
  <c r="Y84" i="14"/>
  <c r="X85" i="14"/>
  <c r="Y85" i="14"/>
  <c r="X86" i="14"/>
  <c r="Y86" i="14"/>
  <c r="X87" i="14"/>
  <c r="Y87" i="14"/>
  <c r="X88" i="14"/>
  <c r="Y88" i="14"/>
  <c r="Y97" i="14"/>
  <c r="AE96" i="14"/>
  <c r="AD79" i="14"/>
  <c r="AE79" i="14"/>
  <c r="AD80" i="14"/>
  <c r="AE80" i="14"/>
  <c r="AD81" i="14"/>
  <c r="AE81" i="14"/>
  <c r="AD82" i="14"/>
  <c r="AE82" i="14"/>
  <c r="AD83" i="14"/>
  <c r="AE83" i="14"/>
  <c r="AE97" i="14"/>
  <c r="AK96" i="14"/>
  <c r="AJ79" i="14"/>
  <c r="AK79" i="14"/>
  <c r="AJ80" i="14"/>
  <c r="AK80" i="14"/>
  <c r="AJ81" i="14"/>
  <c r="AK81" i="14"/>
  <c r="AJ82" i="14"/>
  <c r="AK82" i="14"/>
  <c r="AJ83" i="14"/>
  <c r="AK83" i="14"/>
  <c r="AJ84" i="14"/>
  <c r="AK84" i="14"/>
  <c r="AJ85" i="14"/>
  <c r="AK85" i="14"/>
  <c r="AJ86" i="14"/>
  <c r="AK86" i="14"/>
  <c r="AJ87" i="14"/>
  <c r="AK87" i="14"/>
  <c r="AK97" i="14"/>
  <c r="AP79" i="14"/>
  <c r="AQ79" i="14"/>
  <c r="AQ97" i="14"/>
  <c r="AW96" i="14"/>
  <c r="AV79" i="14"/>
  <c r="AW79" i="14"/>
  <c r="AV80" i="14"/>
  <c r="AW80" i="14"/>
  <c r="AV81" i="14"/>
  <c r="AW81" i="14"/>
  <c r="AV82" i="14"/>
  <c r="AW82" i="14"/>
  <c r="AV83" i="14"/>
  <c r="AW83" i="14"/>
  <c r="AV84" i="14"/>
  <c r="AW84" i="14"/>
  <c r="AV85" i="14"/>
  <c r="AW85" i="14"/>
  <c r="AV86" i="14"/>
  <c r="AW86" i="14"/>
  <c r="AV87" i="14"/>
  <c r="AW87" i="14"/>
  <c r="AW97" i="14"/>
  <c r="BC96" i="14"/>
  <c r="BB79" i="14"/>
  <c r="BC79" i="14"/>
  <c r="BB80" i="14"/>
  <c r="BC80" i="14"/>
  <c r="BB81" i="14"/>
  <c r="BC81" i="14"/>
  <c r="BB82" i="14"/>
  <c r="BC82" i="14"/>
  <c r="BB83" i="14"/>
  <c r="BC83" i="14"/>
  <c r="BC97" i="14"/>
  <c r="AD103" i="14"/>
  <c r="AE103" i="14"/>
  <c r="AD104" i="14"/>
  <c r="AE104" i="14"/>
  <c r="AD105" i="14"/>
  <c r="AE105" i="14"/>
  <c r="AD106" i="14"/>
  <c r="AE106" i="14"/>
  <c r="AD107" i="14"/>
  <c r="AE107" i="14"/>
  <c r="AD108" i="14"/>
  <c r="AE108" i="14"/>
  <c r="AD109" i="14"/>
  <c r="AE109" i="14"/>
  <c r="AE121" i="14"/>
  <c r="AK120" i="14"/>
  <c r="AJ103" i="14"/>
  <c r="AK103" i="14"/>
  <c r="AJ104" i="14"/>
  <c r="AK104" i="14"/>
  <c r="AJ105" i="14"/>
  <c r="AK105" i="14"/>
  <c r="AJ106" i="14"/>
  <c r="AK106" i="14"/>
  <c r="AJ107" i="14"/>
  <c r="AK107" i="14"/>
  <c r="AJ108" i="14"/>
  <c r="AK108" i="14"/>
  <c r="AJ109" i="14"/>
  <c r="AK109" i="14"/>
  <c r="AJ110" i="14"/>
  <c r="AK110" i="14"/>
  <c r="AJ111" i="14"/>
  <c r="AK111" i="14"/>
  <c r="AK121" i="14"/>
  <c r="AP103" i="14"/>
  <c r="AQ103" i="14"/>
  <c r="AQ121" i="14"/>
  <c r="AW120" i="14"/>
  <c r="AV103" i="14"/>
  <c r="AW103" i="14"/>
  <c r="AV104" i="14"/>
  <c r="AW104" i="14"/>
  <c r="AV105" i="14"/>
  <c r="AW105" i="14"/>
  <c r="AV106" i="14"/>
  <c r="AW106" i="14"/>
  <c r="AV107" i="14"/>
  <c r="AW107" i="14"/>
  <c r="AV108" i="14"/>
  <c r="AW108" i="14"/>
  <c r="AV109" i="14"/>
  <c r="AW109" i="14"/>
  <c r="AV110" i="14"/>
  <c r="AW110" i="14"/>
  <c r="AV111" i="14"/>
  <c r="AW111" i="14"/>
  <c r="AV112" i="14"/>
  <c r="AW112" i="14"/>
  <c r="AV113" i="14"/>
  <c r="AW113" i="14"/>
  <c r="AW121" i="14"/>
  <c r="BB103" i="14"/>
  <c r="BC103" i="14"/>
  <c r="BB104" i="14"/>
  <c r="BC104" i="14"/>
  <c r="BB105" i="14"/>
  <c r="BC105" i="14"/>
  <c r="BC121" i="14"/>
  <c r="AK144" i="14"/>
  <c r="AJ127" i="14"/>
  <c r="AK127" i="14"/>
  <c r="AK145" i="14"/>
  <c r="AP127" i="14"/>
  <c r="AQ127" i="14"/>
  <c r="AQ145" i="14"/>
  <c r="AW144" i="14"/>
  <c r="AV127" i="14"/>
  <c r="AW127" i="14"/>
  <c r="AV128" i="14"/>
  <c r="AW128" i="14"/>
  <c r="AV129" i="14"/>
  <c r="AW129" i="14"/>
  <c r="AV130" i="14"/>
  <c r="AW130" i="14"/>
  <c r="AW145" i="14"/>
  <c r="BC144" i="14"/>
  <c r="BB127" i="14"/>
  <c r="BC127" i="14"/>
  <c r="BB128" i="14"/>
  <c r="BC128" i="14"/>
  <c r="BB129" i="14"/>
  <c r="BC129" i="14"/>
  <c r="BB130" i="14"/>
  <c r="BC130" i="14"/>
  <c r="BB131" i="14"/>
  <c r="BC131" i="14"/>
  <c r="BB132" i="14"/>
  <c r="BC132" i="14"/>
  <c r="BB133" i="14"/>
  <c r="BC133" i="14"/>
  <c r="BB134" i="14"/>
  <c r="BC134" i="14"/>
  <c r="BC145" i="14"/>
  <c r="AP151" i="14"/>
  <c r="AQ151" i="14"/>
  <c r="AQ169" i="14"/>
  <c r="AW168" i="14"/>
  <c r="AV151" i="14"/>
  <c r="AW151" i="14"/>
  <c r="AV152" i="14"/>
  <c r="AW152" i="14"/>
  <c r="AV153" i="14"/>
  <c r="AW153" i="14"/>
  <c r="AV154" i="14"/>
  <c r="AW154" i="14"/>
  <c r="AV155" i="14"/>
  <c r="AW155" i="14"/>
  <c r="AV156" i="14"/>
  <c r="AW156" i="14"/>
  <c r="AV157" i="14"/>
  <c r="AW157" i="14"/>
  <c r="AV158" i="14"/>
  <c r="AW158" i="14"/>
  <c r="AV159" i="14"/>
  <c r="AW159" i="14"/>
  <c r="AW169" i="14"/>
  <c r="BB151" i="14"/>
  <c r="BC151" i="14"/>
  <c r="BC169" i="14"/>
  <c r="AV175" i="14"/>
  <c r="AW175" i="14"/>
  <c r="AW193" i="14"/>
  <c r="BB175" i="14"/>
  <c r="BC175" i="14"/>
  <c r="BC193" i="14"/>
  <c r="BC216" i="14"/>
  <c r="BB199" i="14"/>
  <c r="BC199" i="14"/>
  <c r="BB200" i="14"/>
  <c r="BC200" i="14"/>
  <c r="BB201" i="14"/>
  <c r="BC201" i="14"/>
  <c r="BC217" i="14"/>
  <c r="G28" i="14"/>
  <c r="BC191" i="14"/>
  <c r="AW191" i="14"/>
  <c r="BC190" i="14"/>
  <c r="AW190" i="14"/>
  <c r="AQ167" i="14"/>
  <c r="AQ166" i="14"/>
  <c r="AQ143" i="14"/>
  <c r="AQ142" i="14"/>
  <c r="AQ119" i="14"/>
  <c r="AQ118" i="14"/>
  <c r="AQ95" i="14"/>
  <c r="AQ94" i="14"/>
  <c r="AQ71" i="14"/>
  <c r="AQ47" i="14"/>
  <c r="AQ46" i="14"/>
  <c r="AQ23" i="14"/>
  <c r="AQ22" i="14"/>
  <c r="B8" i="18"/>
  <c r="B9" i="18"/>
  <c r="L9" i="15"/>
  <c r="E16" i="15"/>
  <c r="K9" i="15"/>
  <c r="E15" i="15"/>
  <c r="I9" i="15"/>
  <c r="E13" i="15"/>
  <c r="H9" i="15"/>
  <c r="E12" i="15"/>
  <c r="G9" i="15"/>
  <c r="E11" i="15"/>
  <c r="E7" i="15"/>
  <c r="C9" i="15"/>
  <c r="E8" i="15"/>
  <c r="D9" i="15"/>
  <c r="F9" i="15"/>
  <c r="E10" i="15"/>
  <c r="BC70" i="14"/>
  <c r="L9" i="17"/>
  <c r="E16" i="17"/>
  <c r="AW70" i="14"/>
  <c r="K9" i="17"/>
  <c r="E15" i="17"/>
  <c r="AK70" i="14"/>
  <c r="I9" i="17"/>
  <c r="E13" i="17"/>
  <c r="AE70" i="14"/>
  <c r="H9" i="17"/>
  <c r="E12" i="17"/>
  <c r="Y70" i="14"/>
  <c r="G9" i="17"/>
  <c r="E11" i="17"/>
  <c r="S70" i="14"/>
  <c r="F9" i="17"/>
  <c r="E10" i="17"/>
  <c r="M46" i="14"/>
  <c r="E8" i="17"/>
  <c r="D9" i="17"/>
  <c r="M22" i="14"/>
  <c r="E7" i="17"/>
  <c r="C9" i="17"/>
  <c r="M47" i="14"/>
  <c r="M23" i="14"/>
  <c r="BC71" i="14"/>
  <c r="AW71" i="14"/>
  <c r="AK71" i="14"/>
  <c r="AE71" i="14"/>
  <c r="Y71" i="14"/>
  <c r="S71" i="14"/>
  <c r="F7" i="15"/>
  <c r="H7" i="15"/>
  <c r="C12" i="15"/>
  <c r="K12" i="15"/>
  <c r="H15" i="15"/>
  <c r="H8" i="15"/>
  <c r="L7" i="15"/>
  <c r="C6" i="18"/>
  <c r="B15" i="18"/>
  <c r="B10" i="18"/>
  <c r="L11" i="15"/>
  <c r="BC214" i="14"/>
  <c r="L15" i="17"/>
  <c r="K16" i="17"/>
  <c r="BC166" i="14"/>
  <c r="L13" i="17"/>
  <c r="I16" i="17"/>
  <c r="AW166" i="14"/>
  <c r="K13" i="17"/>
  <c r="I15" i="17"/>
  <c r="BC142" i="14"/>
  <c r="L12" i="17"/>
  <c r="H16" i="17"/>
  <c r="AW142" i="14"/>
  <c r="K12" i="17"/>
  <c r="H15" i="17"/>
  <c r="AK142" i="14"/>
  <c r="I12" i="17"/>
  <c r="H13" i="17"/>
  <c r="BC118" i="14"/>
  <c r="L11" i="17"/>
  <c r="G16" i="17"/>
  <c r="AW118" i="14"/>
  <c r="K11" i="17"/>
  <c r="G15" i="17"/>
  <c r="AK118" i="14"/>
  <c r="I11" i="17"/>
  <c r="G13" i="17"/>
  <c r="AE118" i="14"/>
  <c r="H11" i="17"/>
  <c r="G12" i="17"/>
  <c r="BC94" i="14"/>
  <c r="L10" i="17"/>
  <c r="F16" i="17"/>
  <c r="AW94" i="14"/>
  <c r="K10" i="17"/>
  <c r="F15" i="17"/>
  <c r="AK94" i="14"/>
  <c r="I10" i="17"/>
  <c r="F13" i="17"/>
  <c r="AE94" i="14"/>
  <c r="H10" i="17"/>
  <c r="F12" i="17"/>
  <c r="Y94" i="14"/>
  <c r="G10" i="17"/>
  <c r="F11" i="17"/>
  <c r="BC46" i="14"/>
  <c r="L8" i="17"/>
  <c r="D16" i="17"/>
  <c r="AW46" i="14"/>
  <c r="K8" i="17"/>
  <c r="D15" i="17"/>
  <c r="AK46" i="14"/>
  <c r="I8" i="17"/>
  <c r="D13" i="17"/>
  <c r="AE46" i="14"/>
  <c r="H8" i="17"/>
  <c r="D12" i="17"/>
  <c r="Y46" i="14"/>
  <c r="G8" i="17"/>
  <c r="D11" i="17"/>
  <c r="S46" i="14"/>
  <c r="F8" i="17"/>
  <c r="D10" i="17"/>
  <c r="BC22" i="14"/>
  <c r="L7" i="17"/>
  <c r="C16" i="17"/>
  <c r="AW22" i="14"/>
  <c r="K7" i="17"/>
  <c r="C15" i="17"/>
  <c r="AK22" i="14"/>
  <c r="I7" i="17"/>
  <c r="C13" i="17"/>
  <c r="AE22" i="14"/>
  <c r="H7" i="17"/>
  <c r="C12" i="17"/>
  <c r="Y22" i="14"/>
  <c r="G7" i="17"/>
  <c r="C11" i="17"/>
  <c r="S22" i="14"/>
  <c r="F7" i="17"/>
  <c r="C10" i="17"/>
  <c r="G22" i="14"/>
  <c r="D7" i="17"/>
  <c r="C8" i="17"/>
  <c r="L12" i="15"/>
  <c r="H16" i="15"/>
  <c r="K8" i="15"/>
  <c r="G29" i="14"/>
  <c r="L15" i="15"/>
  <c r="K13" i="15"/>
  <c r="I12" i="15"/>
  <c r="K16" i="15"/>
  <c r="I16" i="15"/>
  <c r="I15" i="15"/>
  <c r="H13" i="15"/>
  <c r="G16" i="15"/>
  <c r="K11" i="15"/>
  <c r="G15" i="15"/>
  <c r="I11" i="15"/>
  <c r="G13" i="15"/>
  <c r="H11" i="15"/>
  <c r="G12" i="15"/>
  <c r="L10" i="15"/>
  <c r="F16" i="15"/>
  <c r="K10" i="15"/>
  <c r="F15" i="15"/>
  <c r="I10" i="15"/>
  <c r="F13" i="15"/>
  <c r="H10" i="15"/>
  <c r="F12" i="15"/>
  <c r="G10" i="15"/>
  <c r="F11" i="15"/>
  <c r="L8" i="15"/>
  <c r="D16" i="15"/>
  <c r="D15" i="15"/>
  <c r="I8" i="15"/>
  <c r="D13" i="15"/>
  <c r="D12" i="15"/>
  <c r="G8" i="15"/>
  <c r="D11" i="15"/>
  <c r="F8" i="15"/>
  <c r="D10" i="15"/>
  <c r="C16" i="15"/>
  <c r="K7" i="15"/>
  <c r="C15" i="15"/>
  <c r="I7" i="15"/>
  <c r="C13" i="15"/>
  <c r="G7" i="15"/>
  <c r="C11" i="15"/>
  <c r="C10" i="15"/>
  <c r="D7" i="15"/>
  <c r="C8" i="15"/>
  <c r="BC215" i="14"/>
  <c r="BC167" i="14"/>
  <c r="AW167" i="14"/>
  <c r="BC143" i="14"/>
  <c r="AW143" i="14"/>
  <c r="AK143" i="14"/>
  <c r="BC119" i="14"/>
  <c r="AW119" i="14"/>
  <c r="AK119" i="14"/>
  <c r="AE119" i="14"/>
  <c r="BC95" i="14"/>
  <c r="AW95" i="14"/>
  <c r="AK95" i="14"/>
  <c r="AE95" i="14"/>
  <c r="Y95" i="14"/>
  <c r="BC47" i="14"/>
  <c r="AW47" i="14"/>
  <c r="AK47" i="14"/>
  <c r="AE47" i="14"/>
  <c r="Y47" i="14"/>
  <c r="S47" i="14"/>
  <c r="BC23" i="14"/>
  <c r="AW23" i="14"/>
  <c r="AK23" i="14"/>
  <c r="AE23" i="14"/>
  <c r="Y23" i="14"/>
  <c r="S23" i="14"/>
  <c r="G23" i="14"/>
</calcChain>
</file>

<file path=xl/sharedStrings.xml><?xml version="1.0" encoding="utf-8"?>
<sst xmlns="http://schemas.openxmlformats.org/spreadsheetml/2006/main" count="1535" uniqueCount="110">
  <si>
    <t>A</t>
  </si>
  <si>
    <t>B</t>
  </si>
  <si>
    <t>LifeScan OneTouch UltraLink</t>
  </si>
  <si>
    <t>LifeScan OneTouch Verio</t>
  </si>
  <si>
    <t>LifeScan OneTouch VerioIQ</t>
  </si>
  <si>
    <t>Bayer Contour Next</t>
  </si>
  <si>
    <t>—</t>
  </si>
  <si>
    <t>LifeScan OneTouch UltraMini</t>
  </si>
  <si>
    <t>LifeScan OneTouch VerioSync</t>
  </si>
  <si>
    <t>Bayer Contour Next Link</t>
  </si>
  <si>
    <t>Test ID</t>
  </si>
  <si>
    <t>B (pred)</t>
  </si>
  <si>
    <r>
      <t>% Residual</t>
    </r>
    <r>
      <rPr>
        <b/>
        <vertAlign val="superscript"/>
        <sz val="12"/>
        <color theme="1"/>
        <rFont val="Calibri"/>
        <scheme val="minor"/>
      </rPr>
      <t>2</t>
    </r>
  </si>
  <si>
    <t>Average:</t>
  </si>
  <si>
    <t>Globally Optimized:</t>
  </si>
  <si>
    <t>Number of Direct Comparisons:</t>
  </si>
  <si>
    <t>Meter A:</t>
  </si>
  <si>
    <t>Meter B:</t>
  </si>
  <si>
    <t>Total Pair Tests:</t>
  </si>
  <si>
    <t>Abbott FreeStyle Lite</t>
  </si>
  <si>
    <t>Sum of Residuals:</t>
  </si>
  <si>
    <t>Sum of All Residuals:</t>
  </si>
  <si>
    <t>Meter Result Comparison Matrix</t>
  </si>
  <si>
    <t>Pairwise Testing Direct Connection Matrix</t>
  </si>
  <si>
    <t>I achieve an average blood glucose of</t>
  </si>
  <si>
    <t>mg/dL using a</t>
  </si>
  <si>
    <t>My average glucose would instead be</t>
  </si>
  <si>
    <t>My most recent HbA1c results was</t>
  </si>
  <si>
    <r>
      <t xml:space="preserve">Change the text in </t>
    </r>
    <r>
      <rPr>
        <sz val="16"/>
        <color theme="5"/>
        <rFont val="Calibri (Body)"/>
      </rPr>
      <t>orange</t>
    </r>
    <r>
      <rPr>
        <sz val="16"/>
        <color theme="1"/>
        <rFont val="Calibri"/>
        <family val="2"/>
        <scheme val="minor"/>
      </rPr>
      <t xml:space="preserve"> to make your own narrative</t>
    </r>
  </si>
  <si>
    <t>Of course, it would be important to consider other necessary changes as well, such as</t>
  </si>
  <si>
    <t>&gt; Insulin sensitivity</t>
  </si>
  <si>
    <t>&gt; Carbohydrate ratio</t>
  </si>
  <si>
    <t>&gt; Onset of hypo- and hyperglycemia symptoms</t>
  </si>
  <si>
    <t>Control Solution</t>
  </si>
  <si>
    <t>HAXDK44G</t>
  </si>
  <si>
    <t>OneTouch Ultra Blue</t>
  </si>
  <si>
    <t>109 - 146</t>
  </si>
  <si>
    <t>OneTouch Ultra</t>
  </si>
  <si>
    <t>5A2BP54</t>
  </si>
  <si>
    <t>CRCA93CDR</t>
  </si>
  <si>
    <t>OneTouch Verio Level 3</t>
  </si>
  <si>
    <t>4Z3P44</t>
  </si>
  <si>
    <t>102 - 138</t>
  </si>
  <si>
    <t>XBHMN2BC</t>
  </si>
  <si>
    <t>OneTouch Verio</t>
  </si>
  <si>
    <t>TFGRQFDJ</t>
  </si>
  <si>
    <t>VAFTH0CF</t>
  </si>
  <si>
    <t>Contour Next</t>
  </si>
  <si>
    <t>DW5HFEG04A</t>
  </si>
  <si>
    <t>109 - 135</t>
  </si>
  <si>
    <t>C14BD3</t>
  </si>
  <si>
    <t>Contour Next Level 2</t>
  </si>
  <si>
    <t>FreeStyle Lite</t>
  </si>
  <si>
    <t>DW5CFEC52B</t>
  </si>
  <si>
    <t>Freestyle Normal</t>
  </si>
  <si>
    <t>5F2L65</t>
  </si>
  <si>
    <t>76 - 114</t>
  </si>
  <si>
    <t>LifeScan OneTouch Ultra2</t>
  </si>
  <si>
    <t>HTS000EEY</t>
  </si>
  <si>
    <t>Meter Serial Number</t>
  </si>
  <si>
    <t>OneTouch UltraLink</t>
  </si>
  <si>
    <t>Blood Sample ID</t>
  </si>
  <si>
    <t>Test Date / Time</t>
  </si>
  <si>
    <t>Result [mg/dL]</t>
  </si>
  <si>
    <t>C001</t>
  </si>
  <si>
    <t>Control Solution Lot #</t>
  </si>
  <si>
    <t>Control Solution Expiration Date</t>
  </si>
  <si>
    <t>OneTouch VerioIQ</t>
  </si>
  <si>
    <t>OneTouch VerioSync</t>
  </si>
  <si>
    <t>OneTouch UltraMini</t>
  </si>
  <si>
    <t>OneTouch Ultra2</t>
  </si>
  <si>
    <t>DCGS238-N4590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</si>
  <si>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</si>
  <si>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</si>
  <si>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</si>
  <si>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</si>
  <si>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</si>
  <si>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</si>
  <si>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</si>
  <si>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</si>
  <si>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</si>
  <si>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</si>
  <si>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</si>
  <si>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</si>
  <si>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</si>
  <si>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</si>
  <si>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</si>
  <si>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</si>
  <si>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</si>
  <si>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</si>
  <si>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</si>
  <si>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</si>
  <si>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</si>
  <si>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</si>
  <si>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Participant ID</t>
  </si>
  <si>
    <t>Test Strip Type</t>
  </si>
  <si>
    <t>Test Strip Lot #</t>
  </si>
  <si>
    <t>Test Strip Expiration Date</t>
  </si>
  <si>
    <t>Meter Model</t>
  </si>
  <si>
    <t>Control Solution Range</t>
  </si>
  <si>
    <t>Abbott FreeStyle Precision Neo</t>
  </si>
  <si>
    <t>LAGU343S03259</t>
  </si>
  <si>
    <t>FreeStyle Precision Neo</t>
  </si>
  <si>
    <t>Entries represent the number of direct, same-sample comparsions in the database</t>
  </si>
  <si>
    <t>Entries represent the average ratio of meter results (column divided by row)</t>
  </si>
  <si>
    <t>For simplicity, direct proportionality between meters is assumed (i.e. linear, with a slope of zero)</t>
  </si>
  <si>
    <t>To solve , run the solver tool,</t>
  </si>
  <si>
    <t xml:space="preserve"> minimizing the 'Sum of All Residuals' value</t>
  </si>
  <si>
    <t>by changing the 'Globally Optimized' values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</si>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</sst>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0.0%"/>
    <numFmt numFmtId="167" formatCode="000"/>
    <numFmt numFmtId="168" formatCode="yyyy\-mm\-dd\ h:mm"/>
    <numFmt numFmtId="169" formatCode="yyyy\-mm\-dd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5"/>
      <name val="Calibri (Body)"/>
    </font>
    <font>
      <sz val="16"/>
      <color theme="5"/>
      <name val="Calibri"/>
      <scheme val="minor"/>
    </font>
    <font>
      <b/>
      <sz val="16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46">
    <xf numFmtId="0" fontId="0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 vertical="center"/>
    </xf>
    <xf numFmtId="0" fontId="3" fillId="0" borderId="5" xfId="0" applyFon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7" xfId="0" applyBorder="1"/>
    <xf numFmtId="9" fontId="0" fillId="0" borderId="0" xfId="2" applyFont="1" applyBorder="1" applyAlignment="1">
      <alignment horizontal="center"/>
    </xf>
    <xf numFmtId="0" fontId="3" fillId="0" borderId="9" xfId="0" applyFont="1" applyBorder="1" applyAlignment="1">
      <alignment horizontal="right"/>
    </xf>
    <xf numFmtId="0" fontId="0" fillId="0" borderId="10" xfId="0" applyBorder="1"/>
    <xf numFmtId="0" fontId="0" fillId="0" borderId="3" xfId="0" applyBorder="1"/>
    <xf numFmtId="0" fontId="3" fillId="0" borderId="11" xfId="0" applyFont="1" applyBorder="1" applyAlignment="1">
      <alignment horizontal="right"/>
    </xf>
    <xf numFmtId="0" fontId="0" fillId="0" borderId="12" xfId="0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67" fontId="0" fillId="0" borderId="15" xfId="0" applyNumberFormat="1" applyBorder="1" applyAlignment="1">
      <alignment horizontal="center" vertical="center"/>
    </xf>
    <xf numFmtId="165" fontId="0" fillId="0" borderId="16" xfId="2" applyNumberFormat="1" applyFont="1" applyBorder="1" applyAlignment="1">
      <alignment horizontal="center"/>
    </xf>
    <xf numFmtId="167" fontId="0" fillId="0" borderId="17" xfId="0" applyNumberFormat="1" applyBorder="1" applyAlignment="1">
      <alignment horizontal="center" vertical="center"/>
    </xf>
    <xf numFmtId="165" fontId="0" fillId="0" borderId="2" xfId="2" applyNumberFormat="1" applyFont="1" applyBorder="1" applyAlignment="1">
      <alignment horizontal="center"/>
    </xf>
    <xf numFmtId="167" fontId="0" fillId="0" borderId="11" xfId="0" applyNumberFormat="1" applyBorder="1" applyAlignment="1">
      <alignment horizontal="center" vertical="center"/>
    </xf>
    <xf numFmtId="165" fontId="0" fillId="0" borderId="12" xfId="2" applyNumberFormat="1" applyFont="1" applyBorder="1" applyAlignment="1">
      <alignment horizontal="center"/>
    </xf>
    <xf numFmtId="0" fontId="0" fillId="0" borderId="15" xfId="0" applyBorder="1"/>
    <xf numFmtId="1" fontId="0" fillId="0" borderId="16" xfId="2" applyNumberFormat="1" applyFont="1" applyBorder="1" applyAlignment="1">
      <alignment horizontal="center"/>
    </xf>
    <xf numFmtId="0" fontId="0" fillId="0" borderId="17" xfId="0" applyBorder="1"/>
    <xf numFmtId="9" fontId="0" fillId="0" borderId="2" xfId="2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18" xfId="0" applyBorder="1"/>
    <xf numFmtId="0" fontId="0" fillId="0" borderId="1" xfId="0" applyBorder="1"/>
    <xf numFmtId="0" fontId="0" fillId="0" borderId="1" xfId="0" applyBorder="1" applyAlignment="1">
      <alignment horizontal="right"/>
    </xf>
    <xf numFmtId="165" fontId="0" fillId="0" borderId="4" xfId="2" applyNumberFormat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2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7" fontId="6" fillId="0" borderId="0" xfId="0" applyNumberFormat="1" applyFont="1" applyAlignment="1">
      <alignment horizontal="center" vertical="center"/>
    </xf>
    <xf numFmtId="0" fontId="6" fillId="0" borderId="0" xfId="0" applyFont="1"/>
    <xf numFmtId="0" fontId="0" fillId="2" borderId="0" xfId="0" applyFill="1"/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1" fontId="7" fillId="2" borderId="19" xfId="1" applyNumberFormat="1" applyFont="1" applyFill="1" applyBorder="1" applyAlignment="1">
      <alignment horizontal="center" vertical="center"/>
    </xf>
    <xf numFmtId="1" fontId="7" fillId="2" borderId="20" xfId="1" applyNumberFormat="1" applyFont="1" applyFill="1" applyBorder="1" applyAlignment="1">
      <alignment horizontal="center" vertical="center"/>
    </xf>
    <xf numFmtId="1" fontId="7" fillId="2" borderId="21" xfId="1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1" fontId="7" fillId="2" borderId="22" xfId="1" applyNumberFormat="1" applyFont="1" applyFill="1" applyBorder="1" applyAlignment="1">
      <alignment horizontal="center" vertical="center"/>
    </xf>
    <xf numFmtId="1" fontId="7" fillId="2" borderId="8" xfId="1" applyNumberFormat="1" applyFont="1" applyFill="1" applyBorder="1" applyAlignment="1">
      <alignment horizontal="center" vertical="center"/>
    </xf>
    <xf numFmtId="1" fontId="7" fillId="2" borderId="23" xfId="1" applyNumberFormat="1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 wrapText="1"/>
    </xf>
    <xf numFmtId="1" fontId="7" fillId="2" borderId="24" xfId="1" applyNumberFormat="1" applyFont="1" applyFill="1" applyBorder="1" applyAlignment="1">
      <alignment horizontal="center" vertical="center"/>
    </xf>
    <xf numFmtId="1" fontId="7" fillId="2" borderId="25" xfId="1" applyNumberFormat="1" applyFont="1" applyFill="1" applyBorder="1" applyAlignment="1">
      <alignment horizontal="center" vertical="center"/>
    </xf>
    <xf numFmtId="1" fontId="7" fillId="2" borderId="26" xfId="1" applyNumberFormat="1" applyFont="1" applyFill="1" applyBorder="1" applyAlignment="1">
      <alignment horizontal="center" vertical="center"/>
    </xf>
    <xf numFmtId="0" fontId="7" fillId="2" borderId="0" xfId="0" applyFont="1" applyFill="1"/>
    <xf numFmtId="0" fontId="10" fillId="2" borderId="0" xfId="0" applyFont="1" applyFill="1"/>
    <xf numFmtId="9" fontId="7" fillId="2" borderId="19" xfId="1" applyFont="1" applyFill="1" applyBorder="1" applyAlignment="1">
      <alignment horizontal="center" vertical="center"/>
    </xf>
    <xf numFmtId="9" fontId="7" fillId="2" borderId="20" xfId="1" applyFont="1" applyFill="1" applyBorder="1" applyAlignment="1">
      <alignment horizontal="center" vertical="center"/>
    </xf>
    <xf numFmtId="9" fontId="7" fillId="2" borderId="21" xfId="1" applyFont="1" applyFill="1" applyBorder="1" applyAlignment="1">
      <alignment horizontal="center" vertical="center"/>
    </xf>
    <xf numFmtId="9" fontId="7" fillId="2" borderId="22" xfId="1" applyFont="1" applyFill="1" applyBorder="1" applyAlignment="1">
      <alignment horizontal="center" vertical="center"/>
    </xf>
    <xf numFmtId="9" fontId="7" fillId="2" borderId="8" xfId="1" applyFont="1" applyFill="1" applyBorder="1" applyAlignment="1">
      <alignment horizontal="center" vertical="center"/>
    </xf>
    <xf numFmtId="9" fontId="7" fillId="2" borderId="23" xfId="1" applyFont="1" applyFill="1" applyBorder="1" applyAlignment="1">
      <alignment horizontal="center" vertical="center"/>
    </xf>
    <xf numFmtId="9" fontId="7" fillId="2" borderId="24" xfId="1" applyFont="1" applyFill="1" applyBorder="1" applyAlignment="1">
      <alignment horizontal="center" vertical="center"/>
    </xf>
    <xf numFmtId="9" fontId="7" fillId="2" borderId="25" xfId="1" applyFont="1" applyFill="1" applyBorder="1" applyAlignment="1">
      <alignment horizontal="center" vertical="center"/>
    </xf>
    <xf numFmtId="9" fontId="7" fillId="2" borderId="26" xfId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indent="4"/>
    </xf>
    <xf numFmtId="165" fontId="10" fillId="2" borderId="0" xfId="1" applyNumberFormat="1" applyFont="1" applyFill="1" applyAlignment="1">
      <alignment vertical="center"/>
    </xf>
    <xf numFmtId="1" fontId="9" fillId="2" borderId="0" xfId="0" applyNumberFormat="1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vertical="center"/>
    </xf>
    <xf numFmtId="0" fontId="9" fillId="2" borderId="32" xfId="0" applyFont="1" applyFill="1" applyBorder="1" applyAlignment="1">
      <alignment horizontal="center" vertical="center"/>
    </xf>
    <xf numFmtId="0" fontId="12" fillId="2" borderId="0" xfId="0" applyFont="1" applyFill="1" applyBorder="1" applyAlignment="1" applyProtection="1">
      <alignment horizontal="center" vertical="center" wrapText="1"/>
      <protection locked="0"/>
    </xf>
    <xf numFmtId="165" fontId="12" fillId="2" borderId="0" xfId="1" applyNumberFormat="1" applyFont="1" applyFill="1" applyBorder="1" applyAlignment="1" applyProtection="1">
      <alignment horizontal="center" vertical="center" wrapText="1"/>
      <protection locked="0"/>
    </xf>
    <xf numFmtId="0" fontId="12" fillId="2" borderId="0" xfId="0" applyFont="1" applyFill="1" applyBorder="1" applyAlignment="1" applyProtection="1">
      <alignment horizontal="left" vertical="center" wrapText="1"/>
      <protection locked="0"/>
    </xf>
    <xf numFmtId="0" fontId="13" fillId="2" borderId="0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1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168" fontId="3" fillId="0" borderId="0" xfId="0" applyNumberFormat="1" applyFont="1" applyAlignment="1">
      <alignment horizontal="left"/>
    </xf>
    <xf numFmtId="167" fontId="0" fillId="0" borderId="0" xfId="0" applyNumberFormat="1" applyFill="1" applyAlignment="1">
      <alignment horizontal="center" vertical="center"/>
    </xf>
    <xf numFmtId="0" fontId="0" fillId="0" borderId="0" xfId="0" applyFill="1"/>
    <xf numFmtId="168" fontId="0" fillId="0" borderId="0" xfId="0" applyNumberFormat="1" applyFill="1" applyAlignment="1">
      <alignment horizontal="left"/>
    </xf>
    <xf numFmtId="169" fontId="0" fillId="0" borderId="0" xfId="0" applyNumberFormat="1" applyAlignment="1">
      <alignment horizontal="left"/>
    </xf>
    <xf numFmtId="169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top"/>
    </xf>
    <xf numFmtId="0" fontId="8" fillId="0" borderId="0" xfId="0" applyFont="1" applyAlignment="1">
      <alignment horizontal="center" vertical="center" textRotation="90"/>
    </xf>
    <xf numFmtId="165" fontId="0" fillId="0" borderId="0" xfId="2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2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textRotation="90"/>
    </xf>
    <xf numFmtId="9" fontId="0" fillId="0" borderId="0" xfId="2" applyFont="1" applyBorder="1" applyAlignment="1">
      <alignment horizontal="right"/>
    </xf>
  </cellXfs>
  <cellStyles count="46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1" builtinId="5"/>
    <cellStyle name="Percent 2" xfId="2"/>
  </cellStyles>
  <dxfs count="0"/>
  <tableStyles count="0" defaultTableStyle="TableStyleMedium9" defaultPivotStyle="PivotStyleMedium7"/>
  <colors>
    <mruColors>
      <color rgb="FFD9D9D9"/>
      <color rgb="FF595959"/>
      <color rgb="FF000000"/>
      <color rgb="FFF5BA86"/>
      <color rgb="FFABCCEA"/>
      <color rgb="FFB38ACE"/>
      <color rgb="FFDA8684"/>
      <color rgb="FFB3D4A2"/>
      <color rgb="FF7F7F7F"/>
      <color rgb="FF74747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B2:Q19"/>
  <sheetViews>
    <sheetView tabSelected="1" showRuler="0" workbookViewId="0"/>
  </sheetViews>
  <sheetFormatPr baseColWidth="10" defaultRowHeight="16" x14ac:dyDescent="0.2"/>
  <cols>
    <col min="1" max="1" width="10.83203125" style="42"/>
    <col min="2" max="12" width="12.33203125" style="42" customWidth="1"/>
    <col min="13" max="13" width="10.83203125" style="42" customWidth="1"/>
    <col min="14" max="14" width="37.33203125" style="42" customWidth="1"/>
    <col min="15" max="16384" width="10.83203125" style="42"/>
  </cols>
  <sheetData>
    <row r="2" spans="2:14" ht="21" x14ac:dyDescent="0.25">
      <c r="C2" s="59" t="s">
        <v>22</v>
      </c>
    </row>
    <row r="3" spans="2:14" ht="19" x14ac:dyDescent="0.25">
      <c r="C3" s="58" t="s">
        <v>104</v>
      </c>
    </row>
    <row r="4" spans="2:14" ht="19" x14ac:dyDescent="0.25">
      <c r="C4" s="58" t="s">
        <v>105</v>
      </c>
    </row>
    <row r="5" spans="2:14" ht="17" thickBot="1" x14ac:dyDescent="0.25"/>
    <row r="6" spans="2:14" ht="65" thickBot="1" x14ac:dyDescent="0.25">
      <c r="C6" s="43" t="s">
        <v>2</v>
      </c>
      <c r="D6" s="44" t="s">
        <v>7</v>
      </c>
      <c r="E6" s="44" t="s">
        <v>57</v>
      </c>
      <c r="F6" s="44" t="s">
        <v>3</v>
      </c>
      <c r="G6" s="44" t="s">
        <v>4</v>
      </c>
      <c r="H6" s="44" t="s">
        <v>8</v>
      </c>
      <c r="I6" s="44" t="s">
        <v>19</v>
      </c>
      <c r="J6" s="44" t="s">
        <v>100</v>
      </c>
      <c r="K6" s="44" t="s">
        <v>5</v>
      </c>
      <c r="L6" s="45" t="s">
        <v>9</v>
      </c>
      <c r="N6" s="82"/>
    </row>
    <row r="7" spans="2:14" ht="53" customHeight="1" x14ac:dyDescent="0.2">
      <c r="B7" s="46" t="s">
        <v>2</v>
      </c>
      <c r="C7" s="60">
        <v>1</v>
      </c>
      <c r="D7" s="61">
        <f>'Pairwise Solver'!G24</f>
        <v>1.0064444418483522</v>
      </c>
      <c r="E7" s="61">
        <f>'Pairwise Solver'!M24</f>
        <v>1.0161969422911663</v>
      </c>
      <c r="F7" s="61">
        <f>'Pairwise Solver'!S24</f>
        <v>1.3180654890531254</v>
      </c>
      <c r="G7" s="61">
        <f>'Pairwise Solver'!Y24</f>
        <v>1.2549311491889106</v>
      </c>
      <c r="H7" s="61">
        <f>'Pairwise Solver'!AE24</f>
        <v>1.3143192194336362</v>
      </c>
      <c r="I7" s="61">
        <f>'Pairwise Solver'!AK24</f>
        <v>1.1070746020132656</v>
      </c>
      <c r="J7" s="61">
        <f>'Pairwise Solver'!AQ24</f>
        <v>1.0168401499087445</v>
      </c>
      <c r="K7" s="61">
        <f>'Pairwise Solver'!AW24</f>
        <v>1.1394624070158863</v>
      </c>
      <c r="L7" s="62">
        <f>'Pairwise Solver'!BC24</f>
        <v>1.1452080319107514</v>
      </c>
      <c r="N7" s="82"/>
    </row>
    <row r="8" spans="2:14" ht="53" customHeight="1" x14ac:dyDescent="0.2">
      <c r="B8" s="50" t="s">
        <v>7</v>
      </c>
      <c r="C8" s="63">
        <f>1/D7</f>
        <v>0.99359682305312658</v>
      </c>
      <c r="D8" s="64">
        <v>1</v>
      </c>
      <c r="E8" s="64">
        <f>'Pairwise Solver'!M48</f>
        <v>1.0096900534568043</v>
      </c>
      <c r="F8" s="64">
        <f>'Pairwise Solver'!S48</f>
        <v>1.309625682499151</v>
      </c>
      <c r="G8" s="64">
        <f>'Pairwise Solver'!Y48</f>
        <v>1.2468956029845109</v>
      </c>
      <c r="H8" s="64">
        <f>'Pairwise Solver'!AE48</f>
        <v>1.3059034009069261</v>
      </c>
      <c r="I8" s="64">
        <f>'Pairwise Solver'!AK48</f>
        <v>1.0999858074431852</v>
      </c>
      <c r="J8" s="64">
        <f>'Pairwise Solver'!AQ48</f>
        <v>1.0103291425021934</v>
      </c>
      <c r="K8" s="64">
        <f>'Pairwise Solver'!AW48</f>
        <v>1.1321662275994533</v>
      </c>
      <c r="L8" s="65">
        <f>'Pairwise Solver'!BC48</f>
        <v>1.1378750622414462</v>
      </c>
    </row>
    <row r="9" spans="2:14" ht="53" customHeight="1" x14ac:dyDescent="0.2">
      <c r="B9" s="50" t="s">
        <v>57</v>
      </c>
      <c r="C9" s="63">
        <f>1/E7</f>
        <v>0.98406121725317541</v>
      </c>
      <c r="D9" s="64">
        <f>1/E8</f>
        <v>0.99040294254298222</v>
      </c>
      <c r="E9" s="64">
        <v>1</v>
      </c>
      <c r="F9" s="64">
        <f>'Pairwise Solver'!S72</f>
        <v>1.2970571295770206</v>
      </c>
      <c r="G9" s="64">
        <f>'Pairwise Solver'!Y72</f>
        <v>1.2349290742397656</v>
      </c>
      <c r="H9" s="64">
        <f>'Pairwise Solver'!AE72</f>
        <v>1.2933705709351073</v>
      </c>
      <c r="I9" s="64">
        <f>'Pairwise Solver'!AK72</f>
        <v>1.0894291804472489</v>
      </c>
      <c r="J9" s="64">
        <f>'Pairwise Solver'!AQ72</f>
        <v>1.0006329556711004</v>
      </c>
      <c r="K9" s="64">
        <f>'Pairwise Solver'!AW72</f>
        <v>1.1213007632622862</v>
      </c>
      <c r="L9" s="65">
        <f>'Pairwise Solver'!BC72</f>
        <v>1.1269548098902074</v>
      </c>
    </row>
    <row r="10" spans="2:14" ht="53" customHeight="1" x14ac:dyDescent="0.2">
      <c r="B10" s="50" t="s">
        <v>3</v>
      </c>
      <c r="C10" s="63">
        <f>1/F7</f>
        <v>0.7586876435998503</v>
      </c>
      <c r="D10" s="64">
        <f>1/F8</f>
        <v>0.76357696200009295</v>
      </c>
      <c r="E10" s="64">
        <f>1/F9</f>
        <v>0.77097606358025805</v>
      </c>
      <c r="F10" s="64">
        <v>1</v>
      </c>
      <c r="G10" s="64">
        <f>'Pairwise Solver'!Y96</f>
        <v>0.95210075645818681</v>
      </c>
      <c r="H10" s="64">
        <f>'Pairwise Solver'!AE96</f>
        <v>0.9971577515301</v>
      </c>
      <c r="I10" s="64">
        <f>'Pairwise Solver'!AK96</f>
        <v>0.83992382109068653</v>
      </c>
      <c r="J10" s="64">
        <f>'Pairwise Solver'!AQ96</f>
        <v>0.77146405725198397</v>
      </c>
      <c r="K10" s="64">
        <f>'Pairwise Solver'!AW96</f>
        <v>0.86449604854949635</v>
      </c>
      <c r="L10" s="65">
        <f>'Pairwise Solver'!BC96</f>
        <v>0.86885518316199017</v>
      </c>
    </row>
    <row r="11" spans="2:14" ht="53" customHeight="1" x14ac:dyDescent="0.2">
      <c r="B11" s="50" t="s">
        <v>4</v>
      </c>
      <c r="C11" s="63">
        <f>1/G7</f>
        <v>0.79685646550914113</v>
      </c>
      <c r="D11" s="64">
        <f>1/G8</f>
        <v>0.80199176066259825</v>
      </c>
      <c r="E11" s="64">
        <f>1/G9</f>
        <v>0.80976310369533555</v>
      </c>
      <c r="F11" s="64">
        <f>1/G10</f>
        <v>1.0503090069164511</v>
      </c>
      <c r="G11" s="64">
        <v>1</v>
      </c>
      <c r="H11" s="64">
        <f>'Pairwise Solver'!AE120</f>
        <v>1.0473237677486207</v>
      </c>
      <c r="I11" s="64">
        <f>'Pairwise Solver'!AK120</f>
        <v>0.88217955441522988</v>
      </c>
      <c r="J11" s="64">
        <f>'Pairwise Solver'!AQ120</f>
        <v>0.81027564784406736</v>
      </c>
      <c r="K11" s="64">
        <f>'Pairwise Solver'!AW120</f>
        <v>0.90798798623521759</v>
      </c>
      <c r="L11" s="65">
        <f>'Pairwise Solver'!BC120</f>
        <v>0.91256642458108106</v>
      </c>
    </row>
    <row r="12" spans="2:14" ht="53" customHeight="1" x14ac:dyDescent="0.2">
      <c r="B12" s="50" t="s">
        <v>8</v>
      </c>
      <c r="C12" s="63">
        <f>1/H7</f>
        <v>0.76085016882802492</v>
      </c>
      <c r="D12" s="64">
        <f>1/H8</f>
        <v>0.76575342349634601</v>
      </c>
      <c r="E12" s="64">
        <f>1/H9</f>
        <v>0.77317361510475668</v>
      </c>
      <c r="F12" s="64">
        <f>1/H10</f>
        <v>1.0028503498724637</v>
      </c>
      <c r="G12" s="64">
        <f>1/H11</f>
        <v>0.95481457672792991</v>
      </c>
      <c r="H12" s="64">
        <v>1</v>
      </c>
      <c r="I12" s="64">
        <f>'Pairwise Solver'!AK144</f>
        <v>0.84231789784701161</v>
      </c>
      <c r="J12" s="64">
        <f>'Pairwise Solver'!AQ144</f>
        <v>0.7736629997291824</v>
      </c>
      <c r="K12" s="64">
        <f>'Pairwise Solver'!AW144</f>
        <v>0.86696016475122473</v>
      </c>
      <c r="L12" s="65">
        <f>'Pairwise Solver'!BC144</f>
        <v>0.87133172442250528</v>
      </c>
    </row>
    <row r="13" spans="2:14" ht="53" customHeight="1" x14ac:dyDescent="0.2">
      <c r="B13" s="50" t="s">
        <v>19</v>
      </c>
      <c r="C13" s="63">
        <f>1/I7</f>
        <v>0.90328149357003984</v>
      </c>
      <c r="D13" s="64">
        <f>1/I8</f>
        <v>0.90910263862804475</v>
      </c>
      <c r="E13" s="64">
        <f>1/I9</f>
        <v>0.91791189179407229</v>
      </c>
      <c r="F13" s="64">
        <f>1/I10</f>
        <v>1.1905841635750323</v>
      </c>
      <c r="G13" s="64">
        <f>1/I11</f>
        <v>1.1335560827669258</v>
      </c>
      <c r="H13" s="64">
        <f>1/I12</f>
        <v>1.187200227557824</v>
      </c>
      <c r="I13" s="64">
        <v>1</v>
      </c>
      <c r="J13" s="64">
        <f>'Pairwise Solver'!AQ168</f>
        <v>0.91849288933155393</v>
      </c>
      <c r="K13" s="64">
        <f>'Pairwise Solver'!AW168</f>
        <v>1.0292553048762225</v>
      </c>
      <c r="L13" s="65">
        <f>'Pairwise Solver'!BC168</f>
        <v>1.0344452215127493</v>
      </c>
    </row>
    <row r="14" spans="2:14" ht="53" customHeight="1" x14ac:dyDescent="0.2">
      <c r="B14" s="50" t="s">
        <v>100</v>
      </c>
      <c r="C14" s="63">
        <f>1/J7</f>
        <v>0.98343874412290289</v>
      </c>
      <c r="D14" s="64">
        <f>1/J8</f>
        <v>0.98977645792081959</v>
      </c>
      <c r="E14" s="64">
        <f>1/J9</f>
        <v>0.9993674447083587</v>
      </c>
      <c r="F14" s="64">
        <f>1/J10</f>
        <v>1.2962366692261453</v>
      </c>
      <c r="G14" s="64">
        <f>1/J11</f>
        <v>1.2341479133190536</v>
      </c>
      <c r="H14" s="64">
        <f>1/J12</f>
        <v>1.2925524425364092</v>
      </c>
      <c r="I14" s="64">
        <f>1/J13</f>
        <v>1.0887400562542886</v>
      </c>
      <c r="J14" s="64">
        <v>1</v>
      </c>
      <c r="K14" s="64">
        <f>'Pairwise Solver'!AW192</f>
        <v>1.1205914785309632</v>
      </c>
      <c r="L14" s="65">
        <f>'Pairwise Solver'!BC192</f>
        <v>1.1262419486617707</v>
      </c>
    </row>
    <row r="15" spans="2:14" ht="53" customHeight="1" x14ac:dyDescent="0.2">
      <c r="B15" s="50" t="s">
        <v>5</v>
      </c>
      <c r="C15" s="63">
        <f>1/K7</f>
        <v>0.87760683796394701</v>
      </c>
      <c r="D15" s="64">
        <f>1/K8</f>
        <v>0.88326252419692197</v>
      </c>
      <c r="E15" s="64">
        <f>1/K9</f>
        <v>0.8918213852727821</v>
      </c>
      <c r="F15" s="64">
        <f>1/K10</f>
        <v>1.1567432860773168</v>
      </c>
      <c r="G15" s="64">
        <f>1/K11</f>
        <v>1.1013361577021421</v>
      </c>
      <c r="H15" s="64">
        <f>1/K12</f>
        <v>1.1534555342423964</v>
      </c>
      <c r="I15" s="64">
        <f>1/K13</f>
        <v>0.97157624086305705</v>
      </c>
      <c r="J15" s="64">
        <f>1/L13</f>
        <v>0.96670174428146383</v>
      </c>
      <c r="K15" s="64">
        <v>1</v>
      </c>
      <c r="L15" s="65">
        <f>'Pairwise Solver'!BC216</f>
        <v>1.0050423996961095</v>
      </c>
    </row>
    <row r="16" spans="2:14" ht="53" customHeight="1" thickBot="1" x14ac:dyDescent="0.25">
      <c r="B16" s="54" t="s">
        <v>9</v>
      </c>
      <c r="C16" s="66">
        <f>1/L7</f>
        <v>0.87320379541132331</v>
      </c>
      <c r="D16" s="67">
        <f>1/L8</f>
        <v>0.87883110649261209</v>
      </c>
      <c r="E16" s="67">
        <f>1/L9</f>
        <v>0.887347026894028</v>
      </c>
      <c r="F16" s="67">
        <f>1/L10</f>
        <v>1.1509397876418712</v>
      </c>
      <c r="G16" s="67">
        <f>1/L11</f>
        <v>1.0958106424516505</v>
      </c>
      <c r="H16" s="67">
        <f>1/L12</f>
        <v>1.1476685307914991</v>
      </c>
      <c r="I16" s="67">
        <f>1/L13</f>
        <v>0.96670174428146383</v>
      </c>
      <c r="J16" s="67">
        <f>1/L14</f>
        <v>0.88790867822693464</v>
      </c>
      <c r="K16" s="67">
        <f>1/L15</f>
        <v>0.99498289853479394</v>
      </c>
      <c r="L16" s="68">
        <v>1</v>
      </c>
    </row>
    <row r="19" spans="2:17" ht="32" customHeight="1" x14ac:dyDescent="0.2">
      <c r="B19" s="108"/>
      <c r="C19" s="108"/>
      <c r="F19" s="69"/>
      <c r="H19" s="70"/>
      <c r="I19" s="70"/>
      <c r="J19" s="70"/>
      <c r="K19" s="108"/>
      <c r="L19" s="108"/>
      <c r="N19" s="69"/>
      <c r="P19" s="70"/>
      <c r="Q19" s="70"/>
    </row>
  </sheetData>
  <mergeCells count="2">
    <mergeCell ref="B19:C19"/>
    <mergeCell ref="K19:L19"/>
  </mergeCells>
  <conditionalFormatting sqref="C7:L7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8:L12 C13:I13 K13:L13 C14:L16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3:L13 C7:L12 C13:I13 C14:L16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3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3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8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9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0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1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2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3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4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5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7:L1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dataValidations disablePrompts="1" count="1">
    <dataValidation type="list" allowBlank="1" showInputMessage="1" showErrorMessage="1" sqref="H19:J19 P19:Q19 N6:N7">
      <formula1>$B$7:$B$16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showRuler="0" workbookViewId="0"/>
  </sheetViews>
  <sheetFormatPr baseColWidth="10" defaultRowHeight="16" x14ac:dyDescent="0.2"/>
  <cols>
    <col min="1" max="1" width="10.83203125" style="42"/>
    <col min="2" max="12" width="12.33203125" style="42" customWidth="1"/>
    <col min="13" max="13" width="10.83203125" style="42" customWidth="1"/>
    <col min="14" max="16384" width="10.83203125" style="42"/>
  </cols>
  <sheetData>
    <row r="2" spans="2:12" ht="21" x14ac:dyDescent="0.25">
      <c r="C2" s="59" t="s">
        <v>23</v>
      </c>
    </row>
    <row r="3" spans="2:12" ht="19" x14ac:dyDescent="0.25">
      <c r="C3" s="58" t="s">
        <v>103</v>
      </c>
    </row>
    <row r="4" spans="2:12" ht="19" x14ac:dyDescent="0.25">
      <c r="C4" s="58"/>
    </row>
    <row r="5" spans="2:12" ht="17" thickBot="1" x14ac:dyDescent="0.25"/>
    <row r="6" spans="2:12" ht="65" thickBot="1" x14ac:dyDescent="0.25">
      <c r="C6" s="43" t="s">
        <v>2</v>
      </c>
      <c r="D6" s="44" t="s">
        <v>7</v>
      </c>
      <c r="E6" s="44" t="s">
        <v>57</v>
      </c>
      <c r="F6" s="44" t="s">
        <v>3</v>
      </c>
      <c r="G6" s="44" t="s">
        <v>4</v>
      </c>
      <c r="H6" s="44" t="s">
        <v>8</v>
      </c>
      <c r="I6" s="44" t="s">
        <v>19</v>
      </c>
      <c r="J6" s="44" t="s">
        <v>100</v>
      </c>
      <c r="K6" s="44" t="s">
        <v>5</v>
      </c>
      <c r="L6" s="45" t="s">
        <v>9</v>
      </c>
    </row>
    <row r="7" spans="2:12" ht="53" customHeight="1" x14ac:dyDescent="0.2">
      <c r="B7" s="46" t="s">
        <v>2</v>
      </c>
      <c r="C7" s="47" t="s">
        <v>6</v>
      </c>
      <c r="D7" s="48">
        <f>'Pairwise Solver'!G22</f>
        <v>9</v>
      </c>
      <c r="E7" s="48">
        <f>'Pairwise Solver'!M22</f>
        <v>5</v>
      </c>
      <c r="F7" s="48">
        <f>'Pairwise Solver'!S22</f>
        <v>14</v>
      </c>
      <c r="G7" s="48">
        <f>'Pairwise Solver'!Y22</f>
        <v>12</v>
      </c>
      <c r="H7" s="48">
        <f>'Pairwise Solver'!AE22</f>
        <v>14</v>
      </c>
      <c r="I7" s="48">
        <f>'Pairwise Solver'!AK22</f>
        <v>9</v>
      </c>
      <c r="J7" s="48">
        <f>'Pairwise Solver'!AQ22</f>
        <v>0</v>
      </c>
      <c r="K7" s="48">
        <f>'Pairwise Solver'!AW22</f>
        <v>10</v>
      </c>
      <c r="L7" s="49">
        <f>'Pairwise Solver'!BC22</f>
        <v>3</v>
      </c>
    </row>
    <row r="8" spans="2:12" ht="53" customHeight="1" x14ac:dyDescent="0.2">
      <c r="B8" s="50" t="s">
        <v>7</v>
      </c>
      <c r="C8" s="51">
        <f>D7</f>
        <v>9</v>
      </c>
      <c r="D8" s="52" t="s">
        <v>6</v>
      </c>
      <c r="E8" s="52">
        <f>'Pairwise Solver'!M46</f>
        <v>2</v>
      </c>
      <c r="F8" s="52">
        <f>'Pairwise Solver'!S46</f>
        <v>5</v>
      </c>
      <c r="G8" s="52">
        <f>'Pairwise Solver'!Y46</f>
        <v>4</v>
      </c>
      <c r="H8" s="52">
        <f>'Pairwise Solver'!AE46</f>
        <v>12</v>
      </c>
      <c r="I8" s="52">
        <f>'Pairwise Solver'!AK46</f>
        <v>0</v>
      </c>
      <c r="J8" s="52">
        <f>'Pairwise Solver'!AQ46</f>
        <v>0</v>
      </c>
      <c r="K8" s="52">
        <f>'Pairwise Solver'!AW46</f>
        <v>3</v>
      </c>
      <c r="L8" s="53">
        <f>'Pairwise Solver'!BC46</f>
        <v>5</v>
      </c>
    </row>
    <row r="9" spans="2:12" ht="53" customHeight="1" x14ac:dyDescent="0.2">
      <c r="B9" s="50" t="s">
        <v>57</v>
      </c>
      <c r="C9" s="51">
        <f>E7</f>
        <v>5</v>
      </c>
      <c r="D9" s="52">
        <f>E8</f>
        <v>2</v>
      </c>
      <c r="E9" s="52" t="s">
        <v>6</v>
      </c>
      <c r="F9" s="52">
        <f>'Pairwise Solver'!S70</f>
        <v>7</v>
      </c>
      <c r="G9" s="52">
        <f>'Pairwise Solver'!Y70</f>
        <v>6</v>
      </c>
      <c r="H9" s="52">
        <f>'Pairwise Solver'!AE70</f>
        <v>8</v>
      </c>
      <c r="I9" s="52">
        <f>'Pairwise Solver'!AK70</f>
        <v>0</v>
      </c>
      <c r="J9" s="52">
        <f>'Pairwise Solver'!AQ70</f>
        <v>5</v>
      </c>
      <c r="K9" s="52">
        <f>'Pairwise Solver'!AW70</f>
        <v>2</v>
      </c>
      <c r="L9" s="53">
        <f>'Pairwise Solver'!BC70</f>
        <v>2</v>
      </c>
    </row>
    <row r="10" spans="2:12" ht="53" customHeight="1" x14ac:dyDescent="0.2">
      <c r="B10" s="50" t="s">
        <v>3</v>
      </c>
      <c r="C10" s="51">
        <f>F7</f>
        <v>14</v>
      </c>
      <c r="D10" s="52">
        <f>F8</f>
        <v>5</v>
      </c>
      <c r="E10" s="52">
        <f>F9</f>
        <v>7</v>
      </c>
      <c r="F10" s="52" t="s">
        <v>6</v>
      </c>
      <c r="G10" s="52">
        <f>'Pairwise Solver'!Y94</f>
        <v>10</v>
      </c>
      <c r="H10" s="52">
        <f>'Pairwise Solver'!AE94</f>
        <v>5</v>
      </c>
      <c r="I10" s="52">
        <f>'Pairwise Solver'!AK94</f>
        <v>9</v>
      </c>
      <c r="J10" s="52">
        <f>'Pairwise Solver'!AQ94</f>
        <v>0</v>
      </c>
      <c r="K10" s="52">
        <f>'Pairwise Solver'!AW94</f>
        <v>9</v>
      </c>
      <c r="L10" s="53">
        <f>'Pairwise Solver'!BC94</f>
        <v>5</v>
      </c>
    </row>
    <row r="11" spans="2:12" ht="53" customHeight="1" x14ac:dyDescent="0.2">
      <c r="B11" s="50" t="s">
        <v>4</v>
      </c>
      <c r="C11" s="51">
        <f>G7</f>
        <v>12</v>
      </c>
      <c r="D11" s="52">
        <f>G8</f>
        <v>4</v>
      </c>
      <c r="E11" s="52">
        <f>G9</f>
        <v>6</v>
      </c>
      <c r="F11" s="52">
        <f>G10</f>
        <v>10</v>
      </c>
      <c r="G11" s="52" t="s">
        <v>6</v>
      </c>
      <c r="H11" s="52">
        <f>'Pairwise Solver'!AE118</f>
        <v>8</v>
      </c>
      <c r="I11" s="52">
        <f>'Pairwise Solver'!AK118</f>
        <v>9</v>
      </c>
      <c r="J11" s="52">
        <f>'Pairwise Solver'!AQ118</f>
        <v>0</v>
      </c>
      <c r="K11" s="52">
        <f>'Pairwise Solver'!AW118</f>
        <v>11</v>
      </c>
      <c r="L11" s="53">
        <f>'Pairwise Solver'!BC118</f>
        <v>4</v>
      </c>
    </row>
    <row r="12" spans="2:12" ht="53" customHeight="1" x14ac:dyDescent="0.2">
      <c r="B12" s="50" t="s">
        <v>8</v>
      </c>
      <c r="C12" s="51">
        <f>H7</f>
        <v>14</v>
      </c>
      <c r="D12" s="52">
        <f>H8</f>
        <v>12</v>
      </c>
      <c r="E12" s="52">
        <f>H9</f>
        <v>8</v>
      </c>
      <c r="F12" s="52">
        <f>H10</f>
        <v>5</v>
      </c>
      <c r="G12" s="52">
        <f>H11</f>
        <v>8</v>
      </c>
      <c r="H12" s="52" t="s">
        <v>6</v>
      </c>
      <c r="I12" s="52">
        <f>'Pairwise Solver'!AK142</f>
        <v>0</v>
      </c>
      <c r="J12" s="52">
        <f>'Pairwise Solver'!AQ142</f>
        <v>6</v>
      </c>
      <c r="K12" s="52">
        <f>'Pairwise Solver'!AW142</f>
        <v>4</v>
      </c>
      <c r="L12" s="53">
        <f>'Pairwise Solver'!BC142</f>
        <v>8</v>
      </c>
    </row>
    <row r="13" spans="2:12" ht="53" customHeight="1" x14ac:dyDescent="0.2">
      <c r="B13" s="50" t="s">
        <v>19</v>
      </c>
      <c r="C13" s="51">
        <f>I7</f>
        <v>9</v>
      </c>
      <c r="D13" s="52">
        <f>I8</f>
        <v>0</v>
      </c>
      <c r="E13" s="52">
        <f>I9</f>
        <v>0</v>
      </c>
      <c r="F13" s="52">
        <f>I10</f>
        <v>9</v>
      </c>
      <c r="G13" s="52">
        <f>I11</f>
        <v>9</v>
      </c>
      <c r="H13" s="52">
        <f>I12</f>
        <v>0</v>
      </c>
      <c r="I13" s="52" t="s">
        <v>6</v>
      </c>
      <c r="J13" s="52">
        <f>'Pairwise Solver'!AQ166</f>
        <v>0</v>
      </c>
      <c r="K13" s="52">
        <f>'Pairwise Solver'!AW166</f>
        <v>9</v>
      </c>
      <c r="L13" s="53">
        <f>'Pairwise Solver'!BC166</f>
        <v>0</v>
      </c>
    </row>
    <row r="14" spans="2:12" ht="53" customHeight="1" x14ac:dyDescent="0.2">
      <c r="B14" s="50" t="s">
        <v>100</v>
      </c>
      <c r="C14" s="51">
        <f>J7</f>
        <v>0</v>
      </c>
      <c r="D14" s="52">
        <f>J8</f>
        <v>0</v>
      </c>
      <c r="E14" s="52">
        <f>J9</f>
        <v>5</v>
      </c>
      <c r="F14" s="52">
        <f>J10</f>
        <v>0</v>
      </c>
      <c r="G14" s="52">
        <f>J11</f>
        <v>0</v>
      </c>
      <c r="H14" s="52">
        <f>J12</f>
        <v>6</v>
      </c>
      <c r="I14" s="52">
        <f>J13</f>
        <v>0</v>
      </c>
      <c r="J14" s="52" t="s">
        <v>6</v>
      </c>
      <c r="K14" s="52">
        <f>'Pairwise Solver'!AW190</f>
        <v>0</v>
      </c>
      <c r="L14" s="53">
        <f>'Pairwise Solver'!BC190</f>
        <v>0</v>
      </c>
    </row>
    <row r="15" spans="2:12" ht="53" customHeight="1" x14ac:dyDescent="0.2">
      <c r="B15" s="50" t="s">
        <v>5</v>
      </c>
      <c r="C15" s="51">
        <f>K7</f>
        <v>10</v>
      </c>
      <c r="D15" s="52">
        <f>K8</f>
        <v>3</v>
      </c>
      <c r="E15" s="52">
        <f>K9</f>
        <v>2</v>
      </c>
      <c r="F15" s="52">
        <f>K10</f>
        <v>9</v>
      </c>
      <c r="G15" s="52">
        <f>K11</f>
        <v>11</v>
      </c>
      <c r="H15" s="52">
        <f>K12</f>
        <v>4</v>
      </c>
      <c r="I15" s="52">
        <f>K13</f>
        <v>9</v>
      </c>
      <c r="J15" s="52">
        <f>K14</f>
        <v>0</v>
      </c>
      <c r="K15" s="52" t="s">
        <v>6</v>
      </c>
      <c r="L15" s="53">
        <f>'Pairwise Solver'!BC214</f>
        <v>3</v>
      </c>
    </row>
    <row r="16" spans="2:12" ht="53" customHeight="1" thickBot="1" x14ac:dyDescent="0.25">
      <c r="B16" s="54" t="s">
        <v>9</v>
      </c>
      <c r="C16" s="55">
        <f>L7</f>
        <v>3</v>
      </c>
      <c r="D16" s="56">
        <f>L8</f>
        <v>5</v>
      </c>
      <c r="E16" s="56">
        <f>L9</f>
        <v>2</v>
      </c>
      <c r="F16" s="56">
        <f>L10</f>
        <v>5</v>
      </c>
      <c r="G16" s="56">
        <f>L11</f>
        <v>4</v>
      </c>
      <c r="H16" s="56">
        <f>L12</f>
        <v>8</v>
      </c>
      <c r="I16" s="56">
        <f>L13</f>
        <v>0</v>
      </c>
      <c r="J16" s="56">
        <f>L14</f>
        <v>0</v>
      </c>
      <c r="K16" s="56">
        <f>L15</f>
        <v>3</v>
      </c>
      <c r="L16" s="57" t="s">
        <v>6</v>
      </c>
    </row>
  </sheetData>
  <conditionalFormatting sqref="C8:E9 C7 C10:L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7:L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8:L9 E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7:L1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showRuler="0" workbookViewId="0"/>
  </sheetViews>
  <sheetFormatPr baseColWidth="10" defaultRowHeight="21" x14ac:dyDescent="0.2"/>
  <cols>
    <col min="1" max="1" width="10.83203125" style="72"/>
    <col min="2" max="2" width="41.5" style="72" bestFit="1" customWidth="1"/>
    <col min="3" max="3" width="7.6640625" style="73" customWidth="1"/>
    <col min="4" max="4" width="16.5" style="72" customWidth="1"/>
    <col min="5" max="5" width="37.5" style="72" customWidth="1"/>
    <col min="6" max="8" width="10.83203125" style="72"/>
    <col min="9" max="10" width="10.83203125" style="72" customWidth="1"/>
    <col min="11" max="16384" width="10.83203125" style="72"/>
  </cols>
  <sheetData>
    <row r="2" spans="2:10" x14ac:dyDescent="0.2">
      <c r="B2" s="72" t="s">
        <v>28</v>
      </c>
    </row>
    <row r="3" spans="2:10" ht="22" thickBot="1" x14ac:dyDescent="0.25">
      <c r="B3" s="77"/>
      <c r="C3" s="78"/>
      <c r="D3" s="77"/>
      <c r="E3" s="77"/>
      <c r="F3" s="77"/>
      <c r="G3" s="77"/>
      <c r="H3" s="77"/>
      <c r="I3" s="77"/>
      <c r="J3" s="77"/>
    </row>
    <row r="4" spans="2:10" ht="22" thickTop="1" x14ac:dyDescent="0.2"/>
    <row r="5" spans="2:10" ht="30" customHeight="1" x14ac:dyDescent="0.2">
      <c r="B5" s="72" t="s">
        <v>24</v>
      </c>
      <c r="C5" s="79">
        <v>93</v>
      </c>
      <c r="D5" s="72" t="s">
        <v>25</v>
      </c>
      <c r="E5" s="81" t="s">
        <v>100</v>
      </c>
      <c r="H5" s="71"/>
    </row>
    <row r="6" spans="2:10" ht="30" customHeight="1" x14ac:dyDescent="0.2">
      <c r="B6" s="72" t="s">
        <v>26</v>
      </c>
      <c r="C6" s="76">
        <f>C5*INDEX('Comparison Matrix'!C7:L16,MATCH(E5,'Comparison Matrix'!B7:B16,0),MATCH(E6,'Comparison Matrix'!C6:L6,0))</f>
        <v>104.21500750337958</v>
      </c>
      <c r="D6" s="72" t="s">
        <v>25</v>
      </c>
      <c r="E6" s="81" t="s">
        <v>5</v>
      </c>
      <c r="H6" s="71"/>
    </row>
    <row r="7" spans="2:10" ht="30" customHeight="1" x14ac:dyDescent="0.2">
      <c r="B7" s="72" t="s">
        <v>27</v>
      </c>
      <c r="C7" s="80">
        <v>7.1999999999999995E-2</v>
      </c>
    </row>
    <row r="8" spans="2:10" ht="30" customHeight="1" x14ac:dyDescent="0.2">
      <c r="B8" s="72" t="str">
        <f>CONCATENATE("If I switch to a ",E6," meter,")</f>
        <v>If I switch to a Bayer Contour Next meter,</v>
      </c>
    </row>
    <row r="9" spans="2:10" ht="30" customHeight="1" x14ac:dyDescent="0.2">
      <c r="B9" s="74" t="str">
        <f>CONCATENATE("and still maintain an average blood glucose of ",C5," mg/dL,")</f>
        <v>and still maintain an average blood glucose of 93 mg/dL,</v>
      </c>
    </row>
    <row r="10" spans="2:10" ht="30" customHeight="1" x14ac:dyDescent="0.2">
      <c r="B10" s="74" t="str">
        <f>CONCATENATE("I would expect an HbA1c of ",TEXT((46.7+(28.7*(C7*100)-46.7)*(C5/C6))/28.7/100,"0.0%"))</f>
        <v>I would expect an HbA1c of 6.6%</v>
      </c>
      <c r="C10" s="75"/>
    </row>
    <row r="11" spans="2:10" ht="30" customHeight="1" x14ac:dyDescent="0.2">
      <c r="B11" s="72" t="s">
        <v>29</v>
      </c>
    </row>
    <row r="12" spans="2:10" ht="30" customHeight="1" x14ac:dyDescent="0.2">
      <c r="B12" s="74" t="s">
        <v>30</v>
      </c>
    </row>
    <row r="13" spans="2:10" ht="30" customHeight="1" x14ac:dyDescent="0.2">
      <c r="B13" s="74" t="s">
        <v>31</v>
      </c>
    </row>
    <row r="14" spans="2:10" ht="30" customHeight="1" x14ac:dyDescent="0.2">
      <c r="B14" s="74" t="s">
        <v>32</v>
      </c>
    </row>
    <row r="15" spans="2:10" ht="30" customHeight="1" x14ac:dyDescent="0.2">
      <c r="B15" s="72" t="str">
        <f>CONCATENATE("For example, a glucose of 70 mg/dL on the ", E6," might feel the same as a ",TEXT(70*(C5/C6),"0")," mg/dL on a ",E5)</f>
        <v>For example, a glucose of 70 mg/dL on the Bayer Contour Next might feel the same as a 62 mg/dL on a Abbott FreeStyle Precision Neo</v>
      </c>
    </row>
    <row r="16" spans="2:10" ht="30" customHeight="1" x14ac:dyDescent="0.2"/>
    <row r="17" ht="30" customHeight="1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'Comparison Matrix'!$B$7:$B$16</xm:f>
          </x14:formula1>
          <xm:sqref>E5:E6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BC217"/>
  <sheetViews>
    <sheetView showRuler="0" workbookViewId="0">
      <pane xSplit="1" ySplit="2" topLeftCell="B3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6" x14ac:dyDescent="0.2"/>
  <cols>
    <col min="2" max="2" width="4.5" customWidth="1"/>
    <col min="7" max="7" width="10.83203125" customWidth="1"/>
    <col min="19" max="19" width="10.83203125" customWidth="1"/>
    <col min="25" max="25" width="10.83203125" customWidth="1"/>
    <col min="31" max="31" width="10.83203125" customWidth="1"/>
    <col min="37" max="37" width="10.83203125" customWidth="1"/>
    <col min="49" max="49" width="10.83203125" customWidth="1"/>
    <col min="55" max="55" width="10.83203125" customWidth="1"/>
  </cols>
  <sheetData>
    <row r="1" spans="1:55" x14ac:dyDescent="0.2">
      <c r="C1" s="109" t="s">
        <v>7</v>
      </c>
      <c r="D1" s="109"/>
      <c r="E1" s="109"/>
      <c r="F1" s="109"/>
      <c r="G1" s="109"/>
      <c r="I1" s="109" t="s">
        <v>57</v>
      </c>
      <c r="J1" s="109"/>
      <c r="K1" s="109"/>
      <c r="L1" s="109"/>
      <c r="M1" s="109"/>
      <c r="O1" s="109" t="s">
        <v>3</v>
      </c>
      <c r="P1" s="109"/>
      <c r="Q1" s="109"/>
      <c r="R1" s="109"/>
      <c r="S1" s="109"/>
      <c r="U1" s="109" t="s">
        <v>4</v>
      </c>
      <c r="V1" s="109"/>
      <c r="W1" s="109"/>
      <c r="X1" s="109"/>
      <c r="Y1" s="109"/>
      <c r="AA1" s="109" t="s">
        <v>8</v>
      </c>
      <c r="AB1" s="109"/>
      <c r="AC1" s="109"/>
      <c r="AD1" s="109"/>
      <c r="AE1" s="109"/>
      <c r="AG1" s="109" t="s">
        <v>19</v>
      </c>
      <c r="AH1" s="109"/>
      <c r="AI1" s="109"/>
      <c r="AJ1" s="109"/>
      <c r="AK1" s="109"/>
      <c r="AM1" s="109" t="s">
        <v>100</v>
      </c>
      <c r="AN1" s="109"/>
      <c r="AO1" s="109"/>
      <c r="AP1" s="109"/>
      <c r="AQ1" s="109"/>
      <c r="AS1" s="109" t="s">
        <v>5</v>
      </c>
      <c r="AT1" s="109"/>
      <c r="AU1" s="109"/>
      <c r="AV1" s="109"/>
      <c r="AW1" s="109"/>
      <c r="AY1" s="109" t="s">
        <v>9</v>
      </c>
      <c r="AZ1" s="109"/>
      <c r="BA1" s="109"/>
      <c r="BB1" s="109"/>
      <c r="BC1" s="109"/>
    </row>
    <row r="2" spans="1:55" x14ac:dyDescent="0.2">
      <c r="C2" s="109"/>
      <c r="D2" s="109"/>
      <c r="E2" s="109"/>
      <c r="F2" s="109"/>
      <c r="G2" s="109"/>
      <c r="I2" s="109"/>
      <c r="J2" s="109"/>
      <c r="K2" s="109"/>
      <c r="L2" s="109"/>
      <c r="M2" s="109"/>
      <c r="O2" s="109"/>
      <c r="P2" s="109"/>
      <c r="Q2" s="109"/>
      <c r="R2" s="109"/>
      <c r="S2" s="109"/>
      <c r="U2" s="109"/>
      <c r="V2" s="109"/>
      <c r="W2" s="109"/>
      <c r="X2" s="109"/>
      <c r="Y2" s="109"/>
      <c r="AA2" s="109"/>
      <c r="AB2" s="109"/>
      <c r="AC2" s="109"/>
      <c r="AD2" s="109"/>
      <c r="AE2" s="109"/>
      <c r="AG2" s="109"/>
      <c r="AH2" s="109"/>
      <c r="AI2" s="109"/>
      <c r="AJ2" s="109"/>
      <c r="AK2" s="109"/>
      <c r="AM2" s="109"/>
      <c r="AN2" s="109"/>
      <c r="AO2" s="109"/>
      <c r="AP2" s="109"/>
      <c r="AQ2" s="109"/>
      <c r="AS2" s="109"/>
      <c r="AT2" s="109"/>
      <c r="AU2" s="109"/>
      <c r="AV2" s="109"/>
      <c r="AW2" s="109"/>
      <c r="AY2" s="109"/>
      <c r="AZ2" s="109"/>
      <c r="BA2" s="109"/>
      <c r="BB2" s="109"/>
      <c r="BC2" s="109"/>
    </row>
    <row r="3" spans="1:55" ht="17" thickBot="1" x14ac:dyDescent="0.25"/>
    <row r="4" spans="1:55" ht="16" customHeight="1" x14ac:dyDescent="0.2">
      <c r="A4" s="110" t="s">
        <v>2</v>
      </c>
      <c r="C4" s="15" t="s">
        <v>16</v>
      </c>
      <c r="D4" s="16" t="s">
        <v>2</v>
      </c>
      <c r="E4" s="16"/>
      <c r="F4" s="16"/>
      <c r="G4" s="17"/>
      <c r="I4" s="15" t="s">
        <v>16</v>
      </c>
      <c r="J4" s="16" t="s">
        <v>2</v>
      </c>
      <c r="K4" s="16"/>
      <c r="L4" s="16"/>
      <c r="M4" s="17"/>
      <c r="O4" s="15" t="s">
        <v>16</v>
      </c>
      <c r="P4" s="16" t="s">
        <v>2</v>
      </c>
      <c r="Q4" s="16"/>
      <c r="R4" s="16"/>
      <c r="S4" s="17"/>
      <c r="U4" s="15" t="s">
        <v>16</v>
      </c>
      <c r="V4" s="16" t="s">
        <v>2</v>
      </c>
      <c r="W4" s="16"/>
      <c r="X4" s="16"/>
      <c r="Y4" s="17"/>
      <c r="AA4" s="15" t="s">
        <v>16</v>
      </c>
      <c r="AB4" s="16" t="s">
        <v>2</v>
      </c>
      <c r="AC4" s="16"/>
      <c r="AD4" s="16"/>
      <c r="AE4" s="17"/>
      <c r="AG4" s="15" t="s">
        <v>16</v>
      </c>
      <c r="AH4" s="16" t="s">
        <v>2</v>
      </c>
      <c r="AI4" s="16"/>
      <c r="AJ4" s="16"/>
      <c r="AK4" s="17"/>
      <c r="AM4" s="15" t="s">
        <v>16</v>
      </c>
      <c r="AN4" s="16" t="s">
        <v>2</v>
      </c>
      <c r="AO4" s="16"/>
      <c r="AP4" s="16"/>
      <c r="AQ4" s="17"/>
      <c r="AS4" s="15" t="s">
        <v>16</v>
      </c>
      <c r="AT4" s="16" t="s">
        <v>2</v>
      </c>
      <c r="AU4" s="16"/>
      <c r="AV4" s="16"/>
      <c r="AW4" s="17"/>
      <c r="AY4" s="15" t="s">
        <v>16</v>
      </c>
      <c r="AZ4" s="16" t="s">
        <v>2</v>
      </c>
      <c r="BA4" s="16"/>
      <c r="BB4" s="16"/>
      <c r="BC4" s="17"/>
    </row>
    <row r="5" spans="1:55" x14ac:dyDescent="0.2">
      <c r="A5" s="110"/>
      <c r="C5" s="18" t="s">
        <v>17</v>
      </c>
      <c r="D5" s="13" t="s">
        <v>7</v>
      </c>
      <c r="E5" s="13"/>
      <c r="F5" s="13"/>
      <c r="G5" s="19"/>
      <c r="I5" s="18" t="s">
        <v>17</v>
      </c>
      <c r="J5" s="13" t="s">
        <v>57</v>
      </c>
      <c r="K5" s="13"/>
      <c r="L5" s="13"/>
      <c r="M5" s="19"/>
      <c r="O5" s="18" t="s">
        <v>17</v>
      </c>
      <c r="P5" s="13" t="s">
        <v>3</v>
      </c>
      <c r="Q5" s="13"/>
      <c r="R5" s="13"/>
      <c r="S5" s="19"/>
      <c r="U5" s="18" t="s">
        <v>17</v>
      </c>
      <c r="V5" s="13" t="s">
        <v>4</v>
      </c>
      <c r="W5" s="13"/>
      <c r="X5" s="13"/>
      <c r="Y5" s="19"/>
      <c r="AA5" s="18" t="s">
        <v>17</v>
      </c>
      <c r="AB5" s="13" t="s">
        <v>8</v>
      </c>
      <c r="AC5" s="13"/>
      <c r="AD5" s="13"/>
      <c r="AE5" s="19"/>
      <c r="AG5" s="18" t="s">
        <v>17</v>
      </c>
      <c r="AH5" s="13" t="s">
        <v>19</v>
      </c>
      <c r="AI5" s="13"/>
      <c r="AJ5" s="13"/>
      <c r="AK5" s="19"/>
      <c r="AM5" s="18" t="s">
        <v>17</v>
      </c>
      <c r="AN5" s="13" t="s">
        <v>100</v>
      </c>
      <c r="AO5" s="13"/>
      <c r="AP5" s="13"/>
      <c r="AQ5" s="19"/>
      <c r="AS5" s="18" t="s">
        <v>17</v>
      </c>
      <c r="AT5" s="13" t="s">
        <v>5</v>
      </c>
      <c r="AU5" s="13"/>
      <c r="AV5" s="13"/>
      <c r="AW5" s="19"/>
      <c r="AY5" s="18" t="s">
        <v>17</v>
      </c>
      <c r="AZ5" s="13" t="s">
        <v>9</v>
      </c>
      <c r="BA5" s="13"/>
      <c r="BB5" s="13"/>
      <c r="BC5" s="19"/>
    </row>
    <row r="6" spans="1:55" ht="19" x14ac:dyDescent="0.2">
      <c r="A6" s="110"/>
      <c r="C6" s="20" t="s">
        <v>109</v>
      </c>
      <c r="D6" s="6" t="s">
        <v>0</v>
      </c>
      <c r="E6" s="6" t="s">
        <v>1</v>
      </c>
      <c r="F6" s="6" t="s">
        <v>11</v>
      </c>
      <c r="G6" s="21" t="s">
        <v>12</v>
      </c>
      <c r="I6" s="20" t="s">
        <v>109</v>
      </c>
      <c r="J6" s="6" t="s">
        <v>0</v>
      </c>
      <c r="K6" s="6" t="s">
        <v>1</v>
      </c>
      <c r="L6" s="6" t="s">
        <v>11</v>
      </c>
      <c r="M6" s="21" t="s">
        <v>12</v>
      </c>
      <c r="O6" s="20" t="s">
        <v>109</v>
      </c>
      <c r="P6" s="6" t="s">
        <v>0</v>
      </c>
      <c r="Q6" s="6" t="s">
        <v>1</v>
      </c>
      <c r="R6" s="6" t="s">
        <v>11</v>
      </c>
      <c r="S6" s="21" t="s">
        <v>12</v>
      </c>
      <c r="U6" s="20" t="s">
        <v>109</v>
      </c>
      <c r="V6" s="6" t="s">
        <v>0</v>
      </c>
      <c r="W6" s="6" t="s">
        <v>1</v>
      </c>
      <c r="X6" s="6" t="s">
        <v>11</v>
      </c>
      <c r="Y6" s="21" t="s">
        <v>12</v>
      </c>
      <c r="AA6" s="20" t="s">
        <v>109</v>
      </c>
      <c r="AB6" s="6" t="s">
        <v>0</v>
      </c>
      <c r="AC6" s="6" t="s">
        <v>1</v>
      </c>
      <c r="AD6" s="6" t="s">
        <v>11</v>
      </c>
      <c r="AE6" s="21" t="s">
        <v>12</v>
      </c>
      <c r="AG6" s="20" t="s">
        <v>109</v>
      </c>
      <c r="AH6" s="6" t="s">
        <v>0</v>
      </c>
      <c r="AI6" s="6" t="s">
        <v>1</v>
      </c>
      <c r="AJ6" s="6" t="s">
        <v>11</v>
      </c>
      <c r="AK6" s="21" t="s">
        <v>12</v>
      </c>
      <c r="AM6" s="20" t="s">
        <v>109</v>
      </c>
      <c r="AN6" s="6" t="s">
        <v>0</v>
      </c>
      <c r="AO6" s="6" t="s">
        <v>1</v>
      </c>
      <c r="AP6" s="6" t="s">
        <v>11</v>
      </c>
      <c r="AQ6" s="21" t="s">
        <v>12</v>
      </c>
      <c r="AS6" s="20" t="s">
        <v>109</v>
      </c>
      <c r="AT6" s="6" t="s">
        <v>0</v>
      </c>
      <c r="AU6" s="6" t="s">
        <v>1</v>
      </c>
      <c r="AV6" s="6" t="s">
        <v>11</v>
      </c>
      <c r="AW6" s="21" t="s">
        <v>12</v>
      </c>
      <c r="AY6" s="20" t="s">
        <v>109</v>
      </c>
      <c r="AZ6" s="6" t="s">
        <v>0</v>
      </c>
      <c r="BA6" s="6" t="s">
        <v>1</v>
      </c>
      <c r="BB6" s="6" t="s">
        <v>11</v>
      </c>
      <c r="BC6" s="21" t="s">
        <v>12</v>
      </c>
    </row>
    <row r="7" spans="1:55" x14ac:dyDescent="0.2">
      <c r="A7" s="110"/>
      <c r="C7" s="22">
        <v>10</v>
      </c>
      <c r="D7" s="7">
        <v>128</v>
      </c>
      <c r="E7" s="7">
        <v>127</v>
      </c>
      <c r="F7" s="7">
        <f t="shared" ref="F7:F15" si="0">G$24*D7</f>
        <v>128.82488855658909</v>
      </c>
      <c r="G7" s="23">
        <f>((F7-E7)/E7)^2</f>
        <v>2.0647394407401592E-4</v>
      </c>
      <c r="I7" s="22">
        <v>47</v>
      </c>
      <c r="J7" s="7">
        <v>109</v>
      </c>
      <c r="K7" s="7">
        <v>107</v>
      </c>
      <c r="L7" s="7">
        <f t="shared" ref="L7" si="1">M$24*J7</f>
        <v>110.76546670973713</v>
      </c>
      <c r="M7" s="23">
        <f>((L7-K7)/K7)^2</f>
        <v>1.2384260234202585E-3</v>
      </c>
      <c r="O7" s="22">
        <v>1</v>
      </c>
      <c r="P7" s="7">
        <v>139</v>
      </c>
      <c r="Q7" s="7">
        <v>202</v>
      </c>
      <c r="R7" s="7">
        <f t="shared" ref="R7:R20" si="2">S$24*P7</f>
        <v>183.21110297838442</v>
      </c>
      <c r="S7" s="23">
        <f>((R7-Q7)/Q7)^2</f>
        <v>8.6516677602410282E-3</v>
      </c>
      <c r="U7" s="22">
        <v>1</v>
      </c>
      <c r="V7" s="7">
        <v>139</v>
      </c>
      <c r="W7" s="7">
        <v>171</v>
      </c>
      <c r="X7" s="7">
        <f t="shared" ref="X7:X17" si="3">Y$24*V7</f>
        <v>174.43542973725857</v>
      </c>
      <c r="Y7" s="23">
        <f>((X7-W7)/W7)^2</f>
        <v>4.0361743714785789E-4</v>
      </c>
      <c r="AA7" s="22">
        <v>10</v>
      </c>
      <c r="AB7" s="7">
        <v>128</v>
      </c>
      <c r="AC7" s="7">
        <v>164</v>
      </c>
      <c r="AD7" s="7">
        <f t="shared" ref="AD7:AD19" si="4">AE$24*AB7</f>
        <v>168.23286008750543</v>
      </c>
      <c r="AE7" s="23">
        <f>((AD7-AC7)/AC7)^2</f>
        <v>6.6616242267982114E-4</v>
      </c>
      <c r="AG7" s="22">
        <v>1</v>
      </c>
      <c r="AH7" s="7">
        <v>139</v>
      </c>
      <c r="AI7" s="7">
        <v>166</v>
      </c>
      <c r="AJ7" s="7">
        <f t="shared" ref="AJ7:AJ15" si="5">AK$24*AH7</f>
        <v>153.88336967984392</v>
      </c>
      <c r="AK7" s="23">
        <f>((AJ7-AI7)/AI7)^2</f>
        <v>5.3277954099043966E-3</v>
      </c>
      <c r="AM7" s="22"/>
      <c r="AN7" s="7"/>
      <c r="AO7" s="7"/>
      <c r="AP7" s="7">
        <f t="shared" ref="AP7" si="6">AQ$24*AN7</f>
        <v>0</v>
      </c>
      <c r="AQ7" s="23" t="e">
        <f>((AP7-AO7)/AO7)^2</f>
        <v>#DIV/0!</v>
      </c>
      <c r="AS7" s="22">
        <v>1</v>
      </c>
      <c r="AT7" s="7">
        <v>139</v>
      </c>
      <c r="AU7" s="7">
        <v>165</v>
      </c>
      <c r="AV7" s="7">
        <f t="shared" ref="AV7:AV16" si="7">AW$24*AT7</f>
        <v>158.3852745752082</v>
      </c>
      <c r="AW7" s="23">
        <f>((AV7-AU7)/AU7)^2</f>
        <v>1.6071475645688541E-3</v>
      </c>
      <c r="AY7" s="22">
        <v>29</v>
      </c>
      <c r="AZ7" s="7">
        <v>92</v>
      </c>
      <c r="BA7" s="7">
        <v>112</v>
      </c>
      <c r="BB7" s="7">
        <f>BC$24*AZ7</f>
        <v>105.35913893578913</v>
      </c>
      <c r="BC7" s="23">
        <f>((BB7-BA7)/BA7)^2</f>
        <v>3.5157075633093023E-3</v>
      </c>
    </row>
    <row r="8" spans="1:55" x14ac:dyDescent="0.2">
      <c r="A8" s="110"/>
      <c r="C8" s="24">
        <v>11</v>
      </c>
      <c r="D8" s="8">
        <v>110</v>
      </c>
      <c r="E8" s="8">
        <v>103</v>
      </c>
      <c r="F8" s="8">
        <f t="shared" si="0"/>
        <v>110.70888860331874</v>
      </c>
      <c r="G8" s="25">
        <f t="shared" ref="G8:G15" si="8">((F8-E8)/E8)^2</f>
        <v>5.6015612685811639E-3</v>
      </c>
      <c r="I8" s="24">
        <v>51</v>
      </c>
      <c r="J8" s="8">
        <v>88</v>
      </c>
      <c r="K8" s="8">
        <v>84</v>
      </c>
      <c r="L8" s="8">
        <f t="shared" ref="L8" si="9">M$24*J8</f>
        <v>89.425330921622631</v>
      </c>
      <c r="M8" s="25">
        <f>((L8-K8)/K8)^2</f>
        <v>4.1715158176182914E-3</v>
      </c>
      <c r="O8" s="24">
        <v>2</v>
      </c>
      <c r="P8" s="8">
        <v>110</v>
      </c>
      <c r="Q8" s="8">
        <v>141</v>
      </c>
      <c r="R8" s="8">
        <f t="shared" si="2"/>
        <v>144.98720379584378</v>
      </c>
      <c r="S8" s="25">
        <f t="shared" ref="S8:S20" si="10">((R8-Q8)/Q8)^2</f>
        <v>7.9964760875162572E-4</v>
      </c>
      <c r="U8" s="24">
        <v>2</v>
      </c>
      <c r="V8" s="8">
        <v>110</v>
      </c>
      <c r="W8" s="8">
        <v>129</v>
      </c>
      <c r="X8" s="8">
        <f t="shared" si="3"/>
        <v>138.04242641078017</v>
      </c>
      <c r="Y8" s="25">
        <f t="shared" ref="Y8:Y15" si="11">((X8-W8)/W8)^2</f>
        <v>4.9134953064343895E-3</v>
      </c>
      <c r="AA8" s="24">
        <v>11</v>
      </c>
      <c r="AB8" s="8">
        <v>110</v>
      </c>
      <c r="AC8" s="8">
        <v>150</v>
      </c>
      <c r="AD8" s="8">
        <f t="shared" si="4"/>
        <v>144.57511413769998</v>
      </c>
      <c r="AE8" s="25">
        <f t="shared" ref="AE8:AE19" si="12">((AD8-AC8)/AC8)^2</f>
        <v>1.3079727386214482E-3</v>
      </c>
      <c r="AG8" s="24">
        <v>2</v>
      </c>
      <c r="AH8" s="8">
        <v>110</v>
      </c>
      <c r="AI8" s="8">
        <v>113</v>
      </c>
      <c r="AJ8" s="8">
        <f t="shared" si="5"/>
        <v>121.77820622145921</v>
      </c>
      <c r="AK8" s="25">
        <f t="shared" ref="AK8:AK15" si="13">((AJ8-AI8)/AI8)^2</f>
        <v>6.0346859163963708E-3</v>
      </c>
      <c r="AM8" s="24"/>
      <c r="AN8" s="8"/>
      <c r="AO8" s="8"/>
      <c r="AP8" s="8"/>
      <c r="AQ8" s="25"/>
      <c r="AS8" s="24">
        <v>2</v>
      </c>
      <c r="AT8" s="8">
        <v>110</v>
      </c>
      <c r="AU8" s="8">
        <v>115</v>
      </c>
      <c r="AV8" s="8">
        <f t="shared" si="7"/>
        <v>125.34086477174749</v>
      </c>
      <c r="AW8" s="25">
        <f t="shared" ref="AW8:AW16" si="14">((AV8-AU8)/AU8)^2</f>
        <v>8.0857076920656541E-3</v>
      </c>
      <c r="AY8" s="24">
        <v>36</v>
      </c>
      <c r="AZ8" s="8">
        <v>93</v>
      </c>
      <c r="BA8" s="8">
        <v>115</v>
      </c>
      <c r="BB8" s="8">
        <f>BC$24*AZ8</f>
        <v>106.50434696769987</v>
      </c>
      <c r="BC8" s="25">
        <f>((BB8-BA8)/BA8)^2</f>
        <v>5.4575516404711021E-3</v>
      </c>
    </row>
    <row r="9" spans="1:55" x14ac:dyDescent="0.2">
      <c r="A9" s="110"/>
      <c r="C9" s="24">
        <v>12</v>
      </c>
      <c r="D9" s="8">
        <v>138</v>
      </c>
      <c r="E9" s="8">
        <v>152</v>
      </c>
      <c r="F9" s="8">
        <f t="shared" si="0"/>
        <v>138.88933297507262</v>
      </c>
      <c r="G9" s="25">
        <f t="shared" si="8"/>
        <v>7.439819504783507E-3</v>
      </c>
      <c r="I9" s="24">
        <v>52</v>
      </c>
      <c r="J9" s="8">
        <v>173</v>
      </c>
      <c r="K9" s="8">
        <v>173</v>
      </c>
      <c r="L9" s="8">
        <f t="shared" ref="L9" si="15">M$24*J9</f>
        <v>175.80207101637177</v>
      </c>
      <c r="M9" s="25">
        <f>((L9-K9)/K9)^2</f>
        <v>2.6234093958337135E-4</v>
      </c>
      <c r="O9" s="24">
        <v>3</v>
      </c>
      <c r="P9" s="8">
        <v>82</v>
      </c>
      <c r="Q9" s="8">
        <v>102</v>
      </c>
      <c r="R9" s="8">
        <f t="shared" si="2"/>
        <v>108.08137010235627</v>
      </c>
      <c r="S9" s="25">
        <f t="shared" si="10"/>
        <v>3.5546964938324458E-3</v>
      </c>
      <c r="U9" s="24">
        <v>3</v>
      </c>
      <c r="V9" s="8">
        <v>82</v>
      </c>
      <c r="W9" s="8">
        <v>106</v>
      </c>
      <c r="X9" s="8">
        <f t="shared" si="3"/>
        <v>102.90435423349066</v>
      </c>
      <c r="Y9" s="25">
        <f t="shared" si="11"/>
        <v>8.5288560979949893E-4</v>
      </c>
      <c r="AA9" s="24">
        <v>12</v>
      </c>
      <c r="AB9" s="8">
        <v>138</v>
      </c>
      <c r="AC9" s="8">
        <v>189</v>
      </c>
      <c r="AD9" s="8">
        <f t="shared" si="4"/>
        <v>181.37605228184179</v>
      </c>
      <c r="AE9" s="25">
        <f t="shared" si="12"/>
        <v>1.6271822963861515E-3</v>
      </c>
      <c r="AG9" s="24">
        <v>3</v>
      </c>
      <c r="AH9" s="8">
        <v>82</v>
      </c>
      <c r="AI9" s="8">
        <v>103</v>
      </c>
      <c r="AJ9" s="8">
        <f t="shared" si="5"/>
        <v>90.780117365087776</v>
      </c>
      <c r="AK9" s="25">
        <f t="shared" si="13"/>
        <v>1.4075363522577938E-2</v>
      </c>
      <c r="AM9" s="24"/>
      <c r="AN9" s="8"/>
      <c r="AO9" s="8"/>
      <c r="AP9" s="8"/>
      <c r="AQ9" s="25"/>
      <c r="AS9" s="24">
        <v>3</v>
      </c>
      <c r="AT9" s="8">
        <v>82</v>
      </c>
      <c r="AU9" s="8">
        <v>114</v>
      </c>
      <c r="AV9" s="8">
        <f t="shared" si="7"/>
        <v>93.435917375302679</v>
      </c>
      <c r="AW9" s="25">
        <f t="shared" si="14"/>
        <v>3.2539357817434458E-2</v>
      </c>
      <c r="AY9" s="24">
        <v>42</v>
      </c>
      <c r="AZ9" s="8">
        <v>103</v>
      </c>
      <c r="BA9" s="8">
        <v>124</v>
      </c>
      <c r="BB9" s="8">
        <f>BC$24*AZ9</f>
        <v>117.9564272868074</v>
      </c>
      <c r="BC9" s="25">
        <f>((BB9-BA9)/BA9)^2</f>
        <v>2.3754403706845863E-3</v>
      </c>
    </row>
    <row r="10" spans="1:55" x14ac:dyDescent="0.2">
      <c r="A10" s="110"/>
      <c r="C10" s="24">
        <v>13</v>
      </c>
      <c r="D10" s="8">
        <v>85</v>
      </c>
      <c r="E10" s="8">
        <v>84</v>
      </c>
      <c r="F10" s="8">
        <f t="shared" si="0"/>
        <v>85.547777557109939</v>
      </c>
      <c r="G10" s="25">
        <f t="shared" si="8"/>
        <v>3.3951464941797183E-4</v>
      </c>
      <c r="I10" s="24">
        <v>59</v>
      </c>
      <c r="J10" s="8">
        <v>119</v>
      </c>
      <c r="K10" s="8">
        <v>116</v>
      </c>
      <c r="L10" s="8">
        <f t="shared" ref="L10:L11" si="16">M$24*J10</f>
        <v>120.92743613264879</v>
      </c>
      <c r="M10" s="25">
        <f>((L10-K10)/K10)^2</f>
        <v>1.8043717926079742E-3</v>
      </c>
      <c r="O10" s="24">
        <v>4</v>
      </c>
      <c r="P10" s="8">
        <v>192</v>
      </c>
      <c r="Q10" s="8">
        <v>248</v>
      </c>
      <c r="R10" s="8">
        <f t="shared" si="2"/>
        <v>253.06857389820007</v>
      </c>
      <c r="S10" s="25">
        <f t="shared" si="10"/>
        <v>4.1770358613285423E-4</v>
      </c>
      <c r="U10" s="24">
        <v>4</v>
      </c>
      <c r="V10" s="8">
        <v>192</v>
      </c>
      <c r="W10" s="8">
        <v>235</v>
      </c>
      <c r="X10" s="8">
        <f t="shared" si="3"/>
        <v>240.94678064427083</v>
      </c>
      <c r="Y10" s="25">
        <f t="shared" si="11"/>
        <v>6.4036577693208144E-4</v>
      </c>
      <c r="AA10" s="24">
        <v>13</v>
      </c>
      <c r="AB10" s="8">
        <v>85</v>
      </c>
      <c r="AC10" s="8">
        <v>115</v>
      </c>
      <c r="AD10" s="8">
        <f t="shared" si="4"/>
        <v>111.71713365185907</v>
      </c>
      <c r="AE10" s="25">
        <f t="shared" si="12"/>
        <v>8.1491201964129694E-4</v>
      </c>
      <c r="AG10" s="24">
        <v>4</v>
      </c>
      <c r="AH10" s="8">
        <v>192</v>
      </c>
      <c r="AI10" s="8">
        <v>201</v>
      </c>
      <c r="AJ10" s="8">
        <f t="shared" si="5"/>
        <v>212.55832358654698</v>
      </c>
      <c r="AK10" s="25">
        <f t="shared" si="13"/>
        <v>3.3067212230224042E-3</v>
      </c>
      <c r="AM10" s="24"/>
      <c r="AN10" s="8"/>
      <c r="AO10" s="8"/>
      <c r="AP10" s="8"/>
      <c r="AQ10" s="25"/>
      <c r="AS10" s="24">
        <v>4</v>
      </c>
      <c r="AT10" s="8">
        <v>192</v>
      </c>
      <c r="AU10" s="8">
        <v>208</v>
      </c>
      <c r="AV10" s="8">
        <f t="shared" si="7"/>
        <v>218.77678214705017</v>
      </c>
      <c r="AW10" s="25">
        <f t="shared" si="14"/>
        <v>2.6844266236358007E-3</v>
      </c>
      <c r="AY10" s="24"/>
      <c r="AZ10" s="8"/>
      <c r="BA10" s="8"/>
      <c r="BB10" s="8"/>
      <c r="BC10" s="25"/>
    </row>
    <row r="11" spans="1:55" x14ac:dyDescent="0.2">
      <c r="A11" s="110"/>
      <c r="C11" s="24">
        <v>14</v>
      </c>
      <c r="D11" s="8">
        <v>144</v>
      </c>
      <c r="E11" s="8">
        <v>160</v>
      </c>
      <c r="F11" s="8">
        <f t="shared" si="0"/>
        <v>144.92799962616272</v>
      </c>
      <c r="G11" s="25">
        <f t="shared" si="8"/>
        <v>8.8736404401934081E-3</v>
      </c>
      <c r="I11" s="24">
        <v>60</v>
      </c>
      <c r="J11" s="8">
        <v>100</v>
      </c>
      <c r="K11" s="8">
        <v>97</v>
      </c>
      <c r="L11" s="8">
        <f t="shared" si="16"/>
        <v>101.61969422911663</v>
      </c>
      <c r="M11" s="25">
        <f>((L11-K11)/K11)^2</f>
        <v>2.2682086056470948E-3</v>
      </c>
      <c r="O11" s="24">
        <v>5</v>
      </c>
      <c r="P11" s="8">
        <v>117</v>
      </c>
      <c r="Q11" s="8">
        <v>175</v>
      </c>
      <c r="R11" s="8">
        <f t="shared" si="2"/>
        <v>154.21366221921568</v>
      </c>
      <c r="S11" s="25">
        <f t="shared" si="10"/>
        <v>1.4108468190591403E-2</v>
      </c>
      <c r="U11" s="24">
        <v>5</v>
      </c>
      <c r="V11" s="8">
        <v>117</v>
      </c>
      <c r="W11" s="8">
        <v>153</v>
      </c>
      <c r="X11" s="8">
        <f t="shared" si="3"/>
        <v>146.82694445510253</v>
      </c>
      <c r="Y11" s="25">
        <f t="shared" si="11"/>
        <v>1.6278617096155046E-3</v>
      </c>
      <c r="AA11" s="24">
        <v>14</v>
      </c>
      <c r="AB11" s="8">
        <v>144</v>
      </c>
      <c r="AC11" s="8">
        <v>200</v>
      </c>
      <c r="AD11" s="8">
        <f t="shared" si="4"/>
        <v>189.26196759844362</v>
      </c>
      <c r="AE11" s="25">
        <f t="shared" si="12"/>
        <v>2.8826334964218675E-3</v>
      </c>
      <c r="AG11" s="24">
        <v>5</v>
      </c>
      <c r="AH11" s="8">
        <v>117</v>
      </c>
      <c r="AI11" s="8">
        <v>139</v>
      </c>
      <c r="AJ11" s="8">
        <f t="shared" si="5"/>
        <v>129.52772843555206</v>
      </c>
      <c r="AK11" s="25">
        <f t="shared" si="13"/>
        <v>4.6438553175637371E-3</v>
      </c>
      <c r="AM11" s="24"/>
      <c r="AN11" s="8"/>
      <c r="AO11" s="8"/>
      <c r="AP11" s="8"/>
      <c r="AQ11" s="25"/>
      <c r="AS11" s="24">
        <v>5</v>
      </c>
      <c r="AT11" s="8">
        <v>117</v>
      </c>
      <c r="AU11" s="8">
        <v>136</v>
      </c>
      <c r="AV11" s="8">
        <f t="shared" si="7"/>
        <v>133.31710162085869</v>
      </c>
      <c r="AW11" s="25">
        <f t="shared" si="14"/>
        <v>3.891621817041009E-4</v>
      </c>
      <c r="AY11" s="24"/>
      <c r="AZ11" s="8"/>
      <c r="BA11" s="8"/>
      <c r="BB11" s="8"/>
      <c r="BC11" s="25"/>
    </row>
    <row r="12" spans="1:55" x14ac:dyDescent="0.2">
      <c r="A12" s="110"/>
      <c r="C12" s="24">
        <v>15</v>
      </c>
      <c r="D12" s="8">
        <v>94</v>
      </c>
      <c r="E12" s="8">
        <v>120</v>
      </c>
      <c r="F12" s="8">
        <f t="shared" si="0"/>
        <v>94.605777533745112</v>
      </c>
      <c r="G12" s="25">
        <f t="shared" si="8"/>
        <v>4.4782398240669756E-2</v>
      </c>
      <c r="I12" s="24"/>
      <c r="J12" s="8"/>
      <c r="K12" s="8"/>
      <c r="L12" s="8"/>
      <c r="M12" s="25"/>
      <c r="O12" s="24">
        <v>6</v>
      </c>
      <c r="P12" s="8">
        <v>156</v>
      </c>
      <c r="Q12" s="8">
        <v>182</v>
      </c>
      <c r="R12" s="8">
        <f t="shared" si="2"/>
        <v>205.61821629228757</v>
      </c>
      <c r="S12" s="25">
        <f t="shared" si="10"/>
        <v>1.68403616963313E-2</v>
      </c>
      <c r="U12" s="24">
        <v>6</v>
      </c>
      <c r="V12" s="8">
        <v>156</v>
      </c>
      <c r="W12" s="8">
        <v>185</v>
      </c>
      <c r="X12" s="8">
        <f t="shared" si="3"/>
        <v>195.76925927347006</v>
      </c>
      <c r="Y12" s="25">
        <f t="shared" si="11"/>
        <v>3.3886616595827845E-3</v>
      </c>
      <c r="AA12" s="24">
        <v>15</v>
      </c>
      <c r="AB12" s="8">
        <v>94</v>
      </c>
      <c r="AC12" s="8">
        <v>136</v>
      </c>
      <c r="AD12" s="8">
        <f t="shared" si="4"/>
        <v>123.54600662676179</v>
      </c>
      <c r="AE12" s="25">
        <f t="shared" si="12"/>
        <v>8.3857023648713849E-3</v>
      </c>
      <c r="AG12" s="24">
        <v>6</v>
      </c>
      <c r="AH12" s="8">
        <v>156</v>
      </c>
      <c r="AI12" s="8">
        <v>164</v>
      </c>
      <c r="AJ12" s="8">
        <f t="shared" si="5"/>
        <v>172.70363791406942</v>
      </c>
      <c r="AK12" s="25">
        <f t="shared" si="13"/>
        <v>2.8165271021425736E-3</v>
      </c>
      <c r="AM12" s="24"/>
      <c r="AN12" s="8"/>
      <c r="AO12" s="8"/>
      <c r="AP12" s="8"/>
      <c r="AQ12" s="25"/>
      <c r="AS12" s="24">
        <v>6</v>
      </c>
      <c r="AT12" s="8">
        <v>156</v>
      </c>
      <c r="AU12" s="8">
        <v>170</v>
      </c>
      <c r="AV12" s="8">
        <f t="shared" si="7"/>
        <v>177.75613549447826</v>
      </c>
      <c r="AW12" s="25">
        <f t="shared" si="14"/>
        <v>2.0815791629309856E-3</v>
      </c>
      <c r="AY12" s="24"/>
      <c r="AZ12" s="8"/>
      <c r="BA12" s="8"/>
      <c r="BB12" s="8"/>
      <c r="BC12" s="25"/>
    </row>
    <row r="13" spans="1:55" x14ac:dyDescent="0.2">
      <c r="A13" s="110"/>
      <c r="C13" s="24">
        <v>16</v>
      </c>
      <c r="D13" s="8">
        <v>229</v>
      </c>
      <c r="E13" s="8">
        <v>234</v>
      </c>
      <c r="F13" s="8">
        <f t="shared" si="0"/>
        <v>230.47577718327267</v>
      </c>
      <c r="G13" s="25">
        <f t="shared" si="8"/>
        <v>2.2682713240451319E-4</v>
      </c>
      <c r="I13" s="24"/>
      <c r="J13" s="8"/>
      <c r="K13" s="8"/>
      <c r="L13" s="8"/>
      <c r="M13" s="25"/>
      <c r="O13" s="24">
        <v>7</v>
      </c>
      <c r="P13" s="8">
        <v>114</v>
      </c>
      <c r="Q13" s="8">
        <v>135</v>
      </c>
      <c r="R13" s="8">
        <f t="shared" si="2"/>
        <v>150.25946575205629</v>
      </c>
      <c r="S13" s="25">
        <f t="shared" si="10"/>
        <v>1.2776477094001577E-2</v>
      </c>
      <c r="U13" s="24">
        <v>7</v>
      </c>
      <c r="V13" s="8">
        <v>114</v>
      </c>
      <c r="W13" s="8">
        <v>125</v>
      </c>
      <c r="X13" s="8">
        <f t="shared" si="3"/>
        <v>143.06215100753582</v>
      </c>
      <c r="Y13" s="25">
        <f t="shared" si="11"/>
        <v>2.0879443137217738E-2</v>
      </c>
      <c r="AA13" s="24">
        <v>16</v>
      </c>
      <c r="AB13" s="8">
        <v>229</v>
      </c>
      <c r="AC13" s="8">
        <v>295</v>
      </c>
      <c r="AD13" s="8">
        <f t="shared" si="4"/>
        <v>300.97910125030268</v>
      </c>
      <c r="AE13" s="25">
        <f t="shared" si="12"/>
        <v>4.1079749223063512E-4</v>
      </c>
      <c r="AG13" s="24">
        <v>7</v>
      </c>
      <c r="AH13" s="8">
        <v>114</v>
      </c>
      <c r="AI13" s="8">
        <v>114</v>
      </c>
      <c r="AJ13" s="8">
        <f t="shared" si="5"/>
        <v>126.20650462951228</v>
      </c>
      <c r="AK13" s="25">
        <f t="shared" si="13"/>
        <v>1.1464970396299227E-2</v>
      </c>
      <c r="AM13" s="24"/>
      <c r="AN13" s="8"/>
      <c r="AO13" s="8"/>
      <c r="AP13" s="8"/>
      <c r="AQ13" s="25"/>
      <c r="AS13" s="24">
        <v>7</v>
      </c>
      <c r="AT13" s="8">
        <v>114</v>
      </c>
      <c r="AU13" s="8">
        <v>119</v>
      </c>
      <c r="AV13" s="8">
        <f t="shared" si="7"/>
        <v>129.89871439981104</v>
      </c>
      <c r="AW13" s="25">
        <f t="shared" si="14"/>
        <v>8.3879652262303893E-3</v>
      </c>
      <c r="AY13" s="24"/>
      <c r="AZ13" s="8"/>
      <c r="BA13" s="8"/>
      <c r="BB13" s="8"/>
      <c r="BC13" s="25"/>
    </row>
    <row r="14" spans="1:55" x14ac:dyDescent="0.2">
      <c r="A14" s="110"/>
      <c r="C14" s="24">
        <v>17</v>
      </c>
      <c r="D14" s="8">
        <v>101</v>
      </c>
      <c r="E14" s="8">
        <v>104</v>
      </c>
      <c r="F14" s="8">
        <f t="shared" si="0"/>
        <v>101.65088862668358</v>
      </c>
      <c r="G14" s="25">
        <f t="shared" si="8"/>
        <v>5.102000965462785E-4</v>
      </c>
      <c r="I14" s="24"/>
      <c r="J14" s="8"/>
      <c r="K14" s="8"/>
      <c r="L14" s="8"/>
      <c r="M14" s="25"/>
      <c r="O14" s="24">
        <v>8</v>
      </c>
      <c r="P14" s="8">
        <v>116</v>
      </c>
      <c r="Q14" s="8">
        <v>160</v>
      </c>
      <c r="R14" s="8">
        <f t="shared" si="2"/>
        <v>152.89559673016254</v>
      </c>
      <c r="S14" s="25">
        <f t="shared" si="10"/>
        <v>1.9715838211123919E-3</v>
      </c>
      <c r="U14" s="24">
        <v>8</v>
      </c>
      <c r="V14" s="8">
        <v>116</v>
      </c>
      <c r="W14" s="8">
        <v>149</v>
      </c>
      <c r="X14" s="8">
        <f t="shared" si="3"/>
        <v>145.57201330591363</v>
      </c>
      <c r="Y14" s="25">
        <f t="shared" si="11"/>
        <v>5.2930466081857616E-4</v>
      </c>
      <c r="AA14" s="24">
        <v>17</v>
      </c>
      <c r="AB14" s="8">
        <v>101</v>
      </c>
      <c r="AC14" s="8">
        <v>142</v>
      </c>
      <c r="AD14" s="8">
        <f t="shared" si="4"/>
        <v>132.74624116279725</v>
      </c>
      <c r="AE14" s="25">
        <f t="shared" si="12"/>
        <v>4.2467790427052196E-3</v>
      </c>
      <c r="AG14" s="24">
        <v>8</v>
      </c>
      <c r="AH14" s="8">
        <v>116</v>
      </c>
      <c r="AI14" s="8">
        <v>129</v>
      </c>
      <c r="AJ14" s="8">
        <f t="shared" si="5"/>
        <v>128.42065383353881</v>
      </c>
      <c r="AK14" s="25">
        <f t="shared" si="13"/>
        <v>2.0169579988779503E-5</v>
      </c>
      <c r="AM14" s="24"/>
      <c r="AN14" s="8"/>
      <c r="AO14" s="8"/>
      <c r="AP14" s="8"/>
      <c r="AQ14" s="25"/>
      <c r="AS14" s="24">
        <v>8</v>
      </c>
      <c r="AT14" s="8">
        <v>116</v>
      </c>
      <c r="AU14" s="8">
        <v>129</v>
      </c>
      <c r="AV14" s="8">
        <f t="shared" si="7"/>
        <v>132.17763921384281</v>
      </c>
      <c r="AW14" s="25">
        <f t="shared" si="14"/>
        <v>6.0677789636148945E-4</v>
      </c>
      <c r="AY14" s="24"/>
      <c r="AZ14" s="8"/>
      <c r="BA14" s="8"/>
      <c r="BB14" s="8"/>
      <c r="BC14" s="25"/>
    </row>
    <row r="15" spans="1:55" x14ac:dyDescent="0.2">
      <c r="A15" s="110"/>
      <c r="C15" s="24">
        <v>18</v>
      </c>
      <c r="D15" s="8">
        <v>90</v>
      </c>
      <c r="E15" s="8">
        <v>87</v>
      </c>
      <c r="F15" s="8">
        <f t="shared" si="0"/>
        <v>90.579999766351705</v>
      </c>
      <c r="G15" s="25">
        <f t="shared" si="8"/>
        <v>1.6932749804568976E-3</v>
      </c>
      <c r="I15" s="24"/>
      <c r="J15" s="8"/>
      <c r="K15" s="8"/>
      <c r="L15" s="8"/>
      <c r="M15" s="25"/>
      <c r="O15" s="24">
        <v>9</v>
      </c>
      <c r="P15" s="8">
        <v>145</v>
      </c>
      <c r="Q15" s="8">
        <v>201</v>
      </c>
      <c r="R15" s="8">
        <f t="shared" si="2"/>
        <v>191.11949591270317</v>
      </c>
      <c r="S15" s="25">
        <f t="shared" si="10"/>
        <v>2.4163847681762662E-3</v>
      </c>
      <c r="U15" s="24">
        <v>9</v>
      </c>
      <c r="V15" s="8">
        <v>145</v>
      </c>
      <c r="W15" s="8">
        <v>184</v>
      </c>
      <c r="X15" s="8">
        <f t="shared" si="3"/>
        <v>181.96501663239204</v>
      </c>
      <c r="Y15" s="25">
        <f t="shared" si="11"/>
        <v>1.2231679189629759E-4</v>
      </c>
      <c r="AA15" s="24">
        <v>18</v>
      </c>
      <c r="AB15" s="8">
        <v>90</v>
      </c>
      <c r="AC15" s="8">
        <v>119</v>
      </c>
      <c r="AD15" s="8">
        <f t="shared" si="4"/>
        <v>118.28872974902725</v>
      </c>
      <c r="AE15" s="25">
        <f t="shared" si="12"/>
        <v>3.5725257391344709E-5</v>
      </c>
      <c r="AG15" s="24">
        <v>9</v>
      </c>
      <c r="AH15" s="8">
        <v>145</v>
      </c>
      <c r="AI15" s="8">
        <v>157</v>
      </c>
      <c r="AJ15" s="8">
        <f t="shared" si="5"/>
        <v>160.52581729192352</v>
      </c>
      <c r="AK15" s="25">
        <f t="shared" si="13"/>
        <v>5.0433638589909857E-4</v>
      </c>
      <c r="AM15" s="24"/>
      <c r="AN15" s="8"/>
      <c r="AO15" s="8"/>
      <c r="AP15" s="8"/>
      <c r="AQ15" s="25"/>
      <c r="AS15" s="24">
        <v>9</v>
      </c>
      <c r="AT15" s="8">
        <v>145</v>
      </c>
      <c r="AU15" s="8">
        <v>160</v>
      </c>
      <c r="AV15" s="8">
        <f t="shared" si="7"/>
        <v>165.2220490173035</v>
      </c>
      <c r="AW15" s="25">
        <f t="shared" si="14"/>
        <v>1.0652264038718945E-3</v>
      </c>
      <c r="AY15" s="24"/>
      <c r="AZ15" s="8"/>
      <c r="BA15" s="8"/>
      <c r="BB15" s="8"/>
      <c r="BC15" s="25"/>
    </row>
    <row r="16" spans="1:55" x14ac:dyDescent="0.2">
      <c r="A16" s="110"/>
      <c r="C16" s="24"/>
      <c r="D16" s="8"/>
      <c r="E16" s="8"/>
      <c r="F16" s="8"/>
      <c r="G16" s="25"/>
      <c r="I16" s="24"/>
      <c r="J16" s="8"/>
      <c r="K16" s="8"/>
      <c r="L16" s="8"/>
      <c r="M16" s="25"/>
      <c r="O16" s="24">
        <v>29</v>
      </c>
      <c r="P16" s="8">
        <v>92</v>
      </c>
      <c r="Q16" s="8">
        <v>142</v>
      </c>
      <c r="R16" s="8">
        <f t="shared" si="2"/>
        <v>121.26202499288753</v>
      </c>
      <c r="S16" s="25">
        <f t="shared" si="10"/>
        <v>2.1328288404861204E-2</v>
      </c>
      <c r="U16" s="24">
        <v>23</v>
      </c>
      <c r="V16" s="8">
        <v>80</v>
      </c>
      <c r="W16" s="8">
        <v>120</v>
      </c>
      <c r="X16" s="8">
        <f t="shared" si="3"/>
        <v>100.39449193511285</v>
      </c>
      <c r="Y16" s="25">
        <f t="shared" ref="Y16:Y17" si="17">((X16-W16)/W16)^2</f>
        <v>2.6692774061274651E-2</v>
      </c>
      <c r="AA16" s="24">
        <v>19</v>
      </c>
      <c r="AB16" s="8">
        <v>81</v>
      </c>
      <c r="AC16" s="8">
        <v>115</v>
      </c>
      <c r="AD16" s="8">
        <f t="shared" si="4"/>
        <v>106.45985677412453</v>
      </c>
      <c r="AE16" s="25">
        <f t="shared" si="12"/>
        <v>5.5148617254039047E-3</v>
      </c>
      <c r="AG16" s="24"/>
      <c r="AH16" s="8"/>
      <c r="AI16" s="8"/>
      <c r="AJ16" s="8"/>
      <c r="AK16" s="25"/>
      <c r="AM16" s="24"/>
      <c r="AN16" s="8"/>
      <c r="AO16" s="8"/>
      <c r="AP16" s="8"/>
      <c r="AQ16" s="25"/>
      <c r="AS16" s="24">
        <v>36</v>
      </c>
      <c r="AT16" s="8">
        <v>93</v>
      </c>
      <c r="AU16" s="8">
        <v>124</v>
      </c>
      <c r="AV16" s="8">
        <f t="shared" si="7"/>
        <v>105.97000385247743</v>
      </c>
      <c r="AW16" s="25">
        <f t="shared" si="14"/>
        <v>2.1142089040041532E-2</v>
      </c>
      <c r="AY16" s="24"/>
      <c r="AZ16" s="8"/>
      <c r="BA16" s="8"/>
      <c r="BB16" s="8"/>
      <c r="BC16" s="25"/>
    </row>
    <row r="17" spans="1:55" x14ac:dyDescent="0.2">
      <c r="A17" s="110"/>
      <c r="C17" s="24"/>
      <c r="D17" s="8"/>
      <c r="E17" s="8"/>
      <c r="F17" s="8"/>
      <c r="G17" s="25"/>
      <c r="I17" s="24"/>
      <c r="J17" s="8"/>
      <c r="K17" s="8"/>
      <c r="L17" s="8"/>
      <c r="M17" s="25"/>
      <c r="O17" s="24">
        <v>47</v>
      </c>
      <c r="P17" s="8">
        <v>109</v>
      </c>
      <c r="Q17" s="8">
        <v>128</v>
      </c>
      <c r="R17" s="8">
        <f t="shared" si="2"/>
        <v>143.66913830679067</v>
      </c>
      <c r="S17" s="25">
        <f t="shared" si="10"/>
        <v>1.4985467241048269E-2</v>
      </c>
      <c r="U17" s="24">
        <v>51</v>
      </c>
      <c r="V17" s="8">
        <v>88</v>
      </c>
      <c r="W17" s="8">
        <v>114</v>
      </c>
      <c r="X17" s="8">
        <f t="shared" si="3"/>
        <v>110.43394112862413</v>
      </c>
      <c r="Y17" s="25">
        <f t="shared" si="17"/>
        <v>9.7851461019687284E-4</v>
      </c>
      <c r="AA17" s="24">
        <v>42</v>
      </c>
      <c r="AB17" s="8">
        <v>103</v>
      </c>
      <c r="AC17" s="8">
        <v>141</v>
      </c>
      <c r="AD17" s="8">
        <f t="shared" si="4"/>
        <v>135.37487960166453</v>
      </c>
      <c r="AE17" s="25">
        <f t="shared" si="12"/>
        <v>1.5915688092032483E-3</v>
      </c>
      <c r="AG17" s="24"/>
      <c r="AH17" s="8"/>
      <c r="AI17" s="8"/>
      <c r="AJ17" s="8"/>
      <c r="AK17" s="25"/>
      <c r="AM17" s="24"/>
      <c r="AN17" s="8"/>
      <c r="AO17" s="8"/>
      <c r="AP17" s="8"/>
      <c r="AQ17" s="25"/>
      <c r="AS17" s="24"/>
      <c r="AT17" s="8"/>
      <c r="AU17" s="8"/>
      <c r="AV17" s="8"/>
      <c r="AW17" s="25"/>
      <c r="AY17" s="24"/>
      <c r="AZ17" s="8"/>
      <c r="BA17" s="8"/>
      <c r="BB17" s="8"/>
      <c r="BC17" s="25"/>
    </row>
    <row r="18" spans="1:55" x14ac:dyDescent="0.2">
      <c r="A18" s="110"/>
      <c r="C18" s="24"/>
      <c r="D18" s="8"/>
      <c r="E18" s="8"/>
      <c r="F18" s="8"/>
      <c r="G18" s="25"/>
      <c r="I18" s="24"/>
      <c r="J18" s="8"/>
      <c r="K18" s="8"/>
      <c r="L18" s="8"/>
      <c r="M18" s="25"/>
      <c r="O18" s="24">
        <v>52</v>
      </c>
      <c r="P18" s="8">
        <v>173</v>
      </c>
      <c r="Q18" s="8">
        <v>219</v>
      </c>
      <c r="R18" s="8">
        <f t="shared" si="2"/>
        <v>228.0253296061907</v>
      </c>
      <c r="S18" s="25">
        <f t="shared" si="10"/>
        <v>1.6983919121866158E-3</v>
      </c>
      <c r="U18" s="24">
        <v>59</v>
      </c>
      <c r="V18" s="8">
        <v>119</v>
      </c>
      <c r="W18" s="8">
        <v>139</v>
      </c>
      <c r="X18" s="8">
        <f t="shared" ref="X18" si="18">Y$24*V18</f>
        <v>149.33680675348035</v>
      </c>
      <c r="Y18" s="25">
        <f t="shared" ref="Y18" si="19">((X18-W18)/W18)^2</f>
        <v>5.5302300014904455E-3</v>
      </c>
      <c r="AA18" s="24">
        <v>51</v>
      </c>
      <c r="AB18" s="8">
        <v>88</v>
      </c>
      <c r="AC18" s="8">
        <v>115</v>
      </c>
      <c r="AD18" s="8">
        <f t="shared" si="4"/>
        <v>115.66009131015998</v>
      </c>
      <c r="AE18" s="25">
        <f t="shared" si="12"/>
        <v>3.2946732532984852E-5</v>
      </c>
      <c r="AG18" s="24"/>
      <c r="AH18" s="8"/>
      <c r="AI18" s="8"/>
      <c r="AJ18" s="8"/>
      <c r="AK18" s="25"/>
      <c r="AM18" s="24"/>
      <c r="AN18" s="8"/>
      <c r="AO18" s="8"/>
      <c r="AP18" s="8"/>
      <c r="AQ18" s="25"/>
      <c r="AS18" s="24"/>
      <c r="AT18" s="8"/>
      <c r="AU18" s="8"/>
      <c r="AV18" s="8"/>
      <c r="AW18" s="25"/>
      <c r="AY18" s="24"/>
      <c r="AZ18" s="8"/>
      <c r="BA18" s="8"/>
      <c r="BB18" s="8"/>
      <c r="BC18" s="25"/>
    </row>
    <row r="19" spans="1:55" x14ac:dyDescent="0.2">
      <c r="A19" s="110"/>
      <c r="C19" s="24"/>
      <c r="D19" s="8"/>
      <c r="E19" s="8"/>
      <c r="F19" s="8"/>
      <c r="G19" s="25"/>
      <c r="I19" s="24"/>
      <c r="J19" s="8"/>
      <c r="K19" s="8"/>
      <c r="L19" s="8"/>
      <c r="M19" s="25"/>
      <c r="O19" s="24">
        <v>53</v>
      </c>
      <c r="P19" s="8">
        <v>138</v>
      </c>
      <c r="Q19" s="8">
        <v>196</v>
      </c>
      <c r="R19" s="8">
        <f t="shared" si="2"/>
        <v>181.89303748933131</v>
      </c>
      <c r="S19" s="25">
        <f t="shared" si="10"/>
        <v>5.1802996479959392E-3</v>
      </c>
      <c r="U19" s="24"/>
      <c r="V19" s="8"/>
      <c r="W19" s="8"/>
      <c r="X19" s="8"/>
      <c r="Y19" s="25"/>
      <c r="AA19" s="24">
        <v>53</v>
      </c>
      <c r="AB19" s="8">
        <v>138</v>
      </c>
      <c r="AC19" s="8">
        <v>186</v>
      </c>
      <c r="AD19" s="8">
        <f t="shared" si="4"/>
        <v>181.37605228184179</v>
      </c>
      <c r="AE19" s="25">
        <f t="shared" si="12"/>
        <v>6.1801631692277956E-4</v>
      </c>
      <c r="AG19" s="24"/>
      <c r="AH19" s="8"/>
      <c r="AI19" s="8"/>
      <c r="AJ19" s="8"/>
      <c r="AK19" s="25"/>
      <c r="AM19" s="24"/>
      <c r="AN19" s="8"/>
      <c r="AO19" s="8"/>
      <c r="AP19" s="8"/>
      <c r="AQ19" s="25"/>
      <c r="AS19" s="24"/>
      <c r="AT19" s="8"/>
      <c r="AU19" s="8"/>
      <c r="AV19" s="8"/>
      <c r="AW19" s="25"/>
      <c r="AY19" s="24"/>
      <c r="AZ19" s="8"/>
      <c r="BA19" s="8"/>
      <c r="BB19" s="8"/>
      <c r="BC19" s="25"/>
    </row>
    <row r="20" spans="1:55" x14ac:dyDescent="0.2">
      <c r="A20" s="110"/>
      <c r="C20" s="24"/>
      <c r="D20" s="8"/>
      <c r="E20" s="8"/>
      <c r="F20" s="8"/>
      <c r="G20" s="25"/>
      <c r="I20" s="24"/>
      <c r="J20" s="8"/>
      <c r="K20" s="8"/>
      <c r="L20" s="8"/>
      <c r="M20" s="25"/>
      <c r="O20" s="24">
        <v>60</v>
      </c>
      <c r="P20" s="8">
        <v>100</v>
      </c>
      <c r="Q20" s="8">
        <v>117</v>
      </c>
      <c r="R20" s="8">
        <f t="shared" si="2"/>
        <v>131.80654890531252</v>
      </c>
      <c r="S20" s="25">
        <f t="shared" si="10"/>
        <v>1.6015332784382462E-2</v>
      </c>
      <c r="U20" s="24"/>
      <c r="V20" s="8"/>
      <c r="W20" s="8"/>
      <c r="X20" s="8"/>
      <c r="Y20" s="25"/>
      <c r="AA20" s="24">
        <v>59</v>
      </c>
      <c r="AB20" s="8">
        <v>119</v>
      </c>
      <c r="AC20" s="8">
        <v>154</v>
      </c>
      <c r="AD20" s="8">
        <f t="shared" ref="AD20" si="20">AE$24*AB20</f>
        <v>156.40398711260269</v>
      </c>
      <c r="AE20" s="25">
        <f t="shared" ref="AE20" si="21">((AD20-AC20)/AC20)^2</f>
        <v>2.4368165110304562E-4</v>
      </c>
      <c r="AG20" s="24"/>
      <c r="AH20" s="8"/>
      <c r="AI20" s="8"/>
      <c r="AJ20" s="8"/>
      <c r="AK20" s="25"/>
      <c r="AM20" s="24"/>
      <c r="AN20" s="8"/>
      <c r="AO20" s="8"/>
      <c r="AP20" s="8"/>
      <c r="AQ20" s="25"/>
      <c r="AS20" s="24"/>
      <c r="AT20" s="8"/>
      <c r="AU20" s="8"/>
      <c r="AV20" s="8"/>
      <c r="AW20" s="25"/>
      <c r="AY20" s="24"/>
      <c r="AZ20" s="8"/>
      <c r="BA20" s="8"/>
      <c r="BB20" s="8"/>
      <c r="BC20" s="25"/>
    </row>
    <row r="21" spans="1:55" x14ac:dyDescent="0.2">
      <c r="A21" s="110"/>
      <c r="C21" s="26"/>
      <c r="D21" s="9"/>
      <c r="E21" s="9"/>
      <c r="F21" s="9"/>
      <c r="G21" s="27"/>
      <c r="I21" s="26"/>
      <c r="J21" s="9"/>
      <c r="K21" s="9"/>
      <c r="L21" s="9"/>
      <c r="M21" s="27"/>
      <c r="O21" s="26"/>
      <c r="P21" s="9"/>
      <c r="Q21" s="9"/>
      <c r="R21" s="9"/>
      <c r="S21" s="27"/>
      <c r="U21" s="26"/>
      <c r="V21" s="9"/>
      <c r="W21" s="9"/>
      <c r="X21" s="9"/>
      <c r="Y21" s="27"/>
      <c r="AA21" s="26"/>
      <c r="AB21" s="9"/>
      <c r="AC21" s="9"/>
      <c r="AD21" s="9"/>
      <c r="AE21" s="27"/>
      <c r="AG21" s="26"/>
      <c r="AH21" s="9"/>
      <c r="AI21" s="9"/>
      <c r="AJ21" s="9"/>
      <c r="AK21" s="27"/>
      <c r="AM21" s="26"/>
      <c r="AN21" s="9"/>
      <c r="AO21" s="9"/>
      <c r="AP21" s="9"/>
      <c r="AQ21" s="27"/>
      <c r="AS21" s="26"/>
      <c r="AT21" s="9"/>
      <c r="AU21" s="9"/>
      <c r="AV21" s="9"/>
      <c r="AW21" s="27"/>
      <c r="AY21" s="26"/>
      <c r="AZ21" s="9"/>
      <c r="BA21" s="9"/>
      <c r="BB21" s="9"/>
      <c r="BC21" s="27"/>
    </row>
    <row r="22" spans="1:55" x14ac:dyDescent="0.2">
      <c r="A22" s="110"/>
      <c r="C22" s="28"/>
      <c r="D22" s="7"/>
      <c r="E22" s="7"/>
      <c r="F22" s="10" t="s">
        <v>15</v>
      </c>
      <c r="G22" s="29">
        <f>COUNT(D7:D21)</f>
        <v>9</v>
      </c>
      <c r="I22" s="28"/>
      <c r="J22" s="7"/>
      <c r="K22" s="7"/>
      <c r="L22" s="10" t="s">
        <v>15</v>
      </c>
      <c r="M22" s="29">
        <f>COUNT(J7:J21)</f>
        <v>5</v>
      </c>
      <c r="O22" s="28"/>
      <c r="P22" s="7"/>
      <c r="Q22" s="7"/>
      <c r="R22" s="10" t="s">
        <v>15</v>
      </c>
      <c r="S22" s="29">
        <f>COUNT(P7:P21)</f>
        <v>14</v>
      </c>
      <c r="U22" s="28"/>
      <c r="V22" s="7"/>
      <c r="W22" s="7"/>
      <c r="X22" s="10" t="s">
        <v>15</v>
      </c>
      <c r="Y22" s="29">
        <f>COUNT(V7:V21)</f>
        <v>12</v>
      </c>
      <c r="AA22" s="28"/>
      <c r="AB22" s="7"/>
      <c r="AC22" s="7"/>
      <c r="AD22" s="10" t="s">
        <v>15</v>
      </c>
      <c r="AE22" s="29">
        <f>COUNT(AB7:AB21)</f>
        <v>14</v>
      </c>
      <c r="AG22" s="28"/>
      <c r="AH22" s="7"/>
      <c r="AI22" s="7"/>
      <c r="AJ22" s="10" t="s">
        <v>15</v>
      </c>
      <c r="AK22" s="29">
        <f>COUNT(AH7:AH21)</f>
        <v>9</v>
      </c>
      <c r="AM22" s="28"/>
      <c r="AN22" s="7"/>
      <c r="AO22" s="7"/>
      <c r="AP22" s="10" t="s">
        <v>15</v>
      </c>
      <c r="AQ22" s="29">
        <f>COUNT(AN7:AN21)</f>
        <v>0</v>
      </c>
      <c r="AS22" s="28"/>
      <c r="AT22" s="7"/>
      <c r="AU22" s="7"/>
      <c r="AV22" s="10" t="s">
        <v>15</v>
      </c>
      <c r="AW22" s="29">
        <f>COUNT(AT7:AT21)</f>
        <v>10</v>
      </c>
      <c r="AY22" s="28"/>
      <c r="AZ22" s="7"/>
      <c r="BA22" s="7"/>
      <c r="BB22" s="10" t="s">
        <v>15</v>
      </c>
      <c r="BC22" s="29">
        <f>COUNT(AZ7:AZ21)</f>
        <v>3</v>
      </c>
    </row>
    <row r="23" spans="1:55" x14ac:dyDescent="0.2">
      <c r="A23" s="110"/>
      <c r="C23" s="30"/>
      <c r="D23" s="11"/>
      <c r="E23" s="11"/>
      <c r="F23" s="12" t="s">
        <v>13</v>
      </c>
      <c r="G23" s="31">
        <f>IFERROR(AVERAGE(E7:E21)/AVERAGE(D7:D21),"N/A")</f>
        <v>1.0464700625558534</v>
      </c>
      <c r="I23" s="30"/>
      <c r="J23" s="11"/>
      <c r="K23" s="11"/>
      <c r="L23" s="12" t="s">
        <v>13</v>
      </c>
      <c r="M23" s="31">
        <f>IFERROR(AVERAGE(K7:K21)/AVERAGE(J7:J21),"N/A")</f>
        <v>0.97962648556876064</v>
      </c>
      <c r="O23" s="30"/>
      <c r="P23" s="11"/>
      <c r="Q23" s="11"/>
      <c r="R23" s="12" t="s">
        <v>13</v>
      </c>
      <c r="S23" s="31">
        <f>IFERROR(AVERAGE(Q7:Q21)/AVERAGE(P7:P21),"N/A")</f>
        <v>1.3168816601233875</v>
      </c>
      <c r="U23" s="30"/>
      <c r="V23" s="11"/>
      <c r="W23" s="11"/>
      <c r="X23" s="12" t="s">
        <v>13</v>
      </c>
      <c r="Y23" s="31">
        <f>IFERROR(AVERAGE(W7:W21)/AVERAGE(V7:V21),"N/A")</f>
        <v>1.2414266117969823</v>
      </c>
      <c r="AA23" s="30"/>
      <c r="AB23" s="11"/>
      <c r="AC23" s="11"/>
      <c r="AD23" s="12" t="s">
        <v>13</v>
      </c>
      <c r="AE23" s="31">
        <f>IFERROR(AVERAGE(AC7:AC21)/AVERAGE(AB7:AB21),"N/A")</f>
        <v>1.3476941747572815</v>
      </c>
      <c r="AG23" s="30"/>
      <c r="AH23" s="11"/>
      <c r="AI23" s="11"/>
      <c r="AJ23" s="12" t="s">
        <v>13</v>
      </c>
      <c r="AK23" s="31">
        <f>IFERROR(AVERAGE(AI7:AI21)/AVERAGE(AH7:AH21),"N/A")</f>
        <v>1.0982066609735268</v>
      </c>
      <c r="AM23" s="30"/>
      <c r="AN23" s="11"/>
      <c r="AO23" s="11"/>
      <c r="AP23" s="12" t="s">
        <v>13</v>
      </c>
      <c r="AQ23" s="31" t="str">
        <f>IFERROR(AVERAGE(AO7:AO21)/AVERAGE(AN7:AN21),"N/A")</f>
        <v>N/A</v>
      </c>
      <c r="AS23" s="30"/>
      <c r="AT23" s="11"/>
      <c r="AU23" s="11"/>
      <c r="AV23" s="12" t="s">
        <v>13</v>
      </c>
      <c r="AW23" s="31">
        <f>IFERROR(AVERAGE(AU7:AU21)/AVERAGE(AT7:AT21),"N/A")</f>
        <v>1.1392405063291138</v>
      </c>
      <c r="AY23" s="30"/>
      <c r="AZ23" s="11"/>
      <c r="BA23" s="11"/>
      <c r="BB23" s="12" t="s">
        <v>13</v>
      </c>
      <c r="BC23" s="31">
        <f>IFERROR(AVERAGE(BA7:BA21)/AVERAGE(AZ7:AZ21),"N/A")</f>
        <v>1.21875</v>
      </c>
    </row>
    <row r="24" spans="1:55" x14ac:dyDescent="0.2">
      <c r="A24" s="110"/>
      <c r="C24" s="30"/>
      <c r="D24" s="11"/>
      <c r="E24" s="11"/>
      <c r="F24" s="12" t="s">
        <v>14</v>
      </c>
      <c r="G24" s="32">
        <v>1.0064444418483522</v>
      </c>
      <c r="I24" s="30"/>
      <c r="J24" s="11"/>
      <c r="K24" s="11"/>
      <c r="L24" s="12" t="s">
        <v>14</v>
      </c>
      <c r="M24" s="32">
        <v>1.0161969422911663</v>
      </c>
      <c r="O24" s="30"/>
      <c r="P24" s="11"/>
      <c r="Q24" s="11"/>
      <c r="R24" s="12" t="s">
        <v>14</v>
      </c>
      <c r="S24" s="32">
        <v>1.3180654890531254</v>
      </c>
      <c r="U24" s="30"/>
      <c r="V24" s="11"/>
      <c r="W24" s="11"/>
      <c r="X24" s="12" t="s">
        <v>14</v>
      </c>
      <c r="Y24" s="32">
        <v>1.2549311491889106</v>
      </c>
      <c r="AA24" s="30"/>
      <c r="AB24" s="11"/>
      <c r="AC24" s="11"/>
      <c r="AD24" s="12" t="s">
        <v>14</v>
      </c>
      <c r="AE24" s="32">
        <v>1.3143192194336362</v>
      </c>
      <c r="AG24" s="30"/>
      <c r="AH24" s="11"/>
      <c r="AI24" s="11"/>
      <c r="AJ24" s="12" t="s">
        <v>14</v>
      </c>
      <c r="AK24" s="32">
        <v>1.1070746020132656</v>
      </c>
      <c r="AM24" s="30"/>
      <c r="AN24" s="11"/>
      <c r="AO24" s="11"/>
      <c r="AP24" s="12" t="s">
        <v>14</v>
      </c>
      <c r="AQ24" s="32">
        <v>1.0168401499087445</v>
      </c>
      <c r="AS24" s="30"/>
      <c r="AT24" s="11"/>
      <c r="AU24" s="11"/>
      <c r="AV24" s="12" t="s">
        <v>14</v>
      </c>
      <c r="AW24" s="32">
        <v>1.1394624070158863</v>
      </c>
      <c r="AY24" s="30"/>
      <c r="AZ24" s="11"/>
      <c r="BA24" s="11"/>
      <c r="BB24" s="12" t="s">
        <v>14</v>
      </c>
      <c r="BC24" s="32">
        <v>1.1452080319107514</v>
      </c>
    </row>
    <row r="25" spans="1:55" ht="17" thickBot="1" x14ac:dyDescent="0.25">
      <c r="A25" s="110"/>
      <c r="C25" s="33"/>
      <c r="D25" s="34"/>
      <c r="E25" s="34"/>
      <c r="F25" s="35" t="s">
        <v>20</v>
      </c>
      <c r="G25" s="36">
        <f>IFERROR(SUM(G7:G21),0)</f>
        <v>6.96737102571275E-2</v>
      </c>
      <c r="I25" s="33"/>
      <c r="J25" s="34"/>
      <c r="K25" s="34"/>
      <c r="L25" s="35" t="s">
        <v>20</v>
      </c>
      <c r="M25" s="36">
        <f>IFERROR(SUM(M7:M21),0)</f>
        <v>9.7448631788769891E-3</v>
      </c>
      <c r="O25" s="33"/>
      <c r="P25" s="34"/>
      <c r="Q25" s="34"/>
      <c r="R25" s="35" t="s">
        <v>20</v>
      </c>
      <c r="S25" s="36">
        <f>IFERROR(SUM(S7:S21),0)</f>
        <v>0.12074477100964537</v>
      </c>
      <c r="U25" s="33"/>
      <c r="V25" s="34"/>
      <c r="W25" s="34"/>
      <c r="X25" s="35" t="s">
        <v>20</v>
      </c>
      <c r="Y25" s="36">
        <f>IFERROR(SUM(Y7:Y21),0)</f>
        <v>6.6559470762406703E-2</v>
      </c>
      <c r="AA25" s="33"/>
      <c r="AB25" s="34"/>
      <c r="AC25" s="34"/>
      <c r="AD25" s="35" t="s">
        <v>20</v>
      </c>
      <c r="AE25" s="36">
        <f>IFERROR(SUM(AE7:AE21),0)</f>
        <v>2.8378942366115132E-2</v>
      </c>
      <c r="AG25" s="33"/>
      <c r="AH25" s="34"/>
      <c r="AI25" s="34"/>
      <c r="AJ25" s="35" t="s">
        <v>20</v>
      </c>
      <c r="AK25" s="36">
        <f>IFERROR(SUM(AK7:AK21),0)</f>
        <v>4.8194424853794521E-2</v>
      </c>
      <c r="AM25" s="33"/>
      <c r="AN25" s="34"/>
      <c r="AO25" s="34"/>
      <c r="AP25" s="35" t="s">
        <v>20</v>
      </c>
      <c r="AQ25" s="36">
        <f>IFERROR(SUM(AQ7:AQ21),0)</f>
        <v>0</v>
      </c>
      <c r="AS25" s="33"/>
      <c r="AT25" s="34"/>
      <c r="AU25" s="34"/>
      <c r="AV25" s="35" t="s">
        <v>20</v>
      </c>
      <c r="AW25" s="36">
        <f>IFERROR(SUM(AW7:AW21),0)</f>
        <v>7.8589439608845152E-2</v>
      </c>
      <c r="AY25" s="33"/>
      <c r="AZ25" s="34"/>
      <c r="BA25" s="34"/>
      <c r="BB25" s="35" t="s">
        <v>20</v>
      </c>
      <c r="BC25" s="36">
        <f>IFERROR(SUM(BC7:BC21),0)</f>
        <v>1.1348699574464991E-2</v>
      </c>
    </row>
    <row r="27" spans="1:55" ht="17" thickBot="1" x14ac:dyDescent="0.25"/>
    <row r="28" spans="1:55" x14ac:dyDescent="0.2">
      <c r="A28" s="110" t="s">
        <v>7</v>
      </c>
      <c r="C28" s="39"/>
      <c r="D28" s="39"/>
      <c r="E28" s="102"/>
      <c r="F28" s="106" t="s">
        <v>21</v>
      </c>
      <c r="G28" s="103">
        <f>SUM(G25,S25,M25,Y25,AE25,AK25,AQ25,AW25,BC25,M49,S49,Y49,AE49,AK49,AQ49,,AW49,BC49,S73,Y73,AE73,AK73,AQ73,AW73,BC73,Y97,AE97,AK97,AQ97,AW97,BC97,AE121,AK121,AQ121,,AW121,BC121,AK145,AQ145,AW145,BC145,AQ169,AW169,BC169,AW193,BC193,BC217)</f>
        <v>1.2354951779274552</v>
      </c>
      <c r="I28" s="15" t="s">
        <v>16</v>
      </c>
      <c r="J28" s="16" t="s">
        <v>7</v>
      </c>
      <c r="K28" s="16"/>
      <c r="L28" s="16"/>
      <c r="M28" s="17"/>
      <c r="O28" s="15" t="s">
        <v>16</v>
      </c>
      <c r="P28" s="16" t="s">
        <v>7</v>
      </c>
      <c r="Q28" s="16"/>
      <c r="R28" s="16"/>
      <c r="S28" s="17"/>
      <c r="U28" s="15" t="s">
        <v>16</v>
      </c>
      <c r="V28" s="16" t="s">
        <v>7</v>
      </c>
      <c r="W28" s="16"/>
      <c r="X28" s="16"/>
      <c r="Y28" s="17"/>
      <c r="AA28" s="15" t="s">
        <v>16</v>
      </c>
      <c r="AB28" s="16" t="s">
        <v>7</v>
      </c>
      <c r="AC28" s="16"/>
      <c r="AD28" s="16"/>
      <c r="AE28" s="17"/>
      <c r="AG28" s="15" t="s">
        <v>16</v>
      </c>
      <c r="AH28" s="16" t="s">
        <v>7</v>
      </c>
      <c r="AI28" s="16"/>
      <c r="AJ28" s="16"/>
      <c r="AK28" s="17"/>
      <c r="AM28" s="15" t="s">
        <v>16</v>
      </c>
      <c r="AN28" s="16" t="s">
        <v>7</v>
      </c>
      <c r="AO28" s="16"/>
      <c r="AP28" s="16"/>
      <c r="AQ28" s="17"/>
      <c r="AS28" s="15" t="s">
        <v>16</v>
      </c>
      <c r="AT28" s="16" t="s">
        <v>7</v>
      </c>
      <c r="AU28" s="16"/>
      <c r="AV28" s="16"/>
      <c r="AW28" s="17"/>
      <c r="AY28" s="15" t="s">
        <v>16</v>
      </c>
      <c r="AZ28" s="16" t="s">
        <v>7</v>
      </c>
      <c r="BA28" s="16"/>
      <c r="BB28" s="16"/>
      <c r="BC28" s="17"/>
    </row>
    <row r="29" spans="1:55" ht="17" thickBot="1" x14ac:dyDescent="0.25">
      <c r="A29" s="110"/>
      <c r="C29" s="39"/>
      <c r="D29" s="39"/>
      <c r="E29" s="104"/>
      <c r="F29" s="107" t="s">
        <v>18</v>
      </c>
      <c r="G29" s="105">
        <f>SUM(G22,S22,Y22,AE22,AK22,AW22,BC22,S46,Y46,AE46,AK46,AW46,BC46,Y94,AE94,AK94,AW94,BC94,AE118,AK118,AW118,BC118,AK142,AW142,BC142,AW166,BC166,BC214)</f>
        <v>194</v>
      </c>
      <c r="I29" s="18" t="s">
        <v>17</v>
      </c>
      <c r="J29" s="13" t="s">
        <v>57</v>
      </c>
      <c r="K29" s="13"/>
      <c r="L29" s="13"/>
      <c r="M29" s="19"/>
      <c r="O29" s="18" t="s">
        <v>17</v>
      </c>
      <c r="P29" s="13" t="s">
        <v>3</v>
      </c>
      <c r="Q29" s="13"/>
      <c r="R29" s="13"/>
      <c r="S29" s="19"/>
      <c r="U29" s="18" t="s">
        <v>17</v>
      </c>
      <c r="V29" s="13" t="s">
        <v>4</v>
      </c>
      <c r="W29" s="13"/>
      <c r="X29" s="13"/>
      <c r="Y29" s="19"/>
      <c r="AA29" s="18" t="s">
        <v>17</v>
      </c>
      <c r="AB29" s="13" t="s">
        <v>8</v>
      </c>
      <c r="AC29" s="13"/>
      <c r="AD29" s="13"/>
      <c r="AE29" s="19"/>
      <c r="AG29" s="18" t="s">
        <v>17</v>
      </c>
      <c r="AH29" s="13" t="s">
        <v>19</v>
      </c>
      <c r="AI29" s="13"/>
      <c r="AJ29" s="13"/>
      <c r="AK29" s="19"/>
      <c r="AM29" s="18" t="s">
        <v>17</v>
      </c>
      <c r="AN29" s="13" t="s">
        <v>100</v>
      </c>
      <c r="AO29" s="13"/>
      <c r="AP29" s="13"/>
      <c r="AQ29" s="19"/>
      <c r="AS29" s="18" t="s">
        <v>17</v>
      </c>
      <c r="AT29" s="13" t="s">
        <v>5</v>
      </c>
      <c r="AU29" s="13"/>
      <c r="AV29" s="13"/>
      <c r="AW29" s="19"/>
      <c r="AY29" s="18" t="s">
        <v>17</v>
      </c>
      <c r="AZ29" s="13" t="s">
        <v>9</v>
      </c>
      <c r="BA29" s="13"/>
      <c r="BB29" s="13"/>
      <c r="BC29" s="19"/>
    </row>
    <row r="30" spans="1:55" ht="19" x14ac:dyDescent="0.2">
      <c r="A30" s="110"/>
      <c r="C30" s="39"/>
      <c r="D30" s="14"/>
      <c r="E30" s="14"/>
      <c r="I30" s="20" t="s">
        <v>109</v>
      </c>
      <c r="J30" s="6" t="s">
        <v>0</v>
      </c>
      <c r="K30" s="6" t="s">
        <v>1</v>
      </c>
      <c r="L30" s="6" t="s">
        <v>11</v>
      </c>
      <c r="M30" s="21" t="s">
        <v>12</v>
      </c>
      <c r="O30" s="20" t="s">
        <v>109</v>
      </c>
      <c r="P30" s="6" t="s">
        <v>0</v>
      </c>
      <c r="Q30" s="6" t="s">
        <v>1</v>
      </c>
      <c r="R30" s="6" t="s">
        <v>11</v>
      </c>
      <c r="S30" s="21" t="s">
        <v>12</v>
      </c>
      <c r="U30" s="20" t="s">
        <v>109</v>
      </c>
      <c r="V30" s="6" t="s">
        <v>0</v>
      </c>
      <c r="W30" s="6" t="s">
        <v>1</v>
      </c>
      <c r="X30" s="6" t="s">
        <v>11</v>
      </c>
      <c r="Y30" s="21" t="s">
        <v>12</v>
      </c>
      <c r="AA30" s="20" t="s">
        <v>109</v>
      </c>
      <c r="AB30" s="6" t="s">
        <v>0</v>
      </c>
      <c r="AC30" s="6" t="s">
        <v>1</v>
      </c>
      <c r="AD30" s="6" t="s">
        <v>11</v>
      </c>
      <c r="AE30" s="21" t="s">
        <v>12</v>
      </c>
      <c r="AG30" s="20" t="s">
        <v>109</v>
      </c>
      <c r="AH30" s="6" t="s">
        <v>0</v>
      </c>
      <c r="AI30" s="6" t="s">
        <v>1</v>
      </c>
      <c r="AJ30" s="6" t="s">
        <v>11</v>
      </c>
      <c r="AK30" s="21" t="s">
        <v>12</v>
      </c>
      <c r="AM30" s="20" t="s">
        <v>109</v>
      </c>
      <c r="AN30" s="6" t="s">
        <v>0</v>
      </c>
      <c r="AO30" s="6" t="s">
        <v>1</v>
      </c>
      <c r="AP30" s="6" t="s">
        <v>11</v>
      </c>
      <c r="AQ30" s="21" t="s">
        <v>12</v>
      </c>
      <c r="AS30" s="20" t="s">
        <v>109</v>
      </c>
      <c r="AT30" s="6" t="s">
        <v>0</v>
      </c>
      <c r="AU30" s="6" t="s">
        <v>1</v>
      </c>
      <c r="AV30" s="6" t="s">
        <v>11</v>
      </c>
      <c r="AW30" s="21" t="s">
        <v>12</v>
      </c>
      <c r="AY30" s="20" t="s">
        <v>109</v>
      </c>
      <c r="AZ30" s="6" t="s">
        <v>0</v>
      </c>
      <c r="BA30" s="6" t="s">
        <v>1</v>
      </c>
      <c r="BB30" s="6" t="s">
        <v>11</v>
      </c>
      <c r="BC30" s="21" t="s">
        <v>12</v>
      </c>
    </row>
    <row r="31" spans="1:55" x14ac:dyDescent="0.2">
      <c r="A31" s="110"/>
      <c r="C31" s="39"/>
      <c r="D31" s="14"/>
      <c r="E31" s="14"/>
      <c r="G31" s="1" t="s">
        <v>106</v>
      </c>
      <c r="I31" s="22">
        <v>43</v>
      </c>
      <c r="J31" s="7">
        <v>103</v>
      </c>
      <c r="K31" s="7">
        <v>98</v>
      </c>
      <c r="L31" s="8">
        <f>M$48*J31</f>
        <v>103.99807550605084</v>
      </c>
      <c r="M31" s="25">
        <f t="shared" ref="M31" si="22">((L31-K31)/K31)^2</f>
        <v>3.7460339208961915E-3</v>
      </c>
      <c r="O31" s="22">
        <v>20</v>
      </c>
      <c r="P31" s="7">
        <v>177</v>
      </c>
      <c r="Q31" s="7">
        <v>227</v>
      </c>
      <c r="R31" s="8">
        <f>S$48*P31</f>
        <v>231.80374580234974</v>
      </c>
      <c r="S31" s="25">
        <f t="shared" ref="S31" si="23">((R31-Q31)/Q31)^2</f>
        <v>4.4782498658217168E-4</v>
      </c>
      <c r="U31" s="22">
        <v>35</v>
      </c>
      <c r="V31" s="7">
        <v>104</v>
      </c>
      <c r="W31" s="7">
        <v>150</v>
      </c>
      <c r="X31" s="7">
        <f>Y$48*V31</f>
        <v>129.67714271038912</v>
      </c>
      <c r="Y31" s="23">
        <f>((X31-W31)/W31)^2</f>
        <v>1.8356379040617335E-2</v>
      </c>
      <c r="AA31" s="22">
        <v>10</v>
      </c>
      <c r="AB31" s="7">
        <v>127</v>
      </c>
      <c r="AC31" s="3">
        <v>164</v>
      </c>
      <c r="AD31" s="7">
        <f>AE$48*AB31</f>
        <v>165.84973191517963</v>
      </c>
      <c r="AE31" s="23">
        <f>((AD31-AC31)/AC31)^2</f>
        <v>1.2721252818389755E-4</v>
      </c>
      <c r="AG31" s="22"/>
      <c r="AH31" s="7"/>
      <c r="AI31" s="7"/>
      <c r="AJ31" s="7">
        <f>AK$48*AH31</f>
        <v>0</v>
      </c>
      <c r="AK31" s="23" t="e">
        <f>((AJ31-AI31)/AI31)^2</f>
        <v>#DIV/0!</v>
      </c>
      <c r="AM31" s="22"/>
      <c r="AN31" s="7"/>
      <c r="AO31" s="7"/>
      <c r="AP31" s="7">
        <f>AQ$48*AN31</f>
        <v>0</v>
      </c>
      <c r="AQ31" s="23" t="e">
        <f>((AP31-AO31)/AO31)^2</f>
        <v>#DIV/0!</v>
      </c>
      <c r="AS31" s="22">
        <v>39</v>
      </c>
      <c r="AT31" s="7">
        <v>93</v>
      </c>
      <c r="AU31" s="7">
        <v>114</v>
      </c>
      <c r="AV31" s="7">
        <f>AW$48*AT31</f>
        <v>105.29145916674915</v>
      </c>
      <c r="AW31" s="23">
        <f>((AV31-AU31)/AU31)^2</f>
        <v>5.8355404312401835E-3</v>
      </c>
      <c r="AY31" s="22">
        <v>24</v>
      </c>
      <c r="AZ31" s="7">
        <v>90</v>
      </c>
      <c r="BA31" s="7">
        <v>114</v>
      </c>
      <c r="BB31" s="7">
        <f>BC$48*AZ31</f>
        <v>102.40875560173016</v>
      </c>
      <c r="BC31" s="23">
        <f>((BB31-BA31)/BA31)^2</f>
        <v>1.0338330771038923E-2</v>
      </c>
    </row>
    <row r="32" spans="1:55" x14ac:dyDescent="0.2">
      <c r="A32" s="110"/>
      <c r="C32" s="39"/>
      <c r="D32" s="14"/>
      <c r="E32" s="14"/>
      <c r="F32" s="14"/>
      <c r="G32" s="12" t="s">
        <v>107</v>
      </c>
      <c r="I32" s="24">
        <v>56</v>
      </c>
      <c r="J32" s="4">
        <v>72</v>
      </c>
      <c r="K32" s="4">
        <v>72</v>
      </c>
      <c r="L32" s="8">
        <f>M$48*J32</f>
        <v>72.697683848889909</v>
      </c>
      <c r="M32" s="25">
        <f t="shared" ref="M32" si="24">((L32-K32)/K32)^2</f>
        <v>9.3897135995724826E-5</v>
      </c>
      <c r="O32" s="24">
        <v>33</v>
      </c>
      <c r="P32" s="4">
        <v>198</v>
      </c>
      <c r="Q32" s="4">
        <v>278</v>
      </c>
      <c r="R32" s="8">
        <f>S$48*P32</f>
        <v>259.3058851348319</v>
      </c>
      <c r="S32" s="25">
        <f t="shared" ref="S32" si="25">((R32-Q32)/Q32)^2</f>
        <v>4.5218923786566308E-3</v>
      </c>
      <c r="U32" s="24">
        <v>37</v>
      </c>
      <c r="V32" s="8">
        <v>111</v>
      </c>
      <c r="W32" s="8">
        <v>126</v>
      </c>
      <c r="X32" s="8">
        <f>Y$48*V32</f>
        <v>138.4054119312807</v>
      </c>
      <c r="Y32" s="25">
        <f>((X32-W32)/W32)^2</f>
        <v>9.6935150658075987E-3</v>
      </c>
      <c r="AA32" s="24">
        <v>11</v>
      </c>
      <c r="AB32" s="8">
        <v>103</v>
      </c>
      <c r="AC32" s="3">
        <v>150</v>
      </c>
      <c r="AD32" s="8">
        <f t="shared" ref="AD32:AD42" si="26">AE$48*AB32</f>
        <v>134.50805029341339</v>
      </c>
      <c r="AE32" s="25">
        <f t="shared" ref="AE32:AE42" si="27">((AD32-AC32)/AC32)^2</f>
        <v>1.0666689142729285E-2</v>
      </c>
      <c r="AG32" s="24"/>
      <c r="AH32" s="8"/>
      <c r="AI32" s="8"/>
      <c r="AJ32" s="8"/>
      <c r="AK32" s="25"/>
      <c r="AM32" s="24"/>
      <c r="AN32" s="8"/>
      <c r="AO32" s="8"/>
      <c r="AP32" s="8"/>
      <c r="AQ32" s="25"/>
      <c r="AS32" s="24">
        <v>41</v>
      </c>
      <c r="AT32" s="8">
        <v>112</v>
      </c>
      <c r="AU32" s="8">
        <v>138</v>
      </c>
      <c r="AV32" s="8">
        <f>AW$48*AT32</f>
        <v>126.80261749113876</v>
      </c>
      <c r="AW32" s="25">
        <f>((AV32-AU32)/AU32)^2</f>
        <v>6.5837731070022892E-3</v>
      </c>
      <c r="AY32" s="24">
        <v>33</v>
      </c>
      <c r="AZ32" s="8">
        <v>198</v>
      </c>
      <c r="BA32" s="8">
        <v>240</v>
      </c>
      <c r="BB32" s="8">
        <f>BC$48*AZ32</f>
        <v>225.29926232380635</v>
      </c>
      <c r="BC32" s="25">
        <f>((BB32-BA32)/BA32)^2</f>
        <v>3.7519390316711736E-3</v>
      </c>
    </row>
    <row r="33" spans="1:55" x14ac:dyDescent="0.2">
      <c r="A33" s="110"/>
      <c r="C33" s="39"/>
      <c r="D33" s="14"/>
      <c r="E33" s="14"/>
      <c r="F33" s="14"/>
      <c r="G33" s="111" t="s">
        <v>108</v>
      </c>
      <c r="I33" s="24"/>
      <c r="J33" s="8"/>
      <c r="K33" s="8"/>
      <c r="L33" s="8"/>
      <c r="M33" s="25"/>
      <c r="O33" s="24">
        <v>38</v>
      </c>
      <c r="P33" s="8">
        <v>82</v>
      </c>
      <c r="Q33" s="8">
        <v>110</v>
      </c>
      <c r="R33" s="8">
        <f>S$48*P33</f>
        <v>107.38930596493039</v>
      </c>
      <c r="S33" s="25">
        <f t="shared" ref="S33" si="28">((R33-Q33)/Q33)^2</f>
        <v>5.6328292105355874E-4</v>
      </c>
      <c r="U33" s="24">
        <v>43</v>
      </c>
      <c r="V33" s="8">
        <v>103</v>
      </c>
      <c r="W33" s="8">
        <v>156</v>
      </c>
      <c r="X33" s="8">
        <f>Y$48*V33</f>
        <v>128.43024710740463</v>
      </c>
      <c r="Y33" s="25">
        <f>((X33-W33)/W33)^2</f>
        <v>3.1233204904617479E-2</v>
      </c>
      <c r="AA33" s="24">
        <v>12</v>
      </c>
      <c r="AB33" s="8">
        <v>152</v>
      </c>
      <c r="AC33" s="3">
        <v>189</v>
      </c>
      <c r="AD33" s="8">
        <f t="shared" si="26"/>
        <v>198.49731693785276</v>
      </c>
      <c r="AE33" s="25">
        <f t="shared" si="27"/>
        <v>2.5250980940630134E-3</v>
      </c>
      <c r="AG33" s="24"/>
      <c r="AH33" s="8"/>
      <c r="AI33" s="8"/>
      <c r="AJ33" s="8"/>
      <c r="AK33" s="25"/>
      <c r="AM33" s="24"/>
      <c r="AN33" s="8"/>
      <c r="AO33" s="8"/>
      <c r="AP33" s="8"/>
      <c r="AQ33" s="25"/>
      <c r="AS33" s="24">
        <v>73</v>
      </c>
      <c r="AT33" s="8">
        <v>274</v>
      </c>
      <c r="AU33" s="8">
        <v>322</v>
      </c>
      <c r="AV33" s="8">
        <f>AW$48*AT33</f>
        <v>310.21354636225021</v>
      </c>
      <c r="AW33" s="25">
        <f>((AV33-AU33)/AU33)^2</f>
        <v>1.3398450036150725E-3</v>
      </c>
      <c r="AY33" s="24">
        <v>37</v>
      </c>
      <c r="AZ33" s="8">
        <v>111</v>
      </c>
      <c r="BA33" s="8">
        <v>114</v>
      </c>
      <c r="BB33" s="8">
        <f>BC$48*AZ33</f>
        <v>126.30413190880053</v>
      </c>
      <c r="BC33" s="25">
        <f>((BB33-BA33)/BA33)^2</f>
        <v>1.1649096801259104E-2</v>
      </c>
    </row>
    <row r="34" spans="1:55" x14ac:dyDescent="0.2">
      <c r="A34" s="110"/>
      <c r="I34" s="24"/>
      <c r="J34" s="8"/>
      <c r="K34" s="8"/>
      <c r="L34" s="8"/>
      <c r="M34" s="25"/>
      <c r="O34" s="24">
        <v>56</v>
      </c>
      <c r="P34" s="8">
        <v>72</v>
      </c>
      <c r="Q34" s="8">
        <v>88</v>
      </c>
      <c r="R34" s="8">
        <f>S$48*P34</f>
        <v>94.293049139938873</v>
      </c>
      <c r="S34" s="25">
        <f t="shared" ref="S34:S35" si="29">((R34-Q34)/Q34)^2</f>
        <v>5.1139549945358204E-3</v>
      </c>
      <c r="U34" s="24">
        <v>55</v>
      </c>
      <c r="V34" s="8">
        <v>68</v>
      </c>
      <c r="W34" s="8">
        <v>84</v>
      </c>
      <c r="X34" s="8">
        <f>Y$48*V34</f>
        <v>84.788901002946744</v>
      </c>
      <c r="Y34" s="25">
        <f>((X34-W34)/W34)^2</f>
        <v>8.8203627047956225E-5</v>
      </c>
      <c r="AA34" s="24">
        <v>13</v>
      </c>
      <c r="AB34" s="8">
        <v>84</v>
      </c>
      <c r="AC34" s="3">
        <v>115</v>
      </c>
      <c r="AD34" s="8">
        <f t="shared" si="26"/>
        <v>109.6958856761818</v>
      </c>
      <c r="AE34" s="25">
        <f t="shared" si="27"/>
        <v>2.1273065225053587E-3</v>
      </c>
      <c r="AG34" s="24"/>
      <c r="AH34" s="8"/>
      <c r="AI34" s="8"/>
      <c r="AJ34" s="8"/>
      <c r="AK34" s="25"/>
      <c r="AM34" s="24"/>
      <c r="AN34" s="8"/>
      <c r="AO34" s="8"/>
      <c r="AP34" s="8"/>
      <c r="AQ34" s="25"/>
      <c r="AS34" s="24"/>
      <c r="AT34" s="8"/>
      <c r="AU34" s="8"/>
      <c r="AV34" s="8"/>
      <c r="AW34" s="25"/>
      <c r="AY34" s="24">
        <v>38</v>
      </c>
      <c r="AZ34" s="8">
        <v>82</v>
      </c>
      <c r="BA34" s="8">
        <v>97</v>
      </c>
      <c r="BB34" s="8">
        <f>BC$48*AZ34</f>
        <v>93.305755103798589</v>
      </c>
      <c r="BC34" s="25">
        <f>((BB34-BA34)/BA34)^2</f>
        <v>1.4504671434913566E-3</v>
      </c>
    </row>
    <row r="35" spans="1:55" x14ac:dyDescent="0.2">
      <c r="A35" s="110"/>
      <c r="I35" s="24"/>
      <c r="J35" s="8"/>
      <c r="K35" s="8"/>
      <c r="L35" s="8"/>
      <c r="M35" s="25"/>
      <c r="O35" s="24">
        <v>58</v>
      </c>
      <c r="P35" s="8">
        <v>93</v>
      </c>
      <c r="Q35" s="8">
        <v>111</v>
      </c>
      <c r="R35" s="8">
        <f>S$48*P35</f>
        <v>121.79518847242105</v>
      </c>
      <c r="S35" s="25">
        <f t="shared" si="29"/>
        <v>9.4583308298914238E-3</v>
      </c>
      <c r="U35" s="24"/>
      <c r="V35" s="8"/>
      <c r="W35" s="8"/>
      <c r="X35" s="8"/>
      <c r="Y35" s="25"/>
      <c r="AA35" s="24">
        <v>14</v>
      </c>
      <c r="AB35" s="8">
        <v>160</v>
      </c>
      <c r="AC35" s="3">
        <v>200</v>
      </c>
      <c r="AD35" s="8">
        <f t="shared" si="26"/>
        <v>208.94454414510818</v>
      </c>
      <c r="AE35" s="25">
        <f t="shared" si="27"/>
        <v>2.0001217490947269E-3</v>
      </c>
      <c r="AG35" s="24"/>
      <c r="AH35" s="8"/>
      <c r="AI35" s="8"/>
      <c r="AJ35" s="8"/>
      <c r="AK35" s="25"/>
      <c r="AM35" s="24"/>
      <c r="AN35" s="8"/>
      <c r="AO35" s="8"/>
      <c r="AP35" s="8"/>
      <c r="AQ35" s="25"/>
      <c r="AS35" s="24"/>
      <c r="AT35" s="8"/>
      <c r="AU35" s="8"/>
      <c r="AV35" s="8"/>
      <c r="AW35" s="25"/>
      <c r="AY35" s="24">
        <v>41</v>
      </c>
      <c r="AZ35" s="8">
        <v>112</v>
      </c>
      <c r="BA35" s="8">
        <v>148</v>
      </c>
      <c r="BB35" s="8">
        <f>BC$48*AZ35</f>
        <v>127.44200697104198</v>
      </c>
      <c r="BC35" s="25">
        <f>((BB35-BA35)/BA35)^2</f>
        <v>1.9294698565498845E-2</v>
      </c>
    </row>
    <row r="36" spans="1:55" x14ac:dyDescent="0.2">
      <c r="A36" s="110"/>
      <c r="I36" s="24"/>
      <c r="J36" s="8"/>
      <c r="K36" s="8"/>
      <c r="L36" s="8"/>
      <c r="M36" s="25"/>
      <c r="O36" s="24"/>
      <c r="P36" s="8"/>
      <c r="Q36" s="8"/>
      <c r="R36" s="8"/>
      <c r="S36" s="25"/>
      <c r="U36" s="24"/>
      <c r="V36" s="8"/>
      <c r="W36" s="8"/>
      <c r="X36" s="8"/>
      <c r="Y36" s="25"/>
      <c r="AA36" s="24">
        <v>15</v>
      </c>
      <c r="AB36" s="8">
        <v>120</v>
      </c>
      <c r="AC36" s="3">
        <v>136</v>
      </c>
      <c r="AD36" s="8">
        <f t="shared" si="26"/>
        <v>156.70840810883112</v>
      </c>
      <c r="AE36" s="25">
        <f t="shared" si="27"/>
        <v>2.3185454498372757E-2</v>
      </c>
      <c r="AG36" s="24"/>
      <c r="AH36" s="8"/>
      <c r="AI36" s="8"/>
      <c r="AJ36" s="8"/>
      <c r="AK36" s="25"/>
      <c r="AM36" s="24"/>
      <c r="AN36" s="8"/>
      <c r="AO36" s="8"/>
      <c r="AP36" s="8"/>
      <c r="AQ36" s="25"/>
      <c r="AS36" s="24"/>
      <c r="AT36" s="8"/>
      <c r="AU36" s="8"/>
      <c r="AV36" s="8"/>
      <c r="AW36" s="25"/>
      <c r="AY36" s="24"/>
      <c r="AZ36" s="8"/>
      <c r="BA36" s="8"/>
      <c r="BB36" s="8"/>
      <c r="BC36" s="25"/>
    </row>
    <row r="37" spans="1:55" x14ac:dyDescent="0.2">
      <c r="A37" s="110"/>
      <c r="I37" s="24"/>
      <c r="J37" s="8"/>
      <c r="K37" s="8"/>
      <c r="L37" s="8"/>
      <c r="M37" s="25"/>
      <c r="O37" s="24"/>
      <c r="P37" s="8"/>
      <c r="Q37" s="8"/>
      <c r="R37" s="8"/>
      <c r="S37" s="25"/>
      <c r="U37" s="24"/>
      <c r="V37" s="8"/>
      <c r="W37" s="8"/>
      <c r="X37" s="8"/>
      <c r="Y37" s="25"/>
      <c r="AA37" s="24">
        <v>16</v>
      </c>
      <c r="AB37" s="8">
        <v>234</v>
      </c>
      <c r="AC37" s="3">
        <v>295</v>
      </c>
      <c r="AD37" s="8">
        <f t="shared" si="26"/>
        <v>305.58139581222071</v>
      </c>
      <c r="AE37" s="25">
        <f t="shared" si="27"/>
        <v>1.2865950857211361E-3</v>
      </c>
      <c r="AG37" s="24"/>
      <c r="AH37" s="8"/>
      <c r="AI37" s="8"/>
      <c r="AJ37" s="8"/>
      <c r="AK37" s="25"/>
      <c r="AM37" s="24"/>
      <c r="AN37" s="8"/>
      <c r="AO37" s="8"/>
      <c r="AP37" s="8"/>
      <c r="AQ37" s="25"/>
      <c r="AS37" s="24"/>
      <c r="AT37" s="8"/>
      <c r="AU37" s="8"/>
      <c r="AV37" s="8"/>
      <c r="AW37" s="25"/>
      <c r="AY37" s="24"/>
      <c r="AZ37" s="8"/>
      <c r="BA37" s="8"/>
      <c r="BB37" s="8"/>
      <c r="BC37" s="25"/>
    </row>
    <row r="38" spans="1:55" x14ac:dyDescent="0.2">
      <c r="A38" s="110"/>
      <c r="I38" s="24"/>
      <c r="J38" s="8"/>
      <c r="K38" s="8"/>
      <c r="L38" s="8"/>
      <c r="M38" s="25"/>
      <c r="O38" s="24"/>
      <c r="P38" s="8"/>
      <c r="Q38" s="8"/>
      <c r="R38" s="8"/>
      <c r="S38" s="25"/>
      <c r="U38" s="24"/>
      <c r="V38" s="8"/>
      <c r="W38" s="8"/>
      <c r="X38" s="8"/>
      <c r="Y38" s="25"/>
      <c r="AA38" s="24">
        <v>17</v>
      </c>
      <c r="AB38" s="8">
        <v>104</v>
      </c>
      <c r="AC38" s="3">
        <v>142</v>
      </c>
      <c r="AD38" s="8">
        <f t="shared" si="26"/>
        <v>135.81395369432033</v>
      </c>
      <c r="AE38" s="25">
        <f t="shared" si="27"/>
        <v>1.8977965133908481E-3</v>
      </c>
      <c r="AG38" s="24"/>
      <c r="AH38" s="8"/>
      <c r="AI38" s="8"/>
      <c r="AJ38" s="8"/>
      <c r="AK38" s="25"/>
      <c r="AM38" s="24"/>
      <c r="AN38" s="8"/>
      <c r="AO38" s="8"/>
      <c r="AP38" s="8"/>
      <c r="AQ38" s="25"/>
      <c r="AS38" s="24"/>
      <c r="AT38" s="8"/>
      <c r="AU38" s="8"/>
      <c r="AV38" s="8"/>
      <c r="AW38" s="25"/>
      <c r="AY38" s="24"/>
      <c r="AZ38" s="8"/>
      <c r="BA38" s="8"/>
      <c r="BB38" s="8"/>
      <c r="BC38" s="25"/>
    </row>
    <row r="39" spans="1:55" x14ac:dyDescent="0.2">
      <c r="A39" s="110"/>
      <c r="I39" s="24"/>
      <c r="J39" s="8"/>
      <c r="K39" s="8"/>
      <c r="L39" s="8"/>
      <c r="M39" s="25"/>
      <c r="O39" s="24"/>
      <c r="P39" s="8"/>
      <c r="Q39" s="8"/>
      <c r="R39" s="8"/>
      <c r="S39" s="25"/>
      <c r="U39" s="24"/>
      <c r="V39" s="8"/>
      <c r="W39" s="8"/>
      <c r="X39" s="8"/>
      <c r="Y39" s="25"/>
      <c r="AA39" s="24">
        <v>18</v>
      </c>
      <c r="AB39" s="8">
        <v>87</v>
      </c>
      <c r="AC39" s="3">
        <v>119</v>
      </c>
      <c r="AD39" s="8">
        <f t="shared" si="26"/>
        <v>113.61359587890257</v>
      </c>
      <c r="AE39" s="25">
        <f t="shared" si="27"/>
        <v>2.0488206592596111E-3</v>
      </c>
      <c r="AG39" s="24"/>
      <c r="AH39" s="8"/>
      <c r="AI39" s="8"/>
      <c r="AJ39" s="8"/>
      <c r="AK39" s="25"/>
      <c r="AM39" s="24"/>
      <c r="AN39" s="8"/>
      <c r="AO39" s="8"/>
      <c r="AP39" s="8"/>
      <c r="AQ39" s="25"/>
      <c r="AS39" s="24"/>
      <c r="AT39" s="8"/>
      <c r="AU39" s="8"/>
      <c r="AV39" s="8"/>
      <c r="AW39" s="25"/>
      <c r="AY39" s="24"/>
      <c r="AZ39" s="8"/>
      <c r="BA39" s="8"/>
      <c r="BB39" s="8"/>
      <c r="BC39" s="25"/>
    </row>
    <row r="40" spans="1:55" x14ac:dyDescent="0.2">
      <c r="A40" s="110"/>
      <c r="I40" s="24"/>
      <c r="J40" s="8"/>
      <c r="K40" s="8"/>
      <c r="L40" s="8"/>
      <c r="M40" s="25"/>
      <c r="O40" s="24"/>
      <c r="P40" s="8"/>
      <c r="Q40" s="8"/>
      <c r="R40" s="8"/>
      <c r="S40" s="25"/>
      <c r="U40" s="24"/>
      <c r="V40" s="8"/>
      <c r="W40" s="8"/>
      <c r="X40" s="8"/>
      <c r="Y40" s="25"/>
      <c r="AA40" s="24">
        <v>25</v>
      </c>
      <c r="AB40" s="8">
        <v>159</v>
      </c>
      <c r="AC40" s="4">
        <v>235</v>
      </c>
      <c r="AD40" s="8">
        <f t="shared" si="26"/>
        <v>207.63864074420127</v>
      </c>
      <c r="AE40" s="25">
        <f t="shared" si="27"/>
        <v>1.35562513413288E-2</v>
      </c>
      <c r="AG40" s="24"/>
      <c r="AH40" s="8"/>
      <c r="AI40" s="8"/>
      <c r="AJ40" s="8"/>
      <c r="AK40" s="25"/>
      <c r="AM40" s="24"/>
      <c r="AN40" s="8"/>
      <c r="AO40" s="8"/>
      <c r="AP40" s="8"/>
      <c r="AQ40" s="25"/>
      <c r="AS40" s="24"/>
      <c r="AT40" s="8"/>
      <c r="AU40" s="8"/>
      <c r="AV40" s="8"/>
      <c r="AW40" s="25"/>
      <c r="AY40" s="24"/>
      <c r="AZ40" s="8"/>
      <c r="BA40" s="8"/>
      <c r="BB40" s="8"/>
      <c r="BC40" s="25"/>
    </row>
    <row r="41" spans="1:55" x14ac:dyDescent="0.2">
      <c r="A41" s="110"/>
      <c r="I41" s="24"/>
      <c r="J41" s="8"/>
      <c r="K41" s="8"/>
      <c r="L41" s="8"/>
      <c r="M41" s="25"/>
      <c r="O41" s="24"/>
      <c r="P41" s="8"/>
      <c r="Q41" s="8"/>
      <c r="R41" s="8"/>
      <c r="S41" s="25"/>
      <c r="U41" s="24"/>
      <c r="V41" s="8"/>
      <c r="W41" s="8"/>
      <c r="X41" s="8"/>
      <c r="Y41" s="25"/>
      <c r="AA41" s="24">
        <v>33</v>
      </c>
      <c r="AB41" s="8">
        <v>198</v>
      </c>
      <c r="AC41" s="8">
        <v>271</v>
      </c>
      <c r="AD41" s="8">
        <f t="shared" si="26"/>
        <v>258.56887337957136</v>
      </c>
      <c r="AE41" s="25">
        <f t="shared" si="27"/>
        <v>2.1041776263004269E-3</v>
      </c>
      <c r="AG41" s="24"/>
      <c r="AH41" s="8"/>
      <c r="AI41" s="8"/>
      <c r="AJ41" s="8"/>
      <c r="AK41" s="25"/>
      <c r="AM41" s="24"/>
      <c r="AN41" s="8"/>
      <c r="AO41" s="8"/>
      <c r="AP41" s="8"/>
      <c r="AQ41" s="25"/>
      <c r="AS41" s="24"/>
      <c r="AT41" s="8"/>
      <c r="AU41" s="8"/>
      <c r="AV41" s="8"/>
      <c r="AW41" s="25"/>
      <c r="AY41" s="24"/>
      <c r="AZ41" s="8"/>
      <c r="BA41" s="8"/>
      <c r="BB41" s="8"/>
      <c r="BC41" s="25"/>
    </row>
    <row r="42" spans="1:55" x14ac:dyDescent="0.2">
      <c r="A42" s="110"/>
      <c r="I42" s="24"/>
      <c r="J42" s="8"/>
      <c r="K42" s="8"/>
      <c r="L42" s="8"/>
      <c r="M42" s="25"/>
      <c r="O42" s="24"/>
      <c r="P42" s="8"/>
      <c r="Q42" s="8"/>
      <c r="R42" s="8"/>
      <c r="S42" s="25"/>
      <c r="U42" s="24"/>
      <c r="V42" s="8"/>
      <c r="W42" s="8"/>
      <c r="X42" s="8"/>
      <c r="Y42" s="25"/>
      <c r="AA42" s="24">
        <v>56</v>
      </c>
      <c r="AB42" s="8">
        <v>72</v>
      </c>
      <c r="AC42" s="8">
        <v>83</v>
      </c>
      <c r="AD42" s="8">
        <f t="shared" si="26"/>
        <v>94.025044865298682</v>
      </c>
      <c r="AE42" s="25">
        <f t="shared" si="27"/>
        <v>1.7644304584387985E-2</v>
      </c>
      <c r="AG42" s="24"/>
      <c r="AH42" s="8"/>
      <c r="AI42" s="8"/>
      <c r="AJ42" s="8"/>
      <c r="AK42" s="25"/>
      <c r="AM42" s="24"/>
      <c r="AN42" s="8"/>
      <c r="AO42" s="8"/>
      <c r="AP42" s="8"/>
      <c r="AQ42" s="25"/>
      <c r="AS42" s="24"/>
      <c r="AT42" s="8"/>
      <c r="AU42" s="8"/>
      <c r="AV42" s="8"/>
      <c r="AW42" s="25"/>
      <c r="AY42" s="24"/>
      <c r="AZ42" s="8"/>
      <c r="BA42" s="8"/>
      <c r="BB42" s="8"/>
      <c r="BC42" s="25"/>
    </row>
    <row r="43" spans="1:55" x14ac:dyDescent="0.2">
      <c r="A43" s="110"/>
      <c r="I43" s="24"/>
      <c r="J43" s="8"/>
      <c r="K43" s="8"/>
      <c r="L43" s="8"/>
      <c r="M43" s="25"/>
      <c r="O43" s="24"/>
      <c r="P43" s="8"/>
      <c r="Q43" s="8"/>
      <c r="R43" s="8"/>
      <c r="S43" s="25"/>
      <c r="U43" s="24"/>
      <c r="V43" s="8"/>
      <c r="W43" s="8"/>
      <c r="X43" s="8"/>
      <c r="Y43" s="25"/>
      <c r="AA43" s="24"/>
      <c r="AB43" s="8"/>
      <c r="AC43" s="8"/>
      <c r="AD43" s="8"/>
      <c r="AE43" s="25"/>
      <c r="AG43" s="24"/>
      <c r="AH43" s="8"/>
      <c r="AI43" s="8"/>
      <c r="AJ43" s="8"/>
      <c r="AK43" s="25"/>
      <c r="AM43" s="24"/>
      <c r="AN43" s="8"/>
      <c r="AO43" s="8"/>
      <c r="AP43" s="8"/>
      <c r="AQ43" s="25"/>
      <c r="AS43" s="24"/>
      <c r="AT43" s="8"/>
      <c r="AU43" s="8"/>
      <c r="AV43" s="8"/>
      <c r="AW43" s="25"/>
      <c r="AY43" s="24"/>
      <c r="AZ43" s="8"/>
      <c r="BA43" s="8"/>
      <c r="BB43" s="8"/>
      <c r="BC43" s="25"/>
    </row>
    <row r="44" spans="1:55" x14ac:dyDescent="0.2">
      <c r="A44" s="110"/>
      <c r="I44" s="24"/>
      <c r="J44" s="8"/>
      <c r="K44" s="8"/>
      <c r="L44" s="8"/>
      <c r="M44" s="25"/>
      <c r="O44" s="24"/>
      <c r="P44" s="8"/>
      <c r="Q44" s="8"/>
      <c r="R44" s="8"/>
      <c r="S44" s="25"/>
      <c r="U44" s="24"/>
      <c r="V44" s="8"/>
      <c r="W44" s="8"/>
      <c r="X44" s="8"/>
      <c r="Y44" s="25"/>
      <c r="AA44" s="24"/>
      <c r="AB44" s="8"/>
      <c r="AC44" s="8"/>
      <c r="AD44" s="8"/>
      <c r="AE44" s="25"/>
      <c r="AG44" s="24"/>
      <c r="AH44" s="8"/>
      <c r="AI44" s="8"/>
      <c r="AJ44" s="8"/>
      <c r="AK44" s="25"/>
      <c r="AM44" s="24"/>
      <c r="AN44" s="8"/>
      <c r="AO44" s="8"/>
      <c r="AP44" s="8"/>
      <c r="AQ44" s="25"/>
      <c r="AS44" s="24"/>
      <c r="AT44" s="8"/>
      <c r="AU44" s="8"/>
      <c r="AV44" s="8"/>
      <c r="AW44" s="25"/>
      <c r="AY44" s="24"/>
      <c r="AZ44" s="8"/>
      <c r="BA44" s="8"/>
      <c r="BB44" s="8"/>
      <c r="BC44" s="25"/>
    </row>
    <row r="45" spans="1:55" x14ac:dyDescent="0.2">
      <c r="A45" s="110"/>
      <c r="I45" s="26"/>
      <c r="J45" s="9"/>
      <c r="K45" s="9"/>
      <c r="L45" s="9"/>
      <c r="M45" s="27"/>
      <c r="O45" s="26"/>
      <c r="P45" s="9"/>
      <c r="Q45" s="9"/>
      <c r="R45" s="9"/>
      <c r="S45" s="27"/>
      <c r="U45" s="26"/>
      <c r="V45" s="9"/>
      <c r="W45" s="9"/>
      <c r="X45" s="9"/>
      <c r="Y45" s="27"/>
      <c r="AA45" s="26"/>
      <c r="AB45" s="9"/>
      <c r="AC45" s="9"/>
      <c r="AD45" s="9"/>
      <c r="AE45" s="27"/>
      <c r="AG45" s="26"/>
      <c r="AH45" s="9"/>
      <c r="AI45" s="9"/>
      <c r="AJ45" s="9"/>
      <c r="AK45" s="27"/>
      <c r="AM45" s="26"/>
      <c r="AN45" s="9"/>
      <c r="AO45" s="9"/>
      <c r="AP45" s="9"/>
      <c r="AQ45" s="27"/>
      <c r="AS45" s="26"/>
      <c r="AT45" s="9"/>
      <c r="AU45" s="9"/>
      <c r="AV45" s="9"/>
      <c r="AW45" s="27"/>
      <c r="AY45" s="26"/>
      <c r="AZ45" s="9"/>
      <c r="BA45" s="9"/>
      <c r="BB45" s="9"/>
      <c r="BC45" s="27"/>
    </row>
    <row r="46" spans="1:55" x14ac:dyDescent="0.2">
      <c r="A46" s="110"/>
      <c r="I46" s="28"/>
      <c r="J46" s="7"/>
      <c r="K46" s="7"/>
      <c r="L46" s="10" t="s">
        <v>15</v>
      </c>
      <c r="M46" s="29">
        <f>COUNT(J31:J45)</f>
        <v>2</v>
      </c>
      <c r="O46" s="28"/>
      <c r="P46" s="7"/>
      <c r="Q46" s="7"/>
      <c r="R46" s="10" t="s">
        <v>15</v>
      </c>
      <c r="S46" s="29">
        <f>COUNT(P31:P45)</f>
        <v>5</v>
      </c>
      <c r="U46" s="28"/>
      <c r="V46" s="7"/>
      <c r="W46" s="7"/>
      <c r="X46" s="10" t="s">
        <v>15</v>
      </c>
      <c r="Y46" s="29">
        <f>COUNT(V31:V45)</f>
        <v>4</v>
      </c>
      <c r="AA46" s="28"/>
      <c r="AB46" s="7"/>
      <c r="AC46" s="7"/>
      <c r="AD46" s="10" t="s">
        <v>15</v>
      </c>
      <c r="AE46" s="29">
        <f>COUNT(AB31:AB45)</f>
        <v>12</v>
      </c>
      <c r="AG46" s="28"/>
      <c r="AH46" s="7"/>
      <c r="AI46" s="7"/>
      <c r="AJ46" s="10" t="s">
        <v>15</v>
      </c>
      <c r="AK46" s="29">
        <f>COUNT(AH31:AH45)</f>
        <v>0</v>
      </c>
      <c r="AM46" s="28"/>
      <c r="AN46" s="7"/>
      <c r="AO46" s="7"/>
      <c r="AP46" s="10" t="s">
        <v>15</v>
      </c>
      <c r="AQ46" s="29">
        <f>COUNT(AN31:AN45)</f>
        <v>0</v>
      </c>
      <c r="AS46" s="28"/>
      <c r="AT46" s="7"/>
      <c r="AU46" s="7"/>
      <c r="AV46" s="10" t="s">
        <v>15</v>
      </c>
      <c r="AW46" s="29">
        <f>COUNT(AT31:AT45)</f>
        <v>3</v>
      </c>
      <c r="AY46" s="28"/>
      <c r="AZ46" s="7"/>
      <c r="BA46" s="7"/>
      <c r="BB46" s="10" t="s">
        <v>15</v>
      </c>
      <c r="BC46" s="29">
        <f>COUNT(AZ31:AZ45)</f>
        <v>5</v>
      </c>
    </row>
    <row r="47" spans="1:55" x14ac:dyDescent="0.2">
      <c r="A47" s="110"/>
      <c r="I47" s="30"/>
      <c r="J47" s="11"/>
      <c r="K47" s="11"/>
      <c r="L47" s="12" t="s">
        <v>13</v>
      </c>
      <c r="M47" s="31">
        <f>IFERROR(AVERAGE(K31:K45)/AVERAGE(J31:J45),"N/A")</f>
        <v>0.97142857142857142</v>
      </c>
      <c r="O47" s="30"/>
      <c r="P47" s="11"/>
      <c r="Q47" s="11"/>
      <c r="R47" s="12" t="s">
        <v>13</v>
      </c>
      <c r="S47" s="31">
        <f>IFERROR(AVERAGE(Q31:Q45)/AVERAGE(P31:P45),"N/A")</f>
        <v>1.3086816720257235</v>
      </c>
      <c r="U47" s="30"/>
      <c r="V47" s="11"/>
      <c r="W47" s="11"/>
      <c r="X47" s="12" t="s">
        <v>13</v>
      </c>
      <c r="Y47" s="31">
        <f>IFERROR(AVERAGE(W31:W45)/AVERAGE(V31:V45),"N/A")</f>
        <v>1.3367875647668395</v>
      </c>
      <c r="AA47" s="30"/>
      <c r="AB47" s="11"/>
      <c r="AC47" s="11"/>
      <c r="AD47" s="12" t="s">
        <v>13</v>
      </c>
      <c r="AE47" s="31">
        <f>IFERROR(AVERAGE(AC31:AC45)/AVERAGE(AB31:AB45),"N/A")</f>
        <v>1.3118749999999999</v>
      </c>
      <c r="AG47" s="30"/>
      <c r="AH47" s="11"/>
      <c r="AI47" s="11"/>
      <c r="AJ47" s="12" t="s">
        <v>13</v>
      </c>
      <c r="AK47" s="31" t="str">
        <f>IFERROR(AVERAGE(AI31:AI45)/AVERAGE(AH31:AH45),"N/A")</f>
        <v>N/A</v>
      </c>
      <c r="AM47" s="30"/>
      <c r="AN47" s="11"/>
      <c r="AO47" s="11"/>
      <c r="AP47" s="12" t="s">
        <v>13</v>
      </c>
      <c r="AQ47" s="31" t="str">
        <f>IFERROR(AVERAGE(AO31:AO45)/AVERAGE(AN31:AN45),"N/A")</f>
        <v>N/A</v>
      </c>
      <c r="AS47" s="30"/>
      <c r="AT47" s="11"/>
      <c r="AU47" s="11"/>
      <c r="AV47" s="12" t="s">
        <v>13</v>
      </c>
      <c r="AW47" s="31">
        <f>IFERROR(AVERAGE(AU31:AU45)/AVERAGE(AT31:AT45),"N/A")</f>
        <v>1.1983298538622131</v>
      </c>
      <c r="AY47" s="30"/>
      <c r="AZ47" s="11"/>
      <c r="BA47" s="11"/>
      <c r="BB47" s="12" t="s">
        <v>13</v>
      </c>
      <c r="BC47" s="31">
        <f>IFERROR(AVERAGE(BA31:BA45)/AVERAGE(AZ31:AZ45),"N/A")</f>
        <v>1.2023608768971332</v>
      </c>
    </row>
    <row r="48" spans="1:55" x14ac:dyDescent="0.2">
      <c r="A48" s="110"/>
      <c r="I48" s="30"/>
      <c r="J48" s="11"/>
      <c r="K48" s="11"/>
      <c r="L48" s="12" t="s">
        <v>14</v>
      </c>
      <c r="M48" s="32">
        <f>M24/$G24</f>
        <v>1.0096900534568043</v>
      </c>
      <c r="O48" s="30"/>
      <c r="P48" s="11"/>
      <c r="Q48" s="11"/>
      <c r="R48" s="12" t="s">
        <v>14</v>
      </c>
      <c r="S48" s="32">
        <f>S24/$G24</f>
        <v>1.309625682499151</v>
      </c>
      <c r="U48" s="30"/>
      <c r="V48" s="11"/>
      <c r="W48" s="11"/>
      <c r="X48" s="12" t="s">
        <v>14</v>
      </c>
      <c r="Y48" s="32">
        <f>Y24/$G24</f>
        <v>1.2468956029845109</v>
      </c>
      <c r="AA48" s="30"/>
      <c r="AB48" s="11"/>
      <c r="AC48" s="11"/>
      <c r="AD48" s="12" t="s">
        <v>14</v>
      </c>
      <c r="AE48" s="32">
        <f>AE24/$G24</f>
        <v>1.3059034009069261</v>
      </c>
      <c r="AG48" s="30"/>
      <c r="AH48" s="11"/>
      <c r="AI48" s="11"/>
      <c r="AJ48" s="12" t="s">
        <v>14</v>
      </c>
      <c r="AK48" s="32">
        <f>AK24/$G24</f>
        <v>1.0999858074431852</v>
      </c>
      <c r="AM48" s="30"/>
      <c r="AN48" s="11"/>
      <c r="AO48" s="11"/>
      <c r="AP48" s="12" t="s">
        <v>14</v>
      </c>
      <c r="AQ48" s="32">
        <f>AQ24/$G24</f>
        <v>1.0103291425021934</v>
      </c>
      <c r="AS48" s="30"/>
      <c r="AT48" s="11"/>
      <c r="AU48" s="11"/>
      <c r="AV48" s="12" t="s">
        <v>14</v>
      </c>
      <c r="AW48" s="32">
        <f>AW24/$G24</f>
        <v>1.1321662275994533</v>
      </c>
      <c r="AY48" s="30"/>
      <c r="AZ48" s="11"/>
      <c r="BA48" s="11"/>
      <c r="BB48" s="12" t="s">
        <v>14</v>
      </c>
      <c r="BC48" s="32">
        <f>BC24/$G24</f>
        <v>1.1378750622414462</v>
      </c>
    </row>
    <row r="49" spans="1:55" ht="17" thickBot="1" x14ac:dyDescent="0.25">
      <c r="A49" s="110"/>
      <c r="I49" s="33"/>
      <c r="J49" s="34"/>
      <c r="K49" s="34"/>
      <c r="L49" s="35" t="s">
        <v>20</v>
      </c>
      <c r="M49" s="36">
        <f>IFERROR(SUM(M31:M45),0)</f>
        <v>3.8399310568919165E-3</v>
      </c>
      <c r="O49" s="33"/>
      <c r="P49" s="34"/>
      <c r="Q49" s="34"/>
      <c r="R49" s="35" t="s">
        <v>20</v>
      </c>
      <c r="S49" s="36">
        <f>IFERROR(SUM(S31:S45),0)</f>
        <v>2.0105286110719607E-2</v>
      </c>
      <c r="U49" s="33"/>
      <c r="V49" s="34"/>
      <c r="W49" s="34"/>
      <c r="X49" s="35" t="s">
        <v>20</v>
      </c>
      <c r="Y49" s="36">
        <f>IFERROR(SUM(Y31:Y45),0)</f>
        <v>5.9371302638090366E-2</v>
      </c>
      <c r="AA49" s="33"/>
      <c r="AB49" s="34"/>
      <c r="AC49" s="34"/>
      <c r="AD49" s="35" t="s">
        <v>20</v>
      </c>
      <c r="AE49" s="36">
        <f>IFERROR(SUM(AE31:AE45),0)</f>
        <v>7.9169828345337839E-2</v>
      </c>
      <c r="AG49" s="33"/>
      <c r="AH49" s="34"/>
      <c r="AI49" s="34"/>
      <c r="AJ49" s="35" t="s">
        <v>20</v>
      </c>
      <c r="AK49" s="36">
        <f>IFERROR(SUM(AK31:AK45),0)</f>
        <v>0</v>
      </c>
      <c r="AM49" s="33"/>
      <c r="AN49" s="34"/>
      <c r="AO49" s="34"/>
      <c r="AP49" s="35" t="s">
        <v>20</v>
      </c>
      <c r="AQ49" s="36">
        <f>IFERROR(SUM(AQ31:AQ45),0)</f>
        <v>0</v>
      </c>
      <c r="AS49" s="33"/>
      <c r="AT49" s="34"/>
      <c r="AU49" s="34"/>
      <c r="AV49" s="35" t="s">
        <v>20</v>
      </c>
      <c r="AW49" s="36">
        <f>IFERROR(SUM(AW31:AW45),0)</f>
        <v>1.3759158541857545E-2</v>
      </c>
      <c r="AY49" s="33"/>
      <c r="AZ49" s="34"/>
      <c r="BA49" s="34"/>
      <c r="BB49" s="35" t="s">
        <v>20</v>
      </c>
      <c r="BC49" s="36">
        <f>IFERROR(SUM(BC31:BC45),0)</f>
        <v>4.6484532312959403E-2</v>
      </c>
    </row>
    <row r="51" spans="1:55" ht="17" thickBot="1" x14ac:dyDescent="0.25"/>
    <row r="52" spans="1:55" x14ac:dyDescent="0.2">
      <c r="A52" s="110" t="s">
        <v>57</v>
      </c>
      <c r="O52" s="15" t="s">
        <v>16</v>
      </c>
      <c r="P52" s="16" t="s">
        <v>57</v>
      </c>
      <c r="Q52" s="16"/>
      <c r="R52" s="16"/>
      <c r="S52" s="17"/>
      <c r="U52" s="15" t="s">
        <v>16</v>
      </c>
      <c r="V52" s="16" t="s">
        <v>57</v>
      </c>
      <c r="W52" s="16"/>
      <c r="X52" s="16"/>
      <c r="Y52" s="17"/>
      <c r="AA52" s="15" t="s">
        <v>16</v>
      </c>
      <c r="AB52" s="16" t="s">
        <v>57</v>
      </c>
      <c r="AC52" s="16"/>
      <c r="AD52" s="16"/>
      <c r="AE52" s="17"/>
      <c r="AG52" s="15" t="s">
        <v>16</v>
      </c>
      <c r="AH52" s="16" t="s">
        <v>57</v>
      </c>
      <c r="AI52" s="16"/>
      <c r="AJ52" s="16"/>
      <c r="AK52" s="17"/>
      <c r="AM52" s="15" t="s">
        <v>16</v>
      </c>
      <c r="AN52" s="16" t="s">
        <v>57</v>
      </c>
      <c r="AO52" s="16"/>
      <c r="AP52" s="16"/>
      <c r="AQ52" s="17"/>
      <c r="AS52" s="15" t="s">
        <v>16</v>
      </c>
      <c r="AT52" s="16" t="s">
        <v>57</v>
      </c>
      <c r="AU52" s="16"/>
      <c r="AV52" s="16"/>
      <c r="AW52" s="17"/>
      <c r="AY52" s="15" t="s">
        <v>16</v>
      </c>
      <c r="AZ52" s="16" t="s">
        <v>57</v>
      </c>
      <c r="BA52" s="16"/>
      <c r="BB52" s="16"/>
      <c r="BC52" s="17"/>
    </row>
    <row r="53" spans="1:55" x14ac:dyDescent="0.2">
      <c r="A53" s="110"/>
      <c r="O53" s="18" t="s">
        <v>17</v>
      </c>
      <c r="P53" s="13" t="s">
        <v>3</v>
      </c>
      <c r="Q53" s="13"/>
      <c r="R53" s="13"/>
      <c r="S53" s="19"/>
      <c r="U53" s="18" t="s">
        <v>17</v>
      </c>
      <c r="V53" s="13" t="s">
        <v>4</v>
      </c>
      <c r="W53" s="13"/>
      <c r="X53" s="13"/>
      <c r="Y53" s="19"/>
      <c r="AA53" s="18" t="s">
        <v>17</v>
      </c>
      <c r="AB53" s="13" t="s">
        <v>8</v>
      </c>
      <c r="AC53" s="13"/>
      <c r="AD53" s="13"/>
      <c r="AE53" s="19"/>
      <c r="AG53" s="18" t="s">
        <v>17</v>
      </c>
      <c r="AH53" s="13" t="s">
        <v>19</v>
      </c>
      <c r="AI53" s="13"/>
      <c r="AJ53" s="13"/>
      <c r="AK53" s="19"/>
      <c r="AM53" s="18" t="s">
        <v>17</v>
      </c>
      <c r="AN53" s="13" t="s">
        <v>100</v>
      </c>
      <c r="AO53" s="13"/>
      <c r="AP53" s="13"/>
      <c r="AQ53" s="19"/>
      <c r="AS53" s="18" t="s">
        <v>17</v>
      </c>
      <c r="AT53" s="13" t="s">
        <v>5</v>
      </c>
      <c r="AU53" s="13"/>
      <c r="AV53" s="13"/>
      <c r="AW53" s="19"/>
      <c r="AY53" s="18" t="s">
        <v>17</v>
      </c>
      <c r="AZ53" s="13" t="s">
        <v>9</v>
      </c>
      <c r="BA53" s="13"/>
      <c r="BB53" s="13"/>
      <c r="BC53" s="19"/>
    </row>
    <row r="54" spans="1:55" ht="19" x14ac:dyDescent="0.2">
      <c r="A54" s="110"/>
      <c r="O54" s="20" t="s">
        <v>109</v>
      </c>
      <c r="P54" s="6" t="s">
        <v>0</v>
      </c>
      <c r="Q54" s="6" t="s">
        <v>1</v>
      </c>
      <c r="R54" s="6" t="s">
        <v>11</v>
      </c>
      <c r="S54" s="21" t="s">
        <v>12</v>
      </c>
      <c r="U54" s="20" t="s">
        <v>109</v>
      </c>
      <c r="V54" s="6" t="s">
        <v>0</v>
      </c>
      <c r="W54" s="6" t="s">
        <v>1</v>
      </c>
      <c r="X54" s="6" t="s">
        <v>11</v>
      </c>
      <c r="Y54" s="21" t="s">
        <v>12</v>
      </c>
      <c r="AA54" s="20" t="s">
        <v>109</v>
      </c>
      <c r="AB54" s="6" t="s">
        <v>0</v>
      </c>
      <c r="AC54" s="6" t="s">
        <v>1</v>
      </c>
      <c r="AD54" s="6" t="s">
        <v>11</v>
      </c>
      <c r="AE54" s="21" t="s">
        <v>12</v>
      </c>
      <c r="AG54" s="20" t="s">
        <v>109</v>
      </c>
      <c r="AH54" s="6" t="s">
        <v>0</v>
      </c>
      <c r="AI54" s="6" t="s">
        <v>1</v>
      </c>
      <c r="AJ54" s="6" t="s">
        <v>11</v>
      </c>
      <c r="AK54" s="21" t="s">
        <v>12</v>
      </c>
      <c r="AM54" s="20" t="s">
        <v>109</v>
      </c>
      <c r="AN54" s="6" t="s">
        <v>0</v>
      </c>
      <c r="AO54" s="6" t="s">
        <v>1</v>
      </c>
      <c r="AP54" s="6" t="s">
        <v>11</v>
      </c>
      <c r="AQ54" s="21" t="s">
        <v>12</v>
      </c>
      <c r="AS54" s="20" t="s">
        <v>109</v>
      </c>
      <c r="AT54" s="6" t="s">
        <v>0</v>
      </c>
      <c r="AU54" s="6" t="s">
        <v>1</v>
      </c>
      <c r="AV54" s="6" t="s">
        <v>11</v>
      </c>
      <c r="AW54" s="21" t="s">
        <v>12</v>
      </c>
      <c r="AY54" s="20" t="s">
        <v>109</v>
      </c>
      <c r="AZ54" s="6" t="s">
        <v>0</v>
      </c>
      <c r="BA54" s="6" t="s">
        <v>1</v>
      </c>
      <c r="BB54" s="6" t="s">
        <v>11</v>
      </c>
      <c r="BC54" s="21" t="s">
        <v>12</v>
      </c>
    </row>
    <row r="55" spans="1:55" x14ac:dyDescent="0.2">
      <c r="A55" s="110"/>
      <c r="O55" s="22">
        <v>46</v>
      </c>
      <c r="P55" s="7">
        <v>109</v>
      </c>
      <c r="Q55" s="7">
        <v>155</v>
      </c>
      <c r="R55" s="7">
        <f t="shared" ref="R55:R61" si="30">S$72*P55</f>
        <v>141.37922712389525</v>
      </c>
      <c r="S55" s="25">
        <f t="shared" ref="S55" si="31">((R55-Q55)/Q55)^2</f>
        <v>7.7221832983321928E-3</v>
      </c>
      <c r="U55" s="22">
        <v>43</v>
      </c>
      <c r="V55" s="7">
        <v>98</v>
      </c>
      <c r="W55" s="7">
        <v>156</v>
      </c>
      <c r="X55" s="7">
        <f t="shared" ref="X55:X60" si="32">Y$72*V55</f>
        <v>121.02304927549703</v>
      </c>
      <c r="Y55" s="23">
        <f t="shared" ref="Y55:Y60" si="33">((X55-W55)/W55)^2</f>
        <v>5.0270672336633328E-2</v>
      </c>
      <c r="AA55" s="22">
        <v>44</v>
      </c>
      <c r="AB55" s="7">
        <v>142</v>
      </c>
      <c r="AC55" s="3">
        <v>170</v>
      </c>
      <c r="AD55" s="7">
        <f t="shared" ref="AD55:AD62" si="34">AE$72*AB55</f>
        <v>183.65862107278525</v>
      </c>
      <c r="AE55" s="23">
        <f t="shared" ref="AE55:AE62" si="35">((AD55-AC55)/AC55)^2</f>
        <v>6.4552916820046135E-3</v>
      </c>
      <c r="AG55" s="22"/>
      <c r="AH55" s="7"/>
      <c r="AI55" s="7"/>
      <c r="AJ55" s="7">
        <f>AK$72*AH55</f>
        <v>0</v>
      </c>
      <c r="AK55" s="23" t="e">
        <f>((AJ55-AI55)/AI55)^2</f>
        <v>#DIV/0!</v>
      </c>
      <c r="AM55" s="22">
        <v>67</v>
      </c>
      <c r="AN55" s="4">
        <v>154</v>
      </c>
      <c r="AO55" s="4">
        <v>145</v>
      </c>
      <c r="AP55" s="7">
        <f>AQ$72*AN55</f>
        <v>154.09747517334947</v>
      </c>
      <c r="AQ55" s="23">
        <f>((AP55-AO55)/AO55)^2</f>
        <v>3.9364591928518376E-3</v>
      </c>
      <c r="AS55" s="22">
        <v>44</v>
      </c>
      <c r="AT55" s="7">
        <v>142</v>
      </c>
      <c r="AU55" s="7">
        <v>159</v>
      </c>
      <c r="AV55" s="7">
        <f>AW$72*AT55</f>
        <v>159.22470838324463</v>
      </c>
      <c r="AW55" s="23">
        <f>((AV55-AU55)/AU55)^2</f>
        <v>1.997304596353644E-6</v>
      </c>
      <c r="AY55" s="22">
        <v>49</v>
      </c>
      <c r="AZ55" s="7">
        <v>118</v>
      </c>
      <c r="BA55" s="7">
        <v>122</v>
      </c>
      <c r="BB55" s="7">
        <f>BC$72*AZ55</f>
        <v>132.98066756704446</v>
      </c>
      <c r="BC55" s="23">
        <f>((BB55-BA55)/BA55)^2</f>
        <v>8.1009849649248972E-3</v>
      </c>
    </row>
    <row r="56" spans="1:55" x14ac:dyDescent="0.2">
      <c r="A56" s="110"/>
      <c r="O56" s="24">
        <v>47</v>
      </c>
      <c r="P56" s="4">
        <v>107</v>
      </c>
      <c r="Q56" s="4">
        <v>128</v>
      </c>
      <c r="R56" s="8">
        <f t="shared" si="30"/>
        <v>138.78511286474119</v>
      </c>
      <c r="S56" s="25">
        <f t="shared" ref="S56" si="36">((R56-Q56)/Q56)^2</f>
        <v>7.0995275576907959E-3</v>
      </c>
      <c r="U56" s="24">
        <v>45</v>
      </c>
      <c r="V56" s="8">
        <v>129</v>
      </c>
      <c r="W56" s="8">
        <v>167</v>
      </c>
      <c r="X56" s="8">
        <f t="shared" si="32"/>
        <v>159.30585057692977</v>
      </c>
      <c r="Y56" s="25">
        <f t="shared" si="33"/>
        <v>2.122698388057368E-3</v>
      </c>
      <c r="AA56" s="24">
        <v>45</v>
      </c>
      <c r="AB56" s="8">
        <v>129</v>
      </c>
      <c r="AC56" s="3">
        <v>166</v>
      </c>
      <c r="AD56" s="8">
        <f t="shared" si="34"/>
        <v>166.84480365062885</v>
      </c>
      <c r="AE56" s="25">
        <f t="shared" si="35"/>
        <v>2.5899739008412964E-5</v>
      </c>
      <c r="AG56" s="24"/>
      <c r="AH56" s="8"/>
      <c r="AI56" s="8"/>
      <c r="AJ56" s="8"/>
      <c r="AK56" s="25"/>
      <c r="AM56" s="24">
        <v>68</v>
      </c>
      <c r="AN56" s="4">
        <v>64</v>
      </c>
      <c r="AO56" s="4">
        <v>70</v>
      </c>
      <c r="AP56" s="8">
        <f t="shared" ref="AP56:AP57" si="37">AQ$72*AN56</f>
        <v>64.040509162950428</v>
      </c>
      <c r="AQ56" s="25">
        <f t="shared" ref="AQ56:AQ57" si="38">((AP56-AO56)/AO56)^2</f>
        <v>7.2480675585464907E-3</v>
      </c>
      <c r="AS56" s="24">
        <v>61</v>
      </c>
      <c r="AT56" s="8">
        <v>96</v>
      </c>
      <c r="AU56" s="8">
        <v>103</v>
      </c>
      <c r="AV56" s="8">
        <f>AW$72*AT56</f>
        <v>107.64487327317948</v>
      </c>
      <c r="AW56" s="25">
        <f>((AV56-AU56)/AU56)^2</f>
        <v>2.0336363204729101E-3</v>
      </c>
      <c r="AY56" s="24">
        <v>74</v>
      </c>
      <c r="AZ56" s="8">
        <v>214</v>
      </c>
      <c r="BA56" s="8">
        <v>227</v>
      </c>
      <c r="BB56" s="8">
        <f>BC$72*AZ56</f>
        <v>241.16832931650438</v>
      </c>
      <c r="BC56" s="25">
        <f>((BB56-BA56)/BA56)^2</f>
        <v>3.8957005884243355E-3</v>
      </c>
    </row>
    <row r="57" spans="1:55" x14ac:dyDescent="0.2">
      <c r="A57" s="110"/>
      <c r="O57" s="24">
        <v>49</v>
      </c>
      <c r="P57" s="8">
        <v>118</v>
      </c>
      <c r="Q57" s="8">
        <v>131</v>
      </c>
      <c r="R57" s="8">
        <f t="shared" si="30"/>
        <v>153.05274129008842</v>
      </c>
      <c r="S57" s="25">
        <f t="shared" ref="S57" si="39">((R57-Q57)/Q57)^2</f>
        <v>2.8338872933253923E-2</v>
      </c>
      <c r="U57" s="24">
        <v>48</v>
      </c>
      <c r="V57" s="8">
        <v>76</v>
      </c>
      <c r="W57" s="8">
        <v>98</v>
      </c>
      <c r="X57" s="8">
        <f t="shared" si="32"/>
        <v>93.854609642222186</v>
      </c>
      <c r="Y57" s="25">
        <f t="shared" si="33"/>
        <v>1.7892816762137928E-3</v>
      </c>
      <c r="AA57" s="24">
        <v>46</v>
      </c>
      <c r="AB57" s="8">
        <v>109</v>
      </c>
      <c r="AC57" s="3">
        <v>136</v>
      </c>
      <c r="AD57" s="8">
        <f t="shared" si="34"/>
        <v>140.9773922319267</v>
      </c>
      <c r="AE57" s="25">
        <f t="shared" si="35"/>
        <v>1.3394481742238459E-3</v>
      </c>
      <c r="AG57" s="24"/>
      <c r="AH57" s="8"/>
      <c r="AI57" s="8"/>
      <c r="AJ57" s="8"/>
      <c r="AK57" s="25"/>
      <c r="AM57" s="24">
        <v>69</v>
      </c>
      <c r="AN57" s="4">
        <v>92</v>
      </c>
      <c r="AO57" s="4">
        <v>99</v>
      </c>
      <c r="AP57" s="8">
        <f t="shared" si="37"/>
        <v>92.058231921741239</v>
      </c>
      <c r="AQ57" s="25">
        <f t="shared" si="38"/>
        <v>4.9166558567832188E-3</v>
      </c>
      <c r="AS57" s="24"/>
      <c r="AT57" s="8"/>
      <c r="AU57" s="8"/>
      <c r="AV57" s="8"/>
      <c r="AW57" s="25"/>
      <c r="AY57" s="24"/>
      <c r="AZ57" s="8"/>
      <c r="BA57" s="8"/>
      <c r="BB57" s="8"/>
      <c r="BC57" s="25"/>
    </row>
    <row r="58" spans="1:55" x14ac:dyDescent="0.2">
      <c r="A58" s="110"/>
      <c r="O58" s="24">
        <v>50</v>
      </c>
      <c r="P58" s="8">
        <v>109</v>
      </c>
      <c r="Q58" s="8">
        <v>157</v>
      </c>
      <c r="R58" s="8">
        <f t="shared" si="30"/>
        <v>141.37922712389525</v>
      </c>
      <c r="S58" s="25">
        <f t="shared" ref="S58:S61" si="40">((R58-Q58)/Q58)^2</f>
        <v>9.8993283803338848E-3</v>
      </c>
      <c r="U58" s="24">
        <v>51</v>
      </c>
      <c r="V58" s="8">
        <v>84</v>
      </c>
      <c r="W58" s="8">
        <v>114</v>
      </c>
      <c r="X58" s="8">
        <f t="shared" si="32"/>
        <v>103.73404223614031</v>
      </c>
      <c r="Y58" s="25">
        <f t="shared" si="33"/>
        <v>8.1094097267890887E-3</v>
      </c>
      <c r="AA58" s="24">
        <v>48</v>
      </c>
      <c r="AB58" s="8">
        <v>76</v>
      </c>
      <c r="AC58" s="3">
        <v>105</v>
      </c>
      <c r="AD58" s="8">
        <f t="shared" si="34"/>
        <v>98.296163391068163</v>
      </c>
      <c r="AE58" s="25">
        <f t="shared" si="35"/>
        <v>4.076319753220382E-3</v>
      </c>
      <c r="AG58" s="24"/>
      <c r="AH58" s="8"/>
      <c r="AI58" s="8"/>
      <c r="AJ58" s="8"/>
      <c r="AK58" s="25"/>
      <c r="AM58" s="24">
        <v>71</v>
      </c>
      <c r="AN58" s="8">
        <v>89</v>
      </c>
      <c r="AO58" s="8">
        <v>85</v>
      </c>
      <c r="AP58" s="8">
        <f t="shared" ref="AP58:AP59" si="41">AQ$72*AN58</f>
        <v>89.056333054727943</v>
      </c>
      <c r="AQ58" s="25">
        <f t="shared" ref="AQ58:AQ59" si="42">((AP58-AO58)/AO58)^2</f>
        <v>2.2773477994295546E-3</v>
      </c>
      <c r="AS58" s="24"/>
      <c r="AT58" s="8"/>
      <c r="AU58" s="8"/>
      <c r="AV58" s="8"/>
      <c r="AW58" s="25"/>
      <c r="AY58" s="24"/>
      <c r="AZ58" s="8"/>
      <c r="BA58" s="8"/>
      <c r="BB58" s="8"/>
      <c r="BC58" s="25"/>
    </row>
    <row r="59" spans="1:55" x14ac:dyDescent="0.2">
      <c r="A59" s="110"/>
      <c r="O59" s="24">
        <v>52</v>
      </c>
      <c r="P59" s="8">
        <v>173</v>
      </c>
      <c r="Q59" s="8">
        <v>219</v>
      </c>
      <c r="R59" s="8">
        <f t="shared" si="30"/>
        <v>224.39088341682455</v>
      </c>
      <c r="S59" s="25">
        <f t="shared" si="40"/>
        <v>6.0594282883580288E-4</v>
      </c>
      <c r="U59" s="24">
        <v>57</v>
      </c>
      <c r="V59" s="8">
        <v>98</v>
      </c>
      <c r="W59" s="8">
        <v>129</v>
      </c>
      <c r="X59" s="8">
        <f t="shared" si="32"/>
        <v>121.02304927549703</v>
      </c>
      <c r="Y59" s="25">
        <f t="shared" si="33"/>
        <v>3.8237932132172627E-3</v>
      </c>
      <c r="AA59" s="24">
        <v>51</v>
      </c>
      <c r="AB59" s="8">
        <v>84</v>
      </c>
      <c r="AC59" s="3">
        <v>115</v>
      </c>
      <c r="AD59" s="8">
        <f t="shared" si="34"/>
        <v>108.64312795854902</v>
      </c>
      <c r="AE59" s="25">
        <f t="shared" si="35"/>
        <v>3.0555631116356294E-3</v>
      </c>
      <c r="AG59" s="24"/>
      <c r="AH59" s="8"/>
      <c r="AI59" s="8"/>
      <c r="AJ59" s="8"/>
      <c r="AK59" s="25"/>
      <c r="AM59" s="24">
        <v>72</v>
      </c>
      <c r="AN59" s="8">
        <v>188</v>
      </c>
      <c r="AO59" s="8">
        <v>184</v>
      </c>
      <c r="AP59" s="8">
        <f t="shared" si="41"/>
        <v>188.11899566616688</v>
      </c>
      <c r="AQ59" s="25">
        <f t="shared" si="42"/>
        <v>5.0112610166297129E-4</v>
      </c>
      <c r="AS59" s="24"/>
      <c r="AT59" s="8"/>
      <c r="AU59" s="8"/>
      <c r="AV59" s="8"/>
      <c r="AW59" s="25"/>
      <c r="AY59" s="24"/>
      <c r="AZ59" s="8"/>
      <c r="BA59" s="8"/>
      <c r="BB59" s="8"/>
      <c r="BC59" s="25"/>
    </row>
    <row r="60" spans="1:55" x14ac:dyDescent="0.2">
      <c r="A60" s="110"/>
      <c r="O60" s="24">
        <v>56</v>
      </c>
      <c r="P60" s="8">
        <v>72</v>
      </c>
      <c r="Q60" s="8">
        <v>88</v>
      </c>
      <c r="R60" s="8">
        <f t="shared" si="30"/>
        <v>93.388113329545476</v>
      </c>
      <c r="S60" s="25">
        <f t="shared" si="40"/>
        <v>3.7489366286190128E-3</v>
      </c>
      <c r="U60" s="24">
        <v>59</v>
      </c>
      <c r="V60" s="8">
        <v>116</v>
      </c>
      <c r="W60" s="8">
        <v>139</v>
      </c>
      <c r="X60" s="8">
        <f t="shared" si="32"/>
        <v>143.25177261181281</v>
      </c>
      <c r="Y60" s="25">
        <f t="shared" si="33"/>
        <v>9.3564361795774194E-4</v>
      </c>
      <c r="AA60" s="24">
        <v>53</v>
      </c>
      <c r="AB60" s="8">
        <v>62</v>
      </c>
      <c r="AC60" s="3">
        <v>78</v>
      </c>
      <c r="AD60" s="8">
        <f t="shared" si="34"/>
        <v>80.188975397976648</v>
      </c>
      <c r="AE60" s="25">
        <f t="shared" si="35"/>
        <v>7.8757614939957681E-4</v>
      </c>
      <c r="AG60" s="24"/>
      <c r="AH60" s="8"/>
      <c r="AI60" s="8"/>
      <c r="AJ60" s="8"/>
      <c r="AK60" s="25"/>
      <c r="AM60" s="24"/>
      <c r="AN60" s="8"/>
      <c r="AO60" s="8"/>
      <c r="AP60" s="8"/>
      <c r="AQ60" s="25"/>
      <c r="AS60" s="24"/>
      <c r="AT60" s="8"/>
      <c r="AU60" s="8"/>
      <c r="AV60" s="8"/>
      <c r="AW60" s="25"/>
      <c r="AY60" s="24"/>
      <c r="AZ60" s="8"/>
      <c r="BA60" s="8"/>
      <c r="BB60" s="8"/>
      <c r="BC60" s="25"/>
    </row>
    <row r="61" spans="1:55" x14ac:dyDescent="0.2">
      <c r="A61" s="110"/>
      <c r="O61" s="24">
        <v>60</v>
      </c>
      <c r="P61" s="8">
        <v>97</v>
      </c>
      <c r="Q61" s="8">
        <v>117</v>
      </c>
      <c r="R61" s="8">
        <f t="shared" si="30"/>
        <v>125.81454156897099</v>
      </c>
      <c r="S61" s="25">
        <f t="shared" si="40"/>
        <v>5.6758085375935166E-3</v>
      </c>
      <c r="U61" s="24"/>
      <c r="V61" s="8"/>
      <c r="W61" s="8"/>
      <c r="X61" s="8"/>
      <c r="Y61" s="25"/>
      <c r="AA61" s="24">
        <v>56</v>
      </c>
      <c r="AB61" s="8">
        <v>72</v>
      </c>
      <c r="AC61" s="3">
        <v>83</v>
      </c>
      <c r="AD61" s="8">
        <f t="shared" si="34"/>
        <v>93.122681107327722</v>
      </c>
      <c r="AE61" s="25">
        <f t="shared" si="35"/>
        <v>1.4874244854209552E-2</v>
      </c>
      <c r="AG61" s="24"/>
      <c r="AH61" s="8"/>
      <c r="AI61" s="8"/>
      <c r="AJ61" s="8"/>
      <c r="AK61" s="25"/>
      <c r="AM61" s="24"/>
      <c r="AN61" s="8"/>
      <c r="AO61" s="8"/>
      <c r="AP61" s="8"/>
      <c r="AQ61" s="25"/>
      <c r="AS61" s="24"/>
      <c r="AT61" s="8"/>
      <c r="AU61" s="8"/>
      <c r="AV61" s="8"/>
      <c r="AW61" s="25"/>
      <c r="AY61" s="24"/>
      <c r="AZ61" s="8"/>
      <c r="BA61" s="8"/>
      <c r="BB61" s="8"/>
      <c r="BC61" s="25"/>
    </row>
    <row r="62" spans="1:55" x14ac:dyDescent="0.2">
      <c r="A62" s="110"/>
      <c r="O62" s="24"/>
      <c r="P62" s="8"/>
      <c r="Q62" s="8"/>
      <c r="R62" s="8"/>
      <c r="S62" s="25"/>
      <c r="U62" s="24"/>
      <c r="V62" s="8"/>
      <c r="W62" s="8"/>
      <c r="X62" s="8"/>
      <c r="Y62" s="25"/>
      <c r="AA62" s="24">
        <v>59</v>
      </c>
      <c r="AB62" s="8">
        <v>116</v>
      </c>
      <c r="AC62" s="3">
        <v>154</v>
      </c>
      <c r="AD62" s="8">
        <f t="shared" si="34"/>
        <v>150.03098622847244</v>
      </c>
      <c r="AE62" s="25">
        <f t="shared" si="35"/>
        <v>6.6423808056060901E-4</v>
      </c>
      <c r="AG62" s="24"/>
      <c r="AH62" s="8"/>
      <c r="AI62" s="8"/>
      <c r="AJ62" s="8"/>
      <c r="AK62" s="25"/>
      <c r="AM62" s="24"/>
      <c r="AN62" s="8"/>
      <c r="AO62" s="8"/>
      <c r="AP62" s="8"/>
      <c r="AQ62" s="25"/>
      <c r="AS62" s="24"/>
      <c r="AT62" s="8"/>
      <c r="AU62" s="8"/>
      <c r="AV62" s="8"/>
      <c r="AW62" s="25"/>
      <c r="AY62" s="24"/>
      <c r="AZ62" s="8"/>
      <c r="BA62" s="8"/>
      <c r="BB62" s="8"/>
      <c r="BC62" s="25"/>
    </row>
    <row r="63" spans="1:55" x14ac:dyDescent="0.2">
      <c r="A63" s="110"/>
      <c r="O63" s="24"/>
      <c r="P63" s="8"/>
      <c r="Q63" s="8"/>
      <c r="R63" s="8"/>
      <c r="S63" s="25"/>
      <c r="U63" s="24"/>
      <c r="V63" s="8"/>
      <c r="W63" s="8"/>
      <c r="X63" s="8"/>
      <c r="Y63" s="25"/>
      <c r="AA63" s="24"/>
      <c r="AB63" s="8"/>
      <c r="AC63" s="3"/>
      <c r="AD63" s="8"/>
      <c r="AE63" s="25"/>
      <c r="AG63" s="24"/>
      <c r="AH63" s="8"/>
      <c r="AI63" s="8"/>
      <c r="AJ63" s="8"/>
      <c r="AK63" s="25"/>
      <c r="AM63" s="24"/>
      <c r="AN63" s="8"/>
      <c r="AO63" s="8"/>
      <c r="AP63" s="8"/>
      <c r="AQ63" s="25"/>
      <c r="AS63" s="24"/>
      <c r="AT63" s="8"/>
      <c r="AU63" s="8"/>
      <c r="AV63" s="8"/>
      <c r="AW63" s="25"/>
      <c r="AY63" s="24"/>
      <c r="AZ63" s="8"/>
      <c r="BA63" s="8"/>
      <c r="BB63" s="8"/>
      <c r="BC63" s="25"/>
    </row>
    <row r="64" spans="1:55" x14ac:dyDescent="0.2">
      <c r="A64" s="110"/>
      <c r="O64" s="24"/>
      <c r="P64" s="8"/>
      <c r="Q64" s="8"/>
      <c r="R64" s="8"/>
      <c r="S64" s="25"/>
      <c r="U64" s="24"/>
      <c r="V64" s="8"/>
      <c r="W64" s="8"/>
      <c r="X64" s="8"/>
      <c r="Y64" s="25"/>
      <c r="AA64" s="24"/>
      <c r="AB64" s="8"/>
      <c r="AC64" s="4"/>
      <c r="AD64" s="8"/>
      <c r="AE64" s="25"/>
      <c r="AG64" s="24"/>
      <c r="AH64" s="8"/>
      <c r="AI64" s="8"/>
      <c r="AJ64" s="8"/>
      <c r="AK64" s="25"/>
      <c r="AM64" s="24"/>
      <c r="AN64" s="8"/>
      <c r="AO64" s="8"/>
      <c r="AP64" s="8"/>
      <c r="AQ64" s="25"/>
      <c r="AS64" s="24"/>
      <c r="AT64" s="8"/>
      <c r="AU64" s="8"/>
      <c r="AV64" s="8"/>
      <c r="AW64" s="25"/>
      <c r="AY64" s="24"/>
      <c r="AZ64" s="8"/>
      <c r="BA64" s="8"/>
      <c r="BB64" s="8"/>
      <c r="BC64" s="25"/>
    </row>
    <row r="65" spans="1:55" x14ac:dyDescent="0.2">
      <c r="A65" s="110"/>
      <c r="O65" s="24"/>
      <c r="P65" s="8"/>
      <c r="Q65" s="8"/>
      <c r="R65" s="8"/>
      <c r="S65" s="25"/>
      <c r="U65" s="24"/>
      <c r="V65" s="8"/>
      <c r="W65" s="8"/>
      <c r="X65" s="8"/>
      <c r="Y65" s="25"/>
      <c r="AA65" s="24"/>
      <c r="AB65" s="8"/>
      <c r="AC65" s="8"/>
      <c r="AD65" s="8"/>
      <c r="AE65" s="25"/>
      <c r="AG65" s="24"/>
      <c r="AH65" s="8"/>
      <c r="AI65" s="8"/>
      <c r="AJ65" s="8"/>
      <c r="AK65" s="25"/>
      <c r="AM65" s="24"/>
      <c r="AN65" s="8"/>
      <c r="AO65" s="8"/>
      <c r="AP65" s="8"/>
      <c r="AQ65" s="25"/>
      <c r="AS65" s="24"/>
      <c r="AT65" s="8"/>
      <c r="AU65" s="8"/>
      <c r="AV65" s="8"/>
      <c r="AW65" s="25"/>
      <c r="AY65" s="24"/>
      <c r="AZ65" s="8"/>
      <c r="BA65" s="8"/>
      <c r="BB65" s="8"/>
      <c r="BC65" s="25"/>
    </row>
    <row r="66" spans="1:55" x14ac:dyDescent="0.2">
      <c r="A66" s="110"/>
      <c r="O66" s="24"/>
      <c r="P66" s="8"/>
      <c r="Q66" s="8"/>
      <c r="R66" s="8"/>
      <c r="S66" s="25"/>
      <c r="U66" s="24"/>
      <c r="V66" s="8"/>
      <c r="W66" s="8"/>
      <c r="X66" s="8"/>
      <c r="Y66" s="25"/>
      <c r="AA66" s="24"/>
      <c r="AB66" s="8"/>
      <c r="AC66" s="8"/>
      <c r="AD66" s="8"/>
      <c r="AE66" s="25"/>
      <c r="AG66" s="24"/>
      <c r="AH66" s="8"/>
      <c r="AI66" s="8"/>
      <c r="AJ66" s="8"/>
      <c r="AK66" s="25"/>
      <c r="AM66" s="24"/>
      <c r="AN66" s="8"/>
      <c r="AO66" s="8"/>
      <c r="AP66" s="8"/>
      <c r="AQ66" s="25"/>
      <c r="AS66" s="24"/>
      <c r="AT66" s="8"/>
      <c r="AU66" s="8"/>
      <c r="AV66" s="8"/>
      <c r="AW66" s="25"/>
      <c r="AY66" s="24"/>
      <c r="AZ66" s="8"/>
      <c r="BA66" s="8"/>
      <c r="BB66" s="8"/>
      <c r="BC66" s="25"/>
    </row>
    <row r="67" spans="1:55" x14ac:dyDescent="0.2">
      <c r="A67" s="110"/>
      <c r="O67" s="24"/>
      <c r="P67" s="8"/>
      <c r="Q67" s="8"/>
      <c r="R67" s="8"/>
      <c r="S67" s="25"/>
      <c r="U67" s="24"/>
      <c r="V67" s="8"/>
      <c r="W67" s="8"/>
      <c r="X67" s="8"/>
      <c r="Y67" s="25"/>
      <c r="AA67" s="24"/>
      <c r="AB67" s="8"/>
      <c r="AC67" s="8"/>
      <c r="AD67" s="8"/>
      <c r="AE67" s="25"/>
      <c r="AG67" s="24"/>
      <c r="AH67" s="8"/>
      <c r="AI67" s="8"/>
      <c r="AJ67" s="8"/>
      <c r="AK67" s="25"/>
      <c r="AM67" s="24"/>
      <c r="AN67" s="8"/>
      <c r="AO67" s="8"/>
      <c r="AP67" s="8"/>
      <c r="AQ67" s="25"/>
      <c r="AS67" s="24"/>
      <c r="AT67" s="8"/>
      <c r="AU67" s="8"/>
      <c r="AV67" s="8"/>
      <c r="AW67" s="25"/>
      <c r="AY67" s="24"/>
      <c r="AZ67" s="8"/>
      <c r="BA67" s="8"/>
      <c r="BB67" s="8"/>
      <c r="BC67" s="25"/>
    </row>
    <row r="68" spans="1:55" x14ac:dyDescent="0.2">
      <c r="A68" s="110"/>
      <c r="O68" s="24"/>
      <c r="P68" s="8"/>
      <c r="Q68" s="8"/>
      <c r="R68" s="8"/>
      <c r="S68" s="25"/>
      <c r="U68" s="24"/>
      <c r="V68" s="8"/>
      <c r="W68" s="8"/>
      <c r="X68" s="8"/>
      <c r="Y68" s="25"/>
      <c r="AA68" s="24"/>
      <c r="AB68" s="8"/>
      <c r="AC68" s="8"/>
      <c r="AD68" s="8"/>
      <c r="AE68" s="25"/>
      <c r="AG68" s="24"/>
      <c r="AH68" s="8"/>
      <c r="AI68" s="8"/>
      <c r="AJ68" s="8"/>
      <c r="AK68" s="25"/>
      <c r="AM68" s="24"/>
      <c r="AN68" s="8"/>
      <c r="AO68" s="8"/>
      <c r="AP68" s="8"/>
      <c r="AQ68" s="25"/>
      <c r="AS68" s="24"/>
      <c r="AT68" s="8"/>
      <c r="AU68" s="8"/>
      <c r="AV68" s="8"/>
      <c r="AW68" s="25"/>
      <c r="AY68" s="24"/>
      <c r="AZ68" s="8"/>
      <c r="BA68" s="8"/>
      <c r="BB68" s="8"/>
      <c r="BC68" s="25"/>
    </row>
    <row r="69" spans="1:55" x14ac:dyDescent="0.2">
      <c r="A69" s="110"/>
      <c r="O69" s="26"/>
      <c r="P69" s="9"/>
      <c r="Q69" s="9"/>
      <c r="R69" s="9"/>
      <c r="S69" s="27"/>
      <c r="U69" s="26"/>
      <c r="V69" s="9"/>
      <c r="W69" s="9"/>
      <c r="X69" s="9"/>
      <c r="Y69" s="27"/>
      <c r="AA69" s="26"/>
      <c r="AB69" s="9"/>
      <c r="AC69" s="9"/>
      <c r="AD69" s="9"/>
      <c r="AE69" s="27"/>
      <c r="AG69" s="26"/>
      <c r="AH69" s="9"/>
      <c r="AI69" s="9"/>
      <c r="AJ69" s="9"/>
      <c r="AK69" s="27"/>
      <c r="AM69" s="26"/>
      <c r="AN69" s="9"/>
      <c r="AO69" s="9"/>
      <c r="AP69" s="9"/>
      <c r="AQ69" s="27"/>
      <c r="AS69" s="26"/>
      <c r="AT69" s="9"/>
      <c r="AU69" s="9"/>
      <c r="AV69" s="9"/>
      <c r="AW69" s="27"/>
      <c r="AY69" s="26"/>
      <c r="AZ69" s="9"/>
      <c r="BA69" s="9"/>
      <c r="BB69" s="9"/>
      <c r="BC69" s="27"/>
    </row>
    <row r="70" spans="1:55" x14ac:dyDescent="0.2">
      <c r="A70" s="110"/>
      <c r="O70" s="28"/>
      <c r="P70" s="7"/>
      <c r="Q70" s="7"/>
      <c r="R70" s="10" t="s">
        <v>15</v>
      </c>
      <c r="S70" s="29">
        <f>COUNT(P55:P69)</f>
        <v>7</v>
      </c>
      <c r="U70" s="28"/>
      <c r="V70" s="7"/>
      <c r="W70" s="7"/>
      <c r="X70" s="10" t="s">
        <v>15</v>
      </c>
      <c r="Y70" s="29">
        <f>COUNT(V55:V69)</f>
        <v>6</v>
      </c>
      <c r="AA70" s="28"/>
      <c r="AB70" s="7"/>
      <c r="AC70" s="7"/>
      <c r="AD70" s="10" t="s">
        <v>15</v>
      </c>
      <c r="AE70" s="29">
        <f>COUNT(AB55:AB69)</f>
        <v>8</v>
      </c>
      <c r="AG70" s="28"/>
      <c r="AH70" s="7"/>
      <c r="AI70" s="7"/>
      <c r="AJ70" s="10" t="s">
        <v>15</v>
      </c>
      <c r="AK70" s="29">
        <f>COUNT(AH55:AH69)</f>
        <v>0</v>
      </c>
      <c r="AM70" s="28"/>
      <c r="AN70" s="7"/>
      <c r="AO70" s="7"/>
      <c r="AP70" s="10" t="s">
        <v>15</v>
      </c>
      <c r="AQ70" s="29">
        <f>COUNT(AN55:AN69)</f>
        <v>5</v>
      </c>
      <c r="AS70" s="28"/>
      <c r="AT70" s="7"/>
      <c r="AU70" s="7"/>
      <c r="AV70" s="10" t="s">
        <v>15</v>
      </c>
      <c r="AW70" s="29">
        <f>COUNT(AT55:AT69)</f>
        <v>2</v>
      </c>
      <c r="AY70" s="28"/>
      <c r="AZ70" s="7"/>
      <c r="BA70" s="7"/>
      <c r="BB70" s="10" t="s">
        <v>15</v>
      </c>
      <c r="BC70" s="29">
        <f>COUNT(AZ55:AZ69)</f>
        <v>2</v>
      </c>
    </row>
    <row r="71" spans="1:55" x14ac:dyDescent="0.2">
      <c r="A71" s="110"/>
      <c r="O71" s="30"/>
      <c r="P71" s="11"/>
      <c r="Q71" s="11"/>
      <c r="R71" s="12" t="s">
        <v>13</v>
      </c>
      <c r="S71" s="31">
        <f>IFERROR(AVERAGE(Q55:Q69)/AVERAGE(P55:P69),"N/A")</f>
        <v>1.2675159235668789</v>
      </c>
      <c r="U71" s="30"/>
      <c r="V71" s="11"/>
      <c r="W71" s="11"/>
      <c r="X71" s="12" t="s">
        <v>13</v>
      </c>
      <c r="Y71" s="31">
        <f>IFERROR(AVERAGE(W55:W69)/AVERAGE(V55:V69),"N/A")</f>
        <v>1.3361064891846921</v>
      </c>
      <c r="AA71" s="30"/>
      <c r="AB71" s="11"/>
      <c r="AC71" s="11"/>
      <c r="AD71" s="12" t="s">
        <v>13</v>
      </c>
      <c r="AE71" s="31">
        <f>IFERROR(AVERAGE(AC55:AC69)/AVERAGE(AB55:AB69),"N/A")</f>
        <v>1.2746835443037974</v>
      </c>
      <c r="AG71" s="30"/>
      <c r="AH71" s="11"/>
      <c r="AI71" s="11"/>
      <c r="AJ71" s="12" t="s">
        <v>13</v>
      </c>
      <c r="AK71" s="31" t="str">
        <f>IFERROR(AVERAGE(AI55:AI69)/AVERAGE(AH55:AH69),"N/A")</f>
        <v>N/A</v>
      </c>
      <c r="AM71" s="30"/>
      <c r="AN71" s="11"/>
      <c r="AO71" s="11"/>
      <c r="AP71" s="12" t="s">
        <v>13</v>
      </c>
      <c r="AQ71" s="31">
        <f>IFERROR(AVERAGE(AO55:AO69)/AVERAGE(AN55:AN69),"N/A")</f>
        <v>0.99318568994889256</v>
      </c>
      <c r="AS71" s="30"/>
      <c r="AT71" s="11"/>
      <c r="AU71" s="11"/>
      <c r="AV71" s="12" t="s">
        <v>13</v>
      </c>
      <c r="AW71" s="31">
        <f>IFERROR(AVERAGE(AU55:AU69)/AVERAGE(AT55:AT69),"N/A")</f>
        <v>1.1008403361344539</v>
      </c>
      <c r="AY71" s="30"/>
      <c r="AZ71" s="11"/>
      <c r="BA71" s="11"/>
      <c r="BB71" s="12" t="s">
        <v>13</v>
      </c>
      <c r="BC71" s="31">
        <f>IFERROR(AVERAGE(BA55:BA69)/AVERAGE(AZ55:AZ69),"N/A")</f>
        <v>1.0512048192771084</v>
      </c>
    </row>
    <row r="72" spans="1:55" x14ac:dyDescent="0.2">
      <c r="A72" s="110"/>
      <c r="O72" s="30"/>
      <c r="P72" s="11"/>
      <c r="Q72" s="11"/>
      <c r="R72" s="12" t="s">
        <v>14</v>
      </c>
      <c r="S72" s="32">
        <f>S24/$M24</f>
        <v>1.2970571295770206</v>
      </c>
      <c r="U72" s="30"/>
      <c r="V72" s="11"/>
      <c r="W72" s="11"/>
      <c r="X72" s="12" t="s">
        <v>14</v>
      </c>
      <c r="Y72" s="32">
        <f>Y24/$M24</f>
        <v>1.2349290742397656</v>
      </c>
      <c r="AA72" s="30"/>
      <c r="AB72" s="11"/>
      <c r="AC72" s="11"/>
      <c r="AD72" s="12" t="s">
        <v>14</v>
      </c>
      <c r="AE72" s="32">
        <f>AE24/$M24</f>
        <v>1.2933705709351073</v>
      </c>
      <c r="AG72" s="30"/>
      <c r="AH72" s="11"/>
      <c r="AI72" s="11"/>
      <c r="AJ72" s="12" t="s">
        <v>14</v>
      </c>
      <c r="AK72" s="32">
        <f>AK24/$M24</f>
        <v>1.0894291804472489</v>
      </c>
      <c r="AM72" s="30"/>
      <c r="AN72" s="11"/>
      <c r="AO72" s="11"/>
      <c r="AP72" s="12" t="s">
        <v>14</v>
      </c>
      <c r="AQ72" s="32">
        <f>AQ24/$M24</f>
        <v>1.0006329556711004</v>
      </c>
      <c r="AS72" s="30"/>
      <c r="AT72" s="11"/>
      <c r="AU72" s="11"/>
      <c r="AV72" s="12" t="s">
        <v>14</v>
      </c>
      <c r="AW72" s="32">
        <f>AW24/$M24</f>
        <v>1.1213007632622862</v>
      </c>
      <c r="AY72" s="30"/>
      <c r="AZ72" s="11"/>
      <c r="BA72" s="11"/>
      <c r="BB72" s="12" t="s">
        <v>14</v>
      </c>
      <c r="BC72" s="32">
        <f>BC24/$M24</f>
        <v>1.1269548098902074</v>
      </c>
    </row>
    <row r="73" spans="1:55" ht="17" thickBot="1" x14ac:dyDescent="0.25">
      <c r="A73" s="110"/>
      <c r="O73" s="33"/>
      <c r="P73" s="34"/>
      <c r="Q73" s="34"/>
      <c r="R73" s="35" t="s">
        <v>20</v>
      </c>
      <c r="S73" s="36">
        <f>IFERROR(SUM(S55:S69),0)</f>
        <v>6.309060016465913E-2</v>
      </c>
      <c r="U73" s="33"/>
      <c r="V73" s="34"/>
      <c r="W73" s="34"/>
      <c r="X73" s="35" t="s">
        <v>20</v>
      </c>
      <c r="Y73" s="36">
        <f>IFERROR(SUM(Y55:Y69),0)</f>
        <v>6.7051498958868583E-2</v>
      </c>
      <c r="AA73" s="33"/>
      <c r="AB73" s="34"/>
      <c r="AC73" s="34"/>
      <c r="AD73" s="35" t="s">
        <v>20</v>
      </c>
      <c r="AE73" s="36">
        <f>IFERROR(SUM(AE55:AE69),0)</f>
        <v>3.1278581544262621E-2</v>
      </c>
      <c r="AG73" s="33"/>
      <c r="AH73" s="34"/>
      <c r="AI73" s="34"/>
      <c r="AJ73" s="35" t="s">
        <v>20</v>
      </c>
      <c r="AK73" s="36">
        <f>IFERROR(SUM(AK55:AK69),0)</f>
        <v>0</v>
      </c>
      <c r="AM73" s="33"/>
      <c r="AN73" s="34"/>
      <c r="AO73" s="34"/>
      <c r="AP73" s="35" t="s">
        <v>20</v>
      </c>
      <c r="AQ73" s="36">
        <f>IFERROR(SUM(AQ55:AQ69),0)</f>
        <v>1.8879656509274072E-2</v>
      </c>
      <c r="AS73" s="33"/>
      <c r="AT73" s="34"/>
      <c r="AU73" s="34"/>
      <c r="AV73" s="35" t="s">
        <v>20</v>
      </c>
      <c r="AW73" s="36">
        <f>IFERROR(SUM(AW55:AW69),0)</f>
        <v>2.0356336250692635E-3</v>
      </c>
      <c r="AY73" s="33"/>
      <c r="AZ73" s="34"/>
      <c r="BA73" s="34"/>
      <c r="BB73" s="35" t="s">
        <v>20</v>
      </c>
      <c r="BC73" s="36">
        <f>IFERROR(SUM(BC55:BC69),0)</f>
        <v>1.1996685553349233E-2</v>
      </c>
    </row>
    <row r="75" spans="1:55" ht="17" thickBot="1" x14ac:dyDescent="0.25"/>
    <row r="76" spans="1:55" x14ac:dyDescent="0.2">
      <c r="A76" s="110" t="s">
        <v>3</v>
      </c>
      <c r="U76" s="15" t="s">
        <v>16</v>
      </c>
      <c r="V76" s="16" t="s">
        <v>3</v>
      </c>
      <c r="W76" s="16"/>
      <c r="X76" s="16"/>
      <c r="Y76" s="17"/>
      <c r="AA76" s="15" t="s">
        <v>16</v>
      </c>
      <c r="AB76" s="16" t="s">
        <v>3</v>
      </c>
      <c r="AC76" s="16"/>
      <c r="AD76" s="16"/>
      <c r="AE76" s="17"/>
      <c r="AG76" s="15" t="s">
        <v>16</v>
      </c>
      <c r="AH76" s="16" t="s">
        <v>3</v>
      </c>
      <c r="AI76" s="16"/>
      <c r="AJ76" s="16"/>
      <c r="AK76" s="17"/>
      <c r="AM76" s="15" t="s">
        <v>16</v>
      </c>
      <c r="AN76" s="16" t="s">
        <v>3</v>
      </c>
      <c r="AO76" s="16"/>
      <c r="AP76" s="16"/>
      <c r="AQ76" s="17"/>
      <c r="AS76" s="15" t="s">
        <v>16</v>
      </c>
      <c r="AT76" s="16" t="s">
        <v>3</v>
      </c>
      <c r="AU76" s="16"/>
      <c r="AV76" s="16"/>
      <c r="AW76" s="17"/>
      <c r="AY76" s="15" t="s">
        <v>16</v>
      </c>
      <c r="AZ76" s="16" t="s">
        <v>3</v>
      </c>
      <c r="BA76" s="16"/>
      <c r="BB76" s="16"/>
      <c r="BC76" s="17"/>
    </row>
    <row r="77" spans="1:55" x14ac:dyDescent="0.2">
      <c r="A77" s="110"/>
      <c r="U77" s="18" t="s">
        <v>17</v>
      </c>
      <c r="V77" s="13" t="s">
        <v>4</v>
      </c>
      <c r="W77" s="13"/>
      <c r="X77" s="13"/>
      <c r="Y77" s="19"/>
      <c r="AA77" s="18" t="s">
        <v>17</v>
      </c>
      <c r="AB77" s="13" t="s">
        <v>8</v>
      </c>
      <c r="AC77" s="13"/>
      <c r="AD77" s="13"/>
      <c r="AE77" s="19"/>
      <c r="AG77" s="18" t="s">
        <v>17</v>
      </c>
      <c r="AH77" s="13" t="s">
        <v>19</v>
      </c>
      <c r="AI77" s="13"/>
      <c r="AJ77" s="13"/>
      <c r="AK77" s="19"/>
      <c r="AM77" s="18" t="s">
        <v>17</v>
      </c>
      <c r="AN77" s="13" t="s">
        <v>100</v>
      </c>
      <c r="AO77" s="13"/>
      <c r="AP77" s="13"/>
      <c r="AQ77" s="19"/>
      <c r="AS77" s="18" t="s">
        <v>17</v>
      </c>
      <c r="AT77" s="13" t="s">
        <v>5</v>
      </c>
      <c r="AU77" s="13"/>
      <c r="AV77" s="13"/>
      <c r="AW77" s="19"/>
      <c r="AY77" s="18" t="s">
        <v>17</v>
      </c>
      <c r="AZ77" s="13" t="s">
        <v>9</v>
      </c>
      <c r="BA77" s="13"/>
      <c r="BB77" s="13"/>
      <c r="BC77" s="19"/>
    </row>
    <row r="78" spans="1:55" ht="19" x14ac:dyDescent="0.2">
      <c r="A78" s="110"/>
      <c r="U78" s="20" t="s">
        <v>109</v>
      </c>
      <c r="V78" s="6" t="s">
        <v>0</v>
      </c>
      <c r="W78" s="6" t="s">
        <v>1</v>
      </c>
      <c r="X78" s="6" t="s">
        <v>11</v>
      </c>
      <c r="Y78" s="21" t="s">
        <v>12</v>
      </c>
      <c r="AA78" s="20" t="s">
        <v>109</v>
      </c>
      <c r="AB78" s="6" t="s">
        <v>0</v>
      </c>
      <c r="AC78" s="6" t="s">
        <v>1</v>
      </c>
      <c r="AD78" s="6" t="s">
        <v>11</v>
      </c>
      <c r="AE78" s="21" t="s">
        <v>12</v>
      </c>
      <c r="AG78" s="20" t="s">
        <v>109</v>
      </c>
      <c r="AH78" s="6" t="s">
        <v>0</v>
      </c>
      <c r="AI78" s="6" t="s">
        <v>1</v>
      </c>
      <c r="AJ78" s="6" t="s">
        <v>11</v>
      </c>
      <c r="AK78" s="21" t="s">
        <v>12</v>
      </c>
      <c r="AM78" s="20" t="s">
        <v>109</v>
      </c>
      <c r="AN78" s="6" t="s">
        <v>0</v>
      </c>
      <c r="AO78" s="6" t="s">
        <v>1</v>
      </c>
      <c r="AP78" s="6" t="s">
        <v>11</v>
      </c>
      <c r="AQ78" s="21" t="s">
        <v>12</v>
      </c>
      <c r="AS78" s="20" t="s">
        <v>109</v>
      </c>
      <c r="AT78" s="6" t="s">
        <v>0</v>
      </c>
      <c r="AU78" s="6" t="s">
        <v>1</v>
      </c>
      <c r="AV78" s="6" t="s">
        <v>11</v>
      </c>
      <c r="AW78" s="21" t="s">
        <v>12</v>
      </c>
      <c r="AY78" s="20" t="s">
        <v>109</v>
      </c>
      <c r="AZ78" s="6" t="s">
        <v>0</v>
      </c>
      <c r="BA78" s="6" t="s">
        <v>1</v>
      </c>
      <c r="BB78" s="6" t="s">
        <v>11</v>
      </c>
      <c r="BC78" s="21" t="s">
        <v>12</v>
      </c>
    </row>
    <row r="79" spans="1:55" x14ac:dyDescent="0.2">
      <c r="A79" s="110"/>
      <c r="U79" s="22">
        <v>1</v>
      </c>
      <c r="V79" s="7">
        <v>202</v>
      </c>
      <c r="W79" s="7">
        <v>171</v>
      </c>
      <c r="X79" s="7">
        <f>Y$96*V79</f>
        <v>192.32435280455374</v>
      </c>
      <c r="Y79" s="23">
        <f>((X79-W79)/W79)^2</f>
        <v>1.5551042116653977E-2</v>
      </c>
      <c r="AA79" s="22">
        <v>27</v>
      </c>
      <c r="AB79" s="7">
        <v>92</v>
      </c>
      <c r="AC79" s="7">
        <v>99</v>
      </c>
      <c r="AD79" s="7">
        <f>AE$96*AB79</f>
        <v>91.7385131407692</v>
      </c>
      <c r="AE79" s="23">
        <f>((AD79-AC79)/AC79)^2</f>
        <v>5.3799807577575342E-3</v>
      </c>
      <c r="AG79" s="22">
        <v>1</v>
      </c>
      <c r="AH79" s="7">
        <v>202</v>
      </c>
      <c r="AI79" s="7">
        <v>166</v>
      </c>
      <c r="AJ79" s="7">
        <f>AK$96*AH79</f>
        <v>169.66461186031867</v>
      </c>
      <c r="AK79" s="23">
        <f>((AJ79-AI79)/AI79)^2</f>
        <v>4.8734867494514011E-4</v>
      </c>
      <c r="AM79" s="22"/>
      <c r="AN79" s="7"/>
      <c r="AO79" s="7"/>
      <c r="AP79" s="7">
        <f>AQ$96*AN79</f>
        <v>0</v>
      </c>
      <c r="AQ79" s="23" t="e">
        <f>((AP79-AO79)/AO79)^2</f>
        <v>#DIV/0!</v>
      </c>
      <c r="AS79" s="22">
        <v>1</v>
      </c>
      <c r="AT79" s="7">
        <v>202</v>
      </c>
      <c r="AU79" s="7">
        <v>165</v>
      </c>
      <c r="AV79" s="7">
        <f>AW$96*AT79</f>
        <v>174.62820180699828</v>
      </c>
      <c r="AW79" s="23">
        <f>((AV79-AU79)/AU79)^2</f>
        <v>3.4050420582657443E-3</v>
      </c>
      <c r="AY79" s="22">
        <v>29</v>
      </c>
      <c r="AZ79" s="7">
        <v>142</v>
      </c>
      <c r="BA79" s="7">
        <v>112</v>
      </c>
      <c r="BB79" s="7">
        <f>BC$96*AZ79</f>
        <v>123.37743600900261</v>
      </c>
      <c r="BC79" s="23">
        <f>((BB79-BA79)/BA79)^2</f>
        <v>1.0319359864393271E-2</v>
      </c>
    </row>
    <row r="80" spans="1:55" x14ac:dyDescent="0.2">
      <c r="A80" s="110"/>
      <c r="U80" s="24">
        <v>2</v>
      </c>
      <c r="V80" s="8">
        <v>141</v>
      </c>
      <c r="W80" s="8">
        <v>129</v>
      </c>
      <c r="X80" s="8">
        <f t="shared" ref="X80:X88" si="43">Y$96*V80</f>
        <v>134.24620666060434</v>
      </c>
      <c r="Y80" s="25">
        <f t="shared" ref="Y80:Y88" si="44">((X80-W80)/W80)^2</f>
        <v>1.6539080779862617E-3</v>
      </c>
      <c r="AA80" s="24">
        <v>32</v>
      </c>
      <c r="AB80" s="8">
        <v>149</v>
      </c>
      <c r="AC80" s="8">
        <v>151</v>
      </c>
      <c r="AD80" s="8">
        <f>AE$96*AB80</f>
        <v>148.57650497798491</v>
      </c>
      <c r="AE80" s="25">
        <f>((AD80-AC80)/AC80)^2</f>
        <v>2.5759081275961225E-4</v>
      </c>
      <c r="AG80" s="24">
        <v>2</v>
      </c>
      <c r="AH80" s="8">
        <v>141</v>
      </c>
      <c r="AI80" s="8">
        <v>113</v>
      </c>
      <c r="AJ80" s="8">
        <f t="shared" ref="AJ80:AJ87" si="45">AK$96*AH80</f>
        <v>118.4292587737868</v>
      </c>
      <c r="AK80" s="25">
        <f t="shared" ref="AK80:AK87" si="46">((AJ80-AI80)/AI80)^2</f>
        <v>2.308469796596518E-3</v>
      </c>
      <c r="AM80" s="24"/>
      <c r="AN80" s="8"/>
      <c r="AO80" s="8"/>
      <c r="AP80" s="8"/>
      <c r="AQ80" s="25"/>
      <c r="AS80" s="24">
        <v>2</v>
      </c>
      <c r="AT80" s="8">
        <v>141</v>
      </c>
      <c r="AU80" s="8">
        <v>115</v>
      </c>
      <c r="AV80" s="8">
        <f t="shared" ref="AV80:AV87" si="47">AW$96*AT80</f>
        <v>121.89394284547899</v>
      </c>
      <c r="AW80" s="25">
        <f t="shared" ref="AW80:AW87" si="48">((AV80-AU80)/AU80)^2</f>
        <v>3.5936822651592396E-3</v>
      </c>
      <c r="AY80" s="24">
        <v>32</v>
      </c>
      <c r="AZ80" s="8">
        <v>149</v>
      </c>
      <c r="BA80" s="8">
        <v>141</v>
      </c>
      <c r="BB80" s="8">
        <f>BC$96*AZ80</f>
        <v>129.45942229113655</v>
      </c>
      <c r="BC80" s="25">
        <f>((BB80-BA80)/BA80)^2</f>
        <v>6.6991063756509242E-3</v>
      </c>
    </row>
    <row r="81" spans="1:55" x14ac:dyDescent="0.2">
      <c r="A81" s="110"/>
      <c r="U81" s="24">
        <v>3</v>
      </c>
      <c r="V81" s="8">
        <v>102</v>
      </c>
      <c r="W81" s="8">
        <v>106</v>
      </c>
      <c r="X81" s="8">
        <f t="shared" si="43"/>
        <v>97.11427715873505</v>
      </c>
      <c r="Y81" s="25">
        <f t="shared" si="44"/>
        <v>7.0270621583995779E-3</v>
      </c>
      <c r="AA81" s="24">
        <v>33</v>
      </c>
      <c r="AB81" s="8">
        <v>278</v>
      </c>
      <c r="AC81" s="8">
        <v>271</v>
      </c>
      <c r="AD81" s="8">
        <f>AE$96*AB81</f>
        <v>277.20985492536778</v>
      </c>
      <c r="AE81" s="25">
        <f>((AD81-AC81)/AC81)^2</f>
        <v>5.2507860996057326E-4</v>
      </c>
      <c r="AG81" s="24">
        <v>3</v>
      </c>
      <c r="AH81" s="8">
        <v>102</v>
      </c>
      <c r="AI81" s="8">
        <v>103</v>
      </c>
      <c r="AJ81" s="8">
        <f t="shared" si="45"/>
        <v>85.672229751250029</v>
      </c>
      <c r="AK81" s="25">
        <f t="shared" si="46"/>
        <v>2.8301595041329494E-2</v>
      </c>
      <c r="AM81" s="24"/>
      <c r="AN81" s="8"/>
      <c r="AO81" s="8"/>
      <c r="AP81" s="8"/>
      <c r="AQ81" s="25"/>
      <c r="AS81" s="24">
        <v>3</v>
      </c>
      <c r="AT81" s="8">
        <v>102</v>
      </c>
      <c r="AU81" s="8">
        <v>114</v>
      </c>
      <c r="AV81" s="8">
        <f t="shared" si="47"/>
        <v>88.178596952048622</v>
      </c>
      <c r="AW81" s="25">
        <f t="shared" si="48"/>
        <v>5.1303851597780295E-2</v>
      </c>
      <c r="AY81" s="24">
        <v>33</v>
      </c>
      <c r="AZ81" s="8">
        <v>278</v>
      </c>
      <c r="BA81" s="8">
        <v>240</v>
      </c>
      <c r="BB81" s="8">
        <f>BC$96*AZ81</f>
        <v>241.54174091903326</v>
      </c>
      <c r="BC81" s="25">
        <f>((BB81-BA81)/BA81)^2</f>
        <v>4.1266754538568034E-5</v>
      </c>
    </row>
    <row r="82" spans="1:55" x14ac:dyDescent="0.2">
      <c r="A82" s="110"/>
      <c r="U82" s="24">
        <v>4</v>
      </c>
      <c r="V82" s="8">
        <v>248</v>
      </c>
      <c r="W82" s="8">
        <v>235</v>
      </c>
      <c r="X82" s="8">
        <f t="shared" si="43"/>
        <v>236.12098760163033</v>
      </c>
      <c r="Y82" s="25">
        <f t="shared" si="44"/>
        <v>2.2754426491786788E-5</v>
      </c>
      <c r="AA82" s="24">
        <v>46</v>
      </c>
      <c r="AB82" s="8">
        <v>155</v>
      </c>
      <c r="AC82" s="8">
        <v>136</v>
      </c>
      <c r="AD82" s="8">
        <f>AE$96*AB82</f>
        <v>154.55945148716549</v>
      </c>
      <c r="AE82" s="25">
        <f>((AD82-AC82)/AC82)^2</f>
        <v>1.8623120647948167E-2</v>
      </c>
      <c r="AG82" s="24">
        <v>4</v>
      </c>
      <c r="AH82" s="8">
        <v>248</v>
      </c>
      <c r="AI82" s="8">
        <v>201</v>
      </c>
      <c r="AJ82" s="8">
        <f t="shared" si="45"/>
        <v>208.30110763049026</v>
      </c>
      <c r="AK82" s="25">
        <f t="shared" si="46"/>
        <v>1.3194270595283078E-3</v>
      </c>
      <c r="AM82" s="24"/>
      <c r="AN82" s="8"/>
      <c r="AO82" s="8"/>
      <c r="AP82" s="8"/>
      <c r="AQ82" s="25"/>
      <c r="AS82" s="24">
        <v>4</v>
      </c>
      <c r="AT82" s="8">
        <v>248</v>
      </c>
      <c r="AU82" s="8">
        <v>208</v>
      </c>
      <c r="AV82" s="8">
        <f t="shared" si="47"/>
        <v>214.39502004027509</v>
      </c>
      <c r="AW82" s="25">
        <f t="shared" si="48"/>
        <v>9.452727744896439E-4</v>
      </c>
      <c r="AY82" s="24">
        <v>38</v>
      </c>
      <c r="AZ82" s="8">
        <v>110</v>
      </c>
      <c r="BA82" s="8">
        <v>97</v>
      </c>
      <c r="BB82" s="8">
        <f>BC$96*AZ82</f>
        <v>95.574070147818915</v>
      </c>
      <c r="BC82" s="25">
        <f>((BB82-BA82)/BA82)^2</f>
        <v>2.1609904807537149E-4</v>
      </c>
    </row>
    <row r="83" spans="1:55" x14ac:dyDescent="0.2">
      <c r="A83" s="110"/>
      <c r="U83" s="24">
        <v>5</v>
      </c>
      <c r="V83" s="8">
        <v>175</v>
      </c>
      <c r="W83" s="8">
        <v>153</v>
      </c>
      <c r="X83" s="8">
        <f t="shared" si="43"/>
        <v>166.6176323801827</v>
      </c>
      <c r="Y83" s="25">
        <f t="shared" si="44"/>
        <v>7.9217357273612832E-3</v>
      </c>
      <c r="AA83" s="24">
        <v>56</v>
      </c>
      <c r="AB83" s="8">
        <v>88</v>
      </c>
      <c r="AC83" s="8">
        <v>83</v>
      </c>
      <c r="AD83" s="8">
        <f>AE$96*AB83</f>
        <v>87.7498821346488</v>
      </c>
      <c r="AE83" s="25">
        <f>((AD83-AC83)/AC83)^2</f>
        <v>3.2749862524395186E-3</v>
      </c>
      <c r="AG83" s="24">
        <v>5</v>
      </c>
      <c r="AH83" s="8">
        <v>175</v>
      </c>
      <c r="AI83" s="8">
        <v>139</v>
      </c>
      <c r="AJ83" s="8">
        <f t="shared" si="45"/>
        <v>146.98666869087015</v>
      </c>
      <c r="AK83" s="25">
        <f t="shared" si="46"/>
        <v>3.3014272955709054E-3</v>
      </c>
      <c r="AM83" s="24"/>
      <c r="AN83" s="8"/>
      <c r="AO83" s="8"/>
      <c r="AP83" s="8"/>
      <c r="AQ83" s="25"/>
      <c r="AS83" s="24">
        <v>5</v>
      </c>
      <c r="AT83" s="8">
        <v>175</v>
      </c>
      <c r="AU83" s="8">
        <v>136</v>
      </c>
      <c r="AV83" s="8">
        <f t="shared" si="47"/>
        <v>151.28680849616185</v>
      </c>
      <c r="AW83" s="25">
        <f t="shared" si="48"/>
        <v>1.2634435229148262E-2</v>
      </c>
      <c r="AY83" s="24">
        <v>49</v>
      </c>
      <c r="AZ83" s="8">
        <v>131</v>
      </c>
      <c r="BA83" s="8">
        <v>122</v>
      </c>
      <c r="BB83" s="8">
        <f>BC$96*AZ83</f>
        <v>113.82002899422071</v>
      </c>
      <c r="BC83" s="25">
        <f>((BB83-BA83)/BA83)^2</f>
        <v>4.4955607132081367E-3</v>
      </c>
    </row>
    <row r="84" spans="1:55" x14ac:dyDescent="0.2">
      <c r="A84" s="110"/>
      <c r="U84" s="24">
        <v>6</v>
      </c>
      <c r="V84" s="8">
        <v>182</v>
      </c>
      <c r="W84" s="8">
        <v>185</v>
      </c>
      <c r="X84" s="8">
        <f t="shared" si="43"/>
        <v>173.28233767539001</v>
      </c>
      <c r="Y84" s="25">
        <f t="shared" si="44"/>
        <v>4.0117928518213115E-3</v>
      </c>
      <c r="AA84" s="24"/>
      <c r="AB84" s="8"/>
      <c r="AC84" s="8"/>
      <c r="AD84" s="8"/>
      <c r="AE84" s="25"/>
      <c r="AG84" s="24">
        <v>6</v>
      </c>
      <c r="AH84" s="8">
        <v>182</v>
      </c>
      <c r="AI84" s="8">
        <v>164</v>
      </c>
      <c r="AJ84" s="8">
        <f t="shared" si="45"/>
        <v>152.86613543850495</v>
      </c>
      <c r="AK84" s="25">
        <f t="shared" si="46"/>
        <v>4.6089730842398587E-3</v>
      </c>
      <c r="AM84" s="24"/>
      <c r="AN84" s="8"/>
      <c r="AO84" s="8"/>
      <c r="AP84" s="8"/>
      <c r="AQ84" s="25"/>
      <c r="AS84" s="24">
        <v>6</v>
      </c>
      <c r="AT84" s="8">
        <v>182</v>
      </c>
      <c r="AU84" s="8">
        <v>170</v>
      </c>
      <c r="AV84" s="8">
        <f t="shared" si="47"/>
        <v>157.33828083600832</v>
      </c>
      <c r="AW84" s="25">
        <f t="shared" si="48"/>
        <v>5.5473748161866459E-3</v>
      </c>
      <c r="AY84" s="24"/>
      <c r="AZ84" s="8"/>
      <c r="BA84" s="8"/>
      <c r="BB84" s="8"/>
      <c r="BC84" s="25"/>
    </row>
    <row r="85" spans="1:55" x14ac:dyDescent="0.2">
      <c r="A85" s="110"/>
      <c r="U85" s="24">
        <v>7</v>
      </c>
      <c r="V85" s="8">
        <v>135</v>
      </c>
      <c r="W85" s="8">
        <v>125</v>
      </c>
      <c r="X85" s="8">
        <f t="shared" si="43"/>
        <v>128.53360212185521</v>
      </c>
      <c r="Y85" s="25">
        <f t="shared" si="44"/>
        <v>7.9912601315709742E-4</v>
      </c>
      <c r="AA85" s="24"/>
      <c r="AB85" s="8"/>
      <c r="AC85" s="8"/>
      <c r="AD85" s="8"/>
      <c r="AE85" s="25"/>
      <c r="AG85" s="24">
        <v>7</v>
      </c>
      <c r="AH85" s="8">
        <v>135</v>
      </c>
      <c r="AI85" s="8">
        <v>114</v>
      </c>
      <c r="AJ85" s="8">
        <f t="shared" si="45"/>
        <v>113.38971584724268</v>
      </c>
      <c r="AK85" s="25">
        <f t="shared" si="46"/>
        <v>2.8658567798300645E-5</v>
      </c>
      <c r="AM85" s="24"/>
      <c r="AN85" s="8"/>
      <c r="AO85" s="8"/>
      <c r="AP85" s="8"/>
      <c r="AQ85" s="25"/>
      <c r="AS85" s="24">
        <v>7</v>
      </c>
      <c r="AT85" s="8">
        <v>135</v>
      </c>
      <c r="AU85" s="8">
        <v>119</v>
      </c>
      <c r="AV85" s="8">
        <f t="shared" si="47"/>
        <v>116.706966554182</v>
      </c>
      <c r="AW85" s="25">
        <f t="shared" si="48"/>
        <v>3.713016300854429E-4</v>
      </c>
      <c r="AY85" s="24"/>
      <c r="AZ85" s="8"/>
      <c r="BA85" s="8"/>
      <c r="BB85" s="8"/>
      <c r="BC85" s="25"/>
    </row>
    <row r="86" spans="1:55" x14ac:dyDescent="0.2">
      <c r="A86" s="110"/>
      <c r="U86" s="24">
        <v>8</v>
      </c>
      <c r="V86" s="8">
        <v>160</v>
      </c>
      <c r="W86" s="8">
        <v>149</v>
      </c>
      <c r="X86" s="8">
        <f t="shared" si="43"/>
        <v>152.33612103330989</v>
      </c>
      <c r="Y86" s="25">
        <f t="shared" si="44"/>
        <v>5.0131541592237619E-4</v>
      </c>
      <c r="AA86" s="24"/>
      <c r="AB86" s="8"/>
      <c r="AC86" s="8"/>
      <c r="AD86" s="8"/>
      <c r="AE86" s="25"/>
      <c r="AG86" s="24">
        <v>8</v>
      </c>
      <c r="AH86" s="8">
        <v>160</v>
      </c>
      <c r="AI86" s="8">
        <v>129</v>
      </c>
      <c r="AJ86" s="8">
        <f t="shared" si="45"/>
        <v>134.38781137450985</v>
      </c>
      <c r="AK86" s="25">
        <f t="shared" si="46"/>
        <v>1.7443970559039563E-3</v>
      </c>
      <c r="AM86" s="24"/>
      <c r="AN86" s="8"/>
      <c r="AO86" s="8"/>
      <c r="AP86" s="8"/>
      <c r="AQ86" s="25"/>
      <c r="AS86" s="24">
        <v>8</v>
      </c>
      <c r="AT86" s="8">
        <v>160</v>
      </c>
      <c r="AU86" s="8">
        <v>129</v>
      </c>
      <c r="AV86" s="8">
        <f t="shared" si="47"/>
        <v>138.3193677679194</v>
      </c>
      <c r="AW86" s="25">
        <f t="shared" si="48"/>
        <v>5.2190743100615986E-3</v>
      </c>
      <c r="AY86" s="24"/>
      <c r="AZ86" s="8"/>
      <c r="BA86" s="8"/>
      <c r="BB86" s="8"/>
      <c r="BC86" s="25"/>
    </row>
    <row r="87" spans="1:55" x14ac:dyDescent="0.2">
      <c r="A87" s="110"/>
      <c r="U87" s="24">
        <v>9</v>
      </c>
      <c r="V87" s="8">
        <v>201</v>
      </c>
      <c r="W87" s="8">
        <v>184</v>
      </c>
      <c r="X87" s="8">
        <f t="shared" si="43"/>
        <v>191.37225204809556</v>
      </c>
      <c r="Y87" s="25">
        <f t="shared" si="44"/>
        <v>1.6053314112904416E-3</v>
      </c>
      <c r="AA87" s="24"/>
      <c r="AB87" s="8"/>
      <c r="AC87" s="8"/>
      <c r="AD87" s="8"/>
      <c r="AE87" s="25"/>
      <c r="AG87" s="24">
        <v>9</v>
      </c>
      <c r="AH87" s="8">
        <v>201</v>
      </c>
      <c r="AI87" s="8">
        <v>157</v>
      </c>
      <c r="AJ87" s="8">
        <f t="shared" si="45"/>
        <v>168.82468803922799</v>
      </c>
      <c r="AK87" s="25">
        <f t="shared" si="46"/>
        <v>5.672572811272732E-3</v>
      </c>
      <c r="AM87" s="24"/>
      <c r="AN87" s="8"/>
      <c r="AO87" s="8"/>
      <c r="AP87" s="8"/>
      <c r="AQ87" s="25"/>
      <c r="AS87" s="24">
        <v>9</v>
      </c>
      <c r="AT87" s="8">
        <v>201</v>
      </c>
      <c r="AU87" s="8">
        <v>160</v>
      </c>
      <c r="AV87" s="8">
        <f t="shared" si="47"/>
        <v>173.76370575844876</v>
      </c>
      <c r="AW87" s="25">
        <f t="shared" si="48"/>
        <v>7.3999842267638951E-3</v>
      </c>
      <c r="AY87" s="24"/>
      <c r="AZ87" s="8"/>
      <c r="BA87" s="8"/>
      <c r="BB87" s="8"/>
      <c r="BC87" s="25"/>
    </row>
    <row r="88" spans="1:55" x14ac:dyDescent="0.2">
      <c r="A88" s="110"/>
      <c r="U88" s="24">
        <v>27</v>
      </c>
      <c r="V88" s="8">
        <v>92</v>
      </c>
      <c r="W88" s="8">
        <v>87</v>
      </c>
      <c r="X88" s="8">
        <f t="shared" si="43"/>
        <v>87.593269594153185</v>
      </c>
      <c r="Y88" s="25">
        <f t="shared" si="44"/>
        <v>4.6501362312945495E-5</v>
      </c>
      <c r="AA88" s="24"/>
      <c r="AB88" s="8"/>
      <c r="AC88" s="8"/>
      <c r="AD88" s="8"/>
      <c r="AE88" s="25"/>
      <c r="AG88" s="24"/>
      <c r="AH88" s="8"/>
      <c r="AI88" s="8"/>
      <c r="AJ88" s="8"/>
      <c r="AK88" s="25"/>
      <c r="AM88" s="24"/>
      <c r="AN88" s="8"/>
      <c r="AO88" s="8"/>
      <c r="AP88" s="8"/>
      <c r="AQ88" s="25"/>
      <c r="AS88" s="24"/>
      <c r="AT88" s="8"/>
      <c r="AU88" s="8"/>
      <c r="AV88" s="8"/>
      <c r="AW88" s="25"/>
      <c r="AY88" s="24"/>
      <c r="AZ88" s="8"/>
      <c r="BA88" s="8"/>
      <c r="BB88" s="8"/>
      <c r="BC88" s="25"/>
    </row>
    <row r="89" spans="1:55" x14ac:dyDescent="0.2">
      <c r="A89" s="110"/>
      <c r="U89" s="24"/>
      <c r="V89" s="8"/>
      <c r="W89" s="8"/>
      <c r="X89" s="8"/>
      <c r="Y89" s="25"/>
      <c r="AA89" s="24"/>
      <c r="AB89" s="8"/>
      <c r="AC89" s="8"/>
      <c r="AD89" s="8"/>
      <c r="AE89" s="25"/>
      <c r="AG89" s="24"/>
      <c r="AH89" s="8"/>
      <c r="AI89" s="8"/>
      <c r="AJ89" s="8"/>
      <c r="AK89" s="25"/>
      <c r="AM89" s="24"/>
      <c r="AN89" s="8"/>
      <c r="AO89" s="8"/>
      <c r="AP89" s="8"/>
      <c r="AQ89" s="25"/>
      <c r="AS89" s="24"/>
      <c r="AT89" s="8"/>
      <c r="AU89" s="8"/>
      <c r="AV89" s="8"/>
      <c r="AW89" s="25"/>
      <c r="AY89" s="24"/>
      <c r="AZ89" s="8"/>
      <c r="BA89" s="8"/>
      <c r="BB89" s="8"/>
      <c r="BC89" s="25"/>
    </row>
    <row r="90" spans="1:55" x14ac:dyDescent="0.2">
      <c r="A90" s="110"/>
      <c r="U90" s="24"/>
      <c r="V90" s="8"/>
      <c r="W90" s="8"/>
      <c r="X90" s="8"/>
      <c r="Y90" s="25"/>
      <c r="AA90" s="24"/>
      <c r="AB90" s="8"/>
      <c r="AC90" s="8"/>
      <c r="AD90" s="8"/>
      <c r="AE90" s="25"/>
      <c r="AG90" s="24"/>
      <c r="AH90" s="8"/>
      <c r="AI90" s="8"/>
      <c r="AJ90" s="8"/>
      <c r="AK90" s="25"/>
      <c r="AM90" s="24"/>
      <c r="AN90" s="8"/>
      <c r="AO90" s="8"/>
      <c r="AP90" s="8"/>
      <c r="AQ90" s="25"/>
      <c r="AS90" s="24"/>
      <c r="AT90" s="8"/>
      <c r="AU90" s="8"/>
      <c r="AV90" s="8"/>
      <c r="AW90" s="25"/>
      <c r="AY90" s="24"/>
      <c r="AZ90" s="8"/>
      <c r="BA90" s="8"/>
      <c r="BB90" s="8"/>
      <c r="BC90" s="25"/>
    </row>
    <row r="91" spans="1:55" x14ac:dyDescent="0.2">
      <c r="A91" s="110"/>
      <c r="U91" s="24"/>
      <c r="V91" s="8"/>
      <c r="W91" s="8"/>
      <c r="X91" s="8"/>
      <c r="Y91" s="25"/>
      <c r="AA91" s="24"/>
      <c r="AB91" s="8"/>
      <c r="AC91" s="8"/>
      <c r="AD91" s="8"/>
      <c r="AE91" s="25"/>
      <c r="AG91" s="24"/>
      <c r="AH91" s="8"/>
      <c r="AI91" s="8"/>
      <c r="AJ91" s="8"/>
      <c r="AK91" s="25"/>
      <c r="AM91" s="24"/>
      <c r="AN91" s="8"/>
      <c r="AO91" s="8"/>
      <c r="AP91" s="8"/>
      <c r="AQ91" s="25"/>
      <c r="AS91" s="24"/>
      <c r="AT91" s="8"/>
      <c r="AU91" s="8"/>
      <c r="AV91" s="8"/>
      <c r="AW91" s="25"/>
      <c r="AY91" s="24"/>
      <c r="AZ91" s="8"/>
      <c r="BA91" s="8"/>
      <c r="BB91" s="8"/>
      <c r="BC91" s="25"/>
    </row>
    <row r="92" spans="1:55" x14ac:dyDescent="0.2">
      <c r="A92" s="110"/>
      <c r="U92" s="24"/>
      <c r="V92" s="8"/>
      <c r="W92" s="8"/>
      <c r="X92" s="8"/>
      <c r="Y92" s="25"/>
      <c r="AA92" s="24"/>
      <c r="AB92" s="8"/>
      <c r="AC92" s="8"/>
      <c r="AD92" s="8"/>
      <c r="AE92" s="25"/>
      <c r="AG92" s="24"/>
      <c r="AH92" s="8"/>
      <c r="AI92" s="8"/>
      <c r="AJ92" s="8"/>
      <c r="AK92" s="25"/>
      <c r="AM92" s="24"/>
      <c r="AN92" s="8"/>
      <c r="AO92" s="8"/>
      <c r="AP92" s="8"/>
      <c r="AQ92" s="25"/>
      <c r="AS92" s="24"/>
      <c r="AT92" s="8"/>
      <c r="AU92" s="8"/>
      <c r="AV92" s="8"/>
      <c r="AW92" s="25"/>
      <c r="AY92" s="24"/>
      <c r="AZ92" s="8"/>
      <c r="BA92" s="8"/>
      <c r="BB92" s="8"/>
      <c r="BC92" s="25"/>
    </row>
    <row r="93" spans="1:55" x14ac:dyDescent="0.2">
      <c r="A93" s="110"/>
      <c r="U93" s="26"/>
      <c r="V93" s="9"/>
      <c r="W93" s="9"/>
      <c r="X93" s="9"/>
      <c r="Y93" s="27"/>
      <c r="AA93" s="26"/>
      <c r="AB93" s="9"/>
      <c r="AC93" s="9"/>
      <c r="AD93" s="9"/>
      <c r="AE93" s="27"/>
      <c r="AG93" s="26"/>
      <c r="AH93" s="9"/>
      <c r="AI93" s="9"/>
      <c r="AJ93" s="9"/>
      <c r="AK93" s="27"/>
      <c r="AM93" s="26"/>
      <c r="AN93" s="9"/>
      <c r="AO93" s="9"/>
      <c r="AP93" s="9"/>
      <c r="AQ93" s="27"/>
      <c r="AS93" s="26"/>
      <c r="AT93" s="9"/>
      <c r="AU93" s="9"/>
      <c r="AV93" s="9"/>
      <c r="AW93" s="27"/>
      <c r="AY93" s="26"/>
      <c r="AZ93" s="9"/>
      <c r="BA93" s="9"/>
      <c r="BB93" s="9"/>
      <c r="BC93" s="27"/>
    </row>
    <row r="94" spans="1:55" x14ac:dyDescent="0.2">
      <c r="A94" s="110"/>
      <c r="U94" s="28"/>
      <c r="V94" s="7"/>
      <c r="W94" s="7"/>
      <c r="X94" s="10" t="s">
        <v>15</v>
      </c>
      <c r="Y94" s="29">
        <f>COUNT(V79:V93)</f>
        <v>10</v>
      </c>
      <c r="AA94" s="28"/>
      <c r="AB94" s="7"/>
      <c r="AC94" s="7"/>
      <c r="AD94" s="10" t="s">
        <v>15</v>
      </c>
      <c r="AE94" s="29">
        <f>COUNT(AB79:AB93)</f>
        <v>5</v>
      </c>
      <c r="AG94" s="28"/>
      <c r="AH94" s="7"/>
      <c r="AI94" s="7"/>
      <c r="AJ94" s="10" t="s">
        <v>15</v>
      </c>
      <c r="AK94" s="29">
        <f>COUNT(AH79:AH93)</f>
        <v>9</v>
      </c>
      <c r="AM94" s="28"/>
      <c r="AN94" s="7"/>
      <c r="AO94" s="7"/>
      <c r="AP94" s="10" t="s">
        <v>15</v>
      </c>
      <c r="AQ94" s="29">
        <f>COUNT(AN79:AN93)</f>
        <v>0</v>
      </c>
      <c r="AS94" s="28"/>
      <c r="AT94" s="7"/>
      <c r="AU94" s="7"/>
      <c r="AV94" s="10" t="s">
        <v>15</v>
      </c>
      <c r="AW94" s="29">
        <f>COUNT(AT79:AT93)</f>
        <v>9</v>
      </c>
      <c r="AY94" s="28"/>
      <c r="AZ94" s="7"/>
      <c r="BA94" s="7"/>
      <c r="BB94" s="10" t="s">
        <v>15</v>
      </c>
      <c r="BC94" s="29">
        <f>COUNT(AZ79:AZ93)</f>
        <v>5</v>
      </c>
    </row>
    <row r="95" spans="1:55" x14ac:dyDescent="0.2">
      <c r="A95" s="110"/>
      <c r="U95" s="30"/>
      <c r="V95" s="11"/>
      <c r="W95" s="11"/>
      <c r="X95" s="12" t="s">
        <v>13</v>
      </c>
      <c r="Y95" s="31">
        <f>IFERROR(AVERAGE(W79:W93)/AVERAGE(V79:V93),"N/A")</f>
        <v>0.93040293040293043</v>
      </c>
      <c r="AA95" s="30"/>
      <c r="AB95" s="11"/>
      <c r="AC95" s="11"/>
      <c r="AD95" s="12" t="s">
        <v>13</v>
      </c>
      <c r="AE95" s="31">
        <f>IFERROR(AVERAGE(AC79:AC93)/AVERAGE(AB79:AB93),"N/A")</f>
        <v>0.97112860892388453</v>
      </c>
      <c r="AG95" s="30"/>
      <c r="AH95" s="11"/>
      <c r="AI95" s="11"/>
      <c r="AJ95" s="12" t="s">
        <v>13</v>
      </c>
      <c r="AK95" s="31">
        <f>IFERROR(AVERAGE(AI79:AI93)/AVERAGE(AH79:AH93),"N/A")</f>
        <v>0.8318240620957309</v>
      </c>
      <c r="AM95" s="30"/>
      <c r="AN95" s="11"/>
      <c r="AO95" s="11"/>
      <c r="AP95" s="12" t="s">
        <v>13</v>
      </c>
      <c r="AQ95" s="31" t="str">
        <f>IFERROR(AVERAGE(AO79:AO93)/AVERAGE(AN79:AN93),"N/A")</f>
        <v>N/A</v>
      </c>
      <c r="AS95" s="30"/>
      <c r="AT95" s="11"/>
      <c r="AU95" s="11"/>
      <c r="AV95" s="12" t="s">
        <v>13</v>
      </c>
      <c r="AW95" s="31">
        <f>IFERROR(AVERAGE(AU79:AU93)/AVERAGE(AT79:AT93),"N/A")</f>
        <v>0.85122897800776198</v>
      </c>
      <c r="AY95" s="30"/>
      <c r="AZ95" s="11"/>
      <c r="BA95" s="11"/>
      <c r="BB95" s="12" t="s">
        <v>13</v>
      </c>
      <c r="BC95" s="31">
        <f>IFERROR(AVERAGE(BA79:BA93)/AVERAGE(AZ79:AZ93),"N/A")</f>
        <v>0.87901234567901243</v>
      </c>
    </row>
    <row r="96" spans="1:55" x14ac:dyDescent="0.2">
      <c r="A96" s="110"/>
      <c r="U96" s="30"/>
      <c r="V96" s="11"/>
      <c r="W96" s="11"/>
      <c r="X96" s="12" t="s">
        <v>14</v>
      </c>
      <c r="Y96" s="32">
        <f>Y24/$S$24</f>
        <v>0.95210075645818681</v>
      </c>
      <c r="AA96" s="30"/>
      <c r="AB96" s="11"/>
      <c r="AC96" s="11"/>
      <c r="AD96" s="12" t="s">
        <v>14</v>
      </c>
      <c r="AE96" s="32">
        <f>AE24/$S$24</f>
        <v>0.9971577515301</v>
      </c>
      <c r="AG96" s="30"/>
      <c r="AH96" s="11"/>
      <c r="AI96" s="11"/>
      <c r="AJ96" s="12" t="s">
        <v>14</v>
      </c>
      <c r="AK96" s="32">
        <f>AK24/$S$24</f>
        <v>0.83992382109068653</v>
      </c>
      <c r="AM96" s="30"/>
      <c r="AN96" s="11"/>
      <c r="AO96" s="11"/>
      <c r="AP96" s="12" t="s">
        <v>14</v>
      </c>
      <c r="AQ96" s="32">
        <f>AQ24/$S$24</f>
        <v>0.77146405725198397</v>
      </c>
      <c r="AS96" s="30"/>
      <c r="AT96" s="11"/>
      <c r="AU96" s="11"/>
      <c r="AV96" s="12" t="s">
        <v>14</v>
      </c>
      <c r="AW96" s="32">
        <f>AW24/$S$24</f>
        <v>0.86449604854949635</v>
      </c>
      <c r="AY96" s="30"/>
      <c r="AZ96" s="11"/>
      <c r="BA96" s="11"/>
      <c r="BB96" s="12" t="s">
        <v>14</v>
      </c>
      <c r="BC96" s="32">
        <f>BC24/$S$24</f>
        <v>0.86885518316199017</v>
      </c>
    </row>
    <row r="97" spans="1:55" ht="17" thickBot="1" x14ac:dyDescent="0.25">
      <c r="A97" s="110"/>
      <c r="U97" s="33"/>
      <c r="V97" s="34"/>
      <c r="W97" s="34"/>
      <c r="X97" s="35" t="s">
        <v>20</v>
      </c>
      <c r="Y97" s="36">
        <f>IFERROR(SUM(Y79:Y93),0)</f>
        <v>3.9140569561397054E-2</v>
      </c>
      <c r="AA97" s="33"/>
      <c r="AB97" s="34"/>
      <c r="AC97" s="34"/>
      <c r="AD97" s="35" t="s">
        <v>20</v>
      </c>
      <c r="AE97" s="36">
        <f>IFERROR(SUM(AE79:AE93),0)</f>
        <v>2.8060757080865407E-2</v>
      </c>
      <c r="AG97" s="33"/>
      <c r="AH97" s="34"/>
      <c r="AI97" s="34"/>
      <c r="AJ97" s="35" t="s">
        <v>20</v>
      </c>
      <c r="AK97" s="36">
        <f>IFERROR(SUM(AK79:AK93),0)</f>
        <v>4.7772869387185217E-2</v>
      </c>
      <c r="AM97" s="33"/>
      <c r="AN97" s="34"/>
      <c r="AO97" s="34"/>
      <c r="AP97" s="35" t="s">
        <v>20</v>
      </c>
      <c r="AQ97" s="36">
        <f>IFERROR(SUM(AQ79:AQ93),0)</f>
        <v>0</v>
      </c>
      <c r="AS97" s="33"/>
      <c r="AT97" s="34"/>
      <c r="AU97" s="34"/>
      <c r="AV97" s="35" t="s">
        <v>20</v>
      </c>
      <c r="AW97" s="36">
        <f>IFERROR(SUM(AW79:AW93),0)</f>
        <v>9.0420018907940783E-2</v>
      </c>
      <c r="AY97" s="33"/>
      <c r="AZ97" s="34"/>
      <c r="BA97" s="34"/>
      <c r="BB97" s="35" t="s">
        <v>20</v>
      </c>
      <c r="BC97" s="36">
        <f>IFERROR(SUM(BC79:BC93),0)</f>
        <v>2.1771392755866273E-2</v>
      </c>
    </row>
    <row r="99" spans="1:55" ht="17" thickBot="1" x14ac:dyDescent="0.25"/>
    <row r="100" spans="1:55" x14ac:dyDescent="0.2">
      <c r="A100" s="110" t="s">
        <v>4</v>
      </c>
      <c r="AA100" s="15" t="s">
        <v>16</v>
      </c>
      <c r="AB100" s="16" t="s">
        <v>4</v>
      </c>
      <c r="AC100" s="16"/>
      <c r="AD100" s="16"/>
      <c r="AE100" s="17"/>
      <c r="AG100" s="15" t="s">
        <v>16</v>
      </c>
      <c r="AH100" s="16" t="s">
        <v>4</v>
      </c>
      <c r="AI100" s="16"/>
      <c r="AJ100" s="16"/>
      <c r="AK100" s="17"/>
      <c r="AM100" s="15" t="s">
        <v>16</v>
      </c>
      <c r="AN100" s="16" t="s">
        <v>4</v>
      </c>
      <c r="AO100" s="16"/>
      <c r="AP100" s="16"/>
      <c r="AQ100" s="17"/>
      <c r="AS100" s="15" t="s">
        <v>16</v>
      </c>
      <c r="AT100" s="16" t="s">
        <v>4</v>
      </c>
      <c r="AU100" s="16"/>
      <c r="AV100" s="16"/>
      <c r="AW100" s="17"/>
      <c r="AY100" s="15" t="s">
        <v>16</v>
      </c>
      <c r="AZ100" s="16" t="s">
        <v>4</v>
      </c>
      <c r="BA100" s="16"/>
      <c r="BB100" s="16"/>
      <c r="BC100" s="17"/>
    </row>
    <row r="101" spans="1:55" x14ac:dyDescent="0.2">
      <c r="A101" s="110"/>
      <c r="AA101" s="18" t="s">
        <v>17</v>
      </c>
      <c r="AB101" s="13" t="s">
        <v>8</v>
      </c>
      <c r="AC101" s="13"/>
      <c r="AD101" s="13"/>
      <c r="AE101" s="19"/>
      <c r="AG101" s="18" t="s">
        <v>17</v>
      </c>
      <c r="AH101" s="13" t="s">
        <v>19</v>
      </c>
      <c r="AI101" s="13"/>
      <c r="AJ101" s="13"/>
      <c r="AK101" s="19"/>
      <c r="AM101" s="18" t="s">
        <v>17</v>
      </c>
      <c r="AN101" s="13" t="s">
        <v>100</v>
      </c>
      <c r="AO101" s="13"/>
      <c r="AP101" s="13"/>
      <c r="AQ101" s="19"/>
      <c r="AS101" s="18" t="s">
        <v>17</v>
      </c>
      <c r="AT101" s="13" t="s">
        <v>5</v>
      </c>
      <c r="AU101" s="13"/>
      <c r="AV101" s="13"/>
      <c r="AW101" s="19"/>
      <c r="AY101" s="18" t="s">
        <v>17</v>
      </c>
      <c r="AZ101" s="13" t="s">
        <v>9</v>
      </c>
      <c r="BA101" s="13"/>
      <c r="BB101" s="13"/>
      <c r="BC101" s="19"/>
    </row>
    <row r="102" spans="1:55" ht="19" x14ac:dyDescent="0.2">
      <c r="A102" s="110"/>
      <c r="AA102" s="20" t="s">
        <v>109</v>
      </c>
      <c r="AB102" s="6" t="s">
        <v>0</v>
      </c>
      <c r="AC102" s="6" t="s">
        <v>1</v>
      </c>
      <c r="AD102" s="6" t="s">
        <v>11</v>
      </c>
      <c r="AE102" s="21" t="s">
        <v>12</v>
      </c>
      <c r="AG102" s="20" t="s">
        <v>109</v>
      </c>
      <c r="AH102" s="6" t="s">
        <v>0</v>
      </c>
      <c r="AI102" s="6" t="s">
        <v>1</v>
      </c>
      <c r="AJ102" s="6" t="s">
        <v>11</v>
      </c>
      <c r="AK102" s="21" t="s">
        <v>12</v>
      </c>
      <c r="AM102" s="20" t="s">
        <v>109</v>
      </c>
      <c r="AN102" s="6" t="s">
        <v>0</v>
      </c>
      <c r="AO102" s="6" t="s">
        <v>1</v>
      </c>
      <c r="AP102" s="6" t="s">
        <v>11</v>
      </c>
      <c r="AQ102" s="21" t="s">
        <v>12</v>
      </c>
      <c r="AS102" s="20" t="s">
        <v>109</v>
      </c>
      <c r="AT102" s="6" t="s">
        <v>0</v>
      </c>
      <c r="AU102" s="6" t="s">
        <v>1</v>
      </c>
      <c r="AV102" s="6" t="s">
        <v>11</v>
      </c>
      <c r="AW102" s="21" t="s">
        <v>12</v>
      </c>
      <c r="AY102" s="20" t="s">
        <v>109</v>
      </c>
      <c r="AZ102" s="6" t="s">
        <v>0</v>
      </c>
      <c r="BA102" s="6" t="s">
        <v>1</v>
      </c>
      <c r="BB102" s="6" t="s">
        <v>11</v>
      </c>
      <c r="BC102" s="21" t="s">
        <v>12</v>
      </c>
    </row>
    <row r="103" spans="1:55" x14ac:dyDescent="0.2">
      <c r="A103" s="110"/>
      <c r="AA103" s="22">
        <v>27</v>
      </c>
      <c r="AB103" s="7">
        <v>87</v>
      </c>
      <c r="AC103" s="7">
        <v>99</v>
      </c>
      <c r="AD103" s="7">
        <f>AE$120*AB103</f>
        <v>91.117167794129998</v>
      </c>
      <c r="AE103" s="23">
        <f>((AD103-AC103)/AC103)^2</f>
        <v>6.3400717871545083E-3</v>
      </c>
      <c r="AG103" s="22">
        <v>1</v>
      </c>
      <c r="AH103" s="7">
        <v>171</v>
      </c>
      <c r="AI103" s="7">
        <v>166</v>
      </c>
      <c r="AJ103" s="7">
        <f>AK$120*AH103</f>
        <v>150.8527038050043</v>
      </c>
      <c r="AK103" s="23">
        <f>((AJ103-AI103)/AI103)^2</f>
        <v>8.3263384387767207E-3</v>
      </c>
      <c r="AM103" s="22"/>
      <c r="AN103" s="7"/>
      <c r="AO103" s="7"/>
      <c r="AP103" s="7">
        <f>AQ$120*AN103</f>
        <v>0</v>
      </c>
      <c r="AQ103" s="23" t="e">
        <f>((AP103-AO103)/AO103)^2</f>
        <v>#DIV/0!</v>
      </c>
      <c r="AS103" s="22">
        <v>1</v>
      </c>
      <c r="AT103" s="7">
        <v>171</v>
      </c>
      <c r="AU103" s="7">
        <v>165</v>
      </c>
      <c r="AV103" s="7">
        <f>AW$120*AT103</f>
        <v>155.26594564622221</v>
      </c>
      <c r="AW103" s="23">
        <f>((AV103-AU103)/AU103)^2</f>
        <v>3.4803237525179217E-3</v>
      </c>
      <c r="AY103" s="24">
        <v>30</v>
      </c>
      <c r="AZ103" s="4">
        <v>83</v>
      </c>
      <c r="BA103" s="4">
        <v>71</v>
      </c>
      <c r="BB103" s="7">
        <f>BC$120*AZ103</f>
        <v>75.743013240229729</v>
      </c>
      <c r="BC103" s="23">
        <f>((BB103-BA103)/BA103)^2</f>
        <v>4.4626412610582261E-3</v>
      </c>
    </row>
    <row r="104" spans="1:55" x14ac:dyDescent="0.2">
      <c r="A104" s="110"/>
      <c r="AA104" s="24">
        <v>30</v>
      </c>
      <c r="AB104" s="4">
        <v>83</v>
      </c>
      <c r="AC104" s="4">
        <v>82</v>
      </c>
      <c r="AD104" s="8">
        <f t="shared" ref="AD104:AD105" si="49">AE$120*AB104</f>
        <v>86.927872723135522</v>
      </c>
      <c r="AE104" s="25">
        <f t="shared" ref="AE104:AE105" si="50">((AD104-AC104)/AC104)^2</f>
        <v>3.6115302759403786E-3</v>
      </c>
      <c r="AG104" s="24">
        <v>2</v>
      </c>
      <c r="AH104" s="8">
        <v>129</v>
      </c>
      <c r="AI104" s="8">
        <v>113</v>
      </c>
      <c r="AJ104" s="8">
        <f t="shared" ref="AJ104:AJ111" si="51">AK$120*AH104</f>
        <v>113.80116251956466</v>
      </c>
      <c r="AK104" s="25">
        <f t="shared" ref="AK104:AK111" si="52">((AJ104-AI104)/AI104)^2</f>
        <v>5.0267161309044381E-5</v>
      </c>
      <c r="AM104" s="24"/>
      <c r="AN104" s="8"/>
      <c r="AO104" s="8"/>
      <c r="AP104" s="8"/>
      <c r="AQ104" s="25"/>
      <c r="AS104" s="24">
        <v>2</v>
      </c>
      <c r="AT104" s="8">
        <v>129</v>
      </c>
      <c r="AU104" s="8">
        <v>115</v>
      </c>
      <c r="AV104" s="8">
        <f t="shared" ref="AV104:AV113" si="53">AW$120*AT104</f>
        <v>117.13045022434306</v>
      </c>
      <c r="AW104" s="25">
        <f t="shared" ref="AW104:AW113" si="54">((AV104-AU104)/AU104)^2</f>
        <v>3.431998607488404E-4</v>
      </c>
      <c r="AY104" s="24">
        <v>31</v>
      </c>
      <c r="AZ104" s="4">
        <v>86</v>
      </c>
      <c r="BA104" s="4">
        <v>77</v>
      </c>
      <c r="BB104" s="8">
        <f>BC$120*AZ104</f>
        <v>78.480712513972975</v>
      </c>
      <c r="BC104" s="25">
        <f>((BB104-BA104)/BA104)^2</f>
        <v>3.6979415568159343E-4</v>
      </c>
    </row>
    <row r="105" spans="1:55" x14ac:dyDescent="0.2">
      <c r="A105" s="110"/>
      <c r="AA105" s="24">
        <v>31</v>
      </c>
      <c r="AB105" s="4">
        <v>86</v>
      </c>
      <c r="AC105" s="4">
        <v>85</v>
      </c>
      <c r="AD105" s="8">
        <f t="shared" si="49"/>
        <v>90.069844026381375</v>
      </c>
      <c r="AE105" s="25">
        <f t="shared" si="50"/>
        <v>3.5575527268975654E-3</v>
      </c>
      <c r="AG105" s="24">
        <v>3</v>
      </c>
      <c r="AH105" s="8">
        <v>106</v>
      </c>
      <c r="AI105" s="8">
        <v>103</v>
      </c>
      <c r="AJ105" s="8">
        <f t="shared" si="51"/>
        <v>93.511032768014374</v>
      </c>
      <c r="AK105" s="25">
        <f t="shared" si="52"/>
        <v>8.4871806136013715E-3</v>
      </c>
      <c r="AM105" s="24"/>
      <c r="AN105" s="8"/>
      <c r="AO105" s="8"/>
      <c r="AP105" s="8"/>
      <c r="AQ105" s="25"/>
      <c r="AS105" s="24">
        <v>3</v>
      </c>
      <c r="AT105" s="8">
        <v>106</v>
      </c>
      <c r="AU105" s="8">
        <v>114</v>
      </c>
      <c r="AV105" s="8">
        <f t="shared" si="53"/>
        <v>96.246726540933068</v>
      </c>
      <c r="AW105" s="25">
        <f t="shared" si="54"/>
        <v>2.4251978956018029E-2</v>
      </c>
      <c r="AY105" s="24">
        <v>37</v>
      </c>
      <c r="AZ105" s="8">
        <v>126</v>
      </c>
      <c r="BA105" s="8">
        <v>114</v>
      </c>
      <c r="BB105" s="8">
        <f>BC$120*AZ105</f>
        <v>114.98336949721622</v>
      </c>
      <c r="BC105" s="25">
        <f>((BB105-BA105)/BA105)^2</f>
        <v>7.4408707914379362E-5</v>
      </c>
    </row>
    <row r="106" spans="1:55" x14ac:dyDescent="0.2">
      <c r="A106" s="110"/>
      <c r="AA106" s="24">
        <v>45</v>
      </c>
      <c r="AB106" s="8">
        <v>167</v>
      </c>
      <c r="AC106" s="8">
        <v>166</v>
      </c>
      <c r="AD106" s="8">
        <f t="shared" ref="AD106" si="55">AE$120*AB106</f>
        <v>174.90306921401967</v>
      </c>
      <c r="AE106" s="25">
        <f t="shared" ref="AE106" si="56">((AD106-AC106)/AC106)^2</f>
        <v>2.8764930116716779E-3</v>
      </c>
      <c r="AG106" s="24">
        <v>4</v>
      </c>
      <c r="AH106" s="8">
        <v>235</v>
      </c>
      <c r="AI106" s="8">
        <v>201</v>
      </c>
      <c r="AJ106" s="8">
        <f t="shared" si="51"/>
        <v>207.31219528757902</v>
      </c>
      <c r="AK106" s="25">
        <f t="shared" si="52"/>
        <v>9.8620849356537556E-4</v>
      </c>
      <c r="AM106" s="24"/>
      <c r="AN106" s="8"/>
      <c r="AO106" s="8"/>
      <c r="AP106" s="8"/>
      <c r="AQ106" s="25"/>
      <c r="AS106" s="24">
        <v>4</v>
      </c>
      <c r="AT106" s="8">
        <v>235</v>
      </c>
      <c r="AU106" s="8">
        <v>208</v>
      </c>
      <c r="AV106" s="8">
        <f t="shared" si="53"/>
        <v>213.37717676527615</v>
      </c>
      <c r="AW106" s="25">
        <f t="shared" si="54"/>
        <v>6.6831615118864739E-4</v>
      </c>
      <c r="AY106" s="24">
        <v>75</v>
      </c>
      <c r="AZ106" s="8">
        <v>204</v>
      </c>
      <c r="BA106" s="8">
        <v>177</v>
      </c>
      <c r="BB106" s="8">
        <f>BC$120*AZ106</f>
        <v>186.16355061454053</v>
      </c>
      <c r="BC106" s="25">
        <f>((BB106-BA106)/BA106)^2</f>
        <v>2.6802853543121726E-3</v>
      </c>
    </row>
    <row r="107" spans="1:55" x14ac:dyDescent="0.2">
      <c r="A107" s="110"/>
      <c r="AA107" s="24">
        <v>48</v>
      </c>
      <c r="AB107" s="8">
        <v>98</v>
      </c>
      <c r="AC107" s="8">
        <v>105</v>
      </c>
      <c r="AD107" s="8">
        <f t="shared" ref="AD107:AD110" si="57">AE$120*AB107</f>
        <v>102.63772923936483</v>
      </c>
      <c r="AE107" s="25">
        <f t="shared" ref="AE107:AE110" si="58">((AD107-AC107)/AC107)^2</f>
        <v>5.0615175932443193E-4</v>
      </c>
      <c r="AG107" s="24">
        <v>5</v>
      </c>
      <c r="AH107" s="8">
        <v>153</v>
      </c>
      <c r="AI107" s="8">
        <v>139</v>
      </c>
      <c r="AJ107" s="8">
        <f t="shared" si="51"/>
        <v>134.97347182553017</v>
      </c>
      <c r="AK107" s="25">
        <f t="shared" si="52"/>
        <v>8.3913509341128063E-4</v>
      </c>
      <c r="AM107" s="24"/>
      <c r="AN107" s="8"/>
      <c r="AO107" s="8"/>
      <c r="AP107" s="8"/>
      <c r="AQ107" s="25"/>
      <c r="AS107" s="24">
        <v>5</v>
      </c>
      <c r="AT107" s="8">
        <v>153</v>
      </c>
      <c r="AU107" s="8">
        <v>136</v>
      </c>
      <c r="AV107" s="8">
        <f t="shared" si="53"/>
        <v>138.92216189398829</v>
      </c>
      <c r="AW107" s="25">
        <f t="shared" si="54"/>
        <v>4.6166901679699522E-4</v>
      </c>
      <c r="AY107" s="24"/>
      <c r="AZ107" s="8"/>
      <c r="BA107" s="8"/>
      <c r="BB107" s="8"/>
      <c r="BC107" s="25"/>
    </row>
    <row r="108" spans="1:55" x14ac:dyDescent="0.2">
      <c r="A108" s="110"/>
      <c r="AA108" s="24">
        <v>51</v>
      </c>
      <c r="AB108" s="8">
        <v>114</v>
      </c>
      <c r="AC108" s="8">
        <v>115</v>
      </c>
      <c r="AD108" s="8">
        <f t="shared" si="57"/>
        <v>119.39490952334276</v>
      </c>
      <c r="AE108" s="25">
        <f t="shared" si="58"/>
        <v>1.4605088633927331E-3</v>
      </c>
      <c r="AG108" s="24">
        <v>6</v>
      </c>
      <c r="AH108" s="8">
        <v>185</v>
      </c>
      <c r="AI108" s="8">
        <v>164</v>
      </c>
      <c r="AJ108" s="8">
        <f t="shared" si="51"/>
        <v>163.20321756681753</v>
      </c>
      <c r="AK108" s="25">
        <f t="shared" si="52"/>
        <v>2.3604336921035833E-5</v>
      </c>
      <c r="AM108" s="24"/>
      <c r="AN108" s="8"/>
      <c r="AO108" s="8"/>
      <c r="AP108" s="8"/>
      <c r="AQ108" s="25"/>
      <c r="AS108" s="24">
        <v>6</v>
      </c>
      <c r="AT108" s="8">
        <v>185</v>
      </c>
      <c r="AU108" s="8">
        <v>170</v>
      </c>
      <c r="AV108" s="8">
        <f t="shared" si="53"/>
        <v>167.97777745351524</v>
      </c>
      <c r="AW108" s="25">
        <f t="shared" si="54"/>
        <v>1.4150117742253596E-4</v>
      </c>
      <c r="AY108" s="24"/>
      <c r="AZ108" s="8"/>
      <c r="BA108" s="8"/>
      <c r="BB108" s="8"/>
      <c r="BC108" s="25"/>
    </row>
    <row r="109" spans="1:55" x14ac:dyDescent="0.2">
      <c r="A109" s="110"/>
      <c r="AA109" s="24">
        <v>59</v>
      </c>
      <c r="AB109" s="8">
        <v>139</v>
      </c>
      <c r="AC109" s="8">
        <v>154</v>
      </c>
      <c r="AD109" s="8">
        <f t="shared" si="57"/>
        <v>145.57800371705827</v>
      </c>
      <c r="AE109" s="25">
        <f t="shared" si="58"/>
        <v>2.9908087953231734E-3</v>
      </c>
      <c r="AG109" s="24">
        <v>7</v>
      </c>
      <c r="AH109" s="8">
        <v>125</v>
      </c>
      <c r="AI109" s="8">
        <v>114</v>
      </c>
      <c r="AJ109" s="8">
        <f t="shared" si="51"/>
        <v>110.27244430190373</v>
      </c>
      <c r="AK109" s="25">
        <f t="shared" si="52"/>
        <v>1.0691498524476727E-3</v>
      </c>
      <c r="AM109" s="24"/>
      <c r="AN109" s="8"/>
      <c r="AO109" s="8"/>
      <c r="AP109" s="8"/>
      <c r="AQ109" s="25"/>
      <c r="AS109" s="24">
        <v>7</v>
      </c>
      <c r="AT109" s="8">
        <v>125</v>
      </c>
      <c r="AU109" s="8">
        <v>119</v>
      </c>
      <c r="AV109" s="8">
        <f t="shared" si="53"/>
        <v>113.4984982794022</v>
      </c>
      <c r="AW109" s="25">
        <f t="shared" si="54"/>
        <v>2.1373152448090223E-3</v>
      </c>
      <c r="AY109" s="24"/>
      <c r="AZ109" s="8"/>
      <c r="BA109" s="8"/>
      <c r="BB109" s="8"/>
      <c r="BC109" s="25"/>
    </row>
    <row r="110" spans="1:55" x14ac:dyDescent="0.2">
      <c r="A110" s="110"/>
      <c r="AA110" s="24">
        <v>70</v>
      </c>
      <c r="AB110" s="8">
        <v>147</v>
      </c>
      <c r="AC110" s="8">
        <v>164</v>
      </c>
      <c r="AD110" s="8">
        <f t="shared" si="57"/>
        <v>153.95659385904725</v>
      </c>
      <c r="AE110" s="25">
        <f t="shared" si="58"/>
        <v>3.7503720594931401E-3</v>
      </c>
      <c r="AG110" s="24">
        <v>8</v>
      </c>
      <c r="AH110" s="8">
        <v>149</v>
      </c>
      <c r="AI110" s="8">
        <v>129</v>
      </c>
      <c r="AJ110" s="8">
        <f t="shared" si="51"/>
        <v>131.44475360786925</v>
      </c>
      <c r="AK110" s="25">
        <f t="shared" si="52"/>
        <v>3.591623221675195E-4</v>
      </c>
      <c r="AM110" s="24"/>
      <c r="AN110" s="8"/>
      <c r="AO110" s="8"/>
      <c r="AP110" s="8"/>
      <c r="AQ110" s="25"/>
      <c r="AS110" s="24">
        <v>8</v>
      </c>
      <c r="AT110" s="8">
        <v>149</v>
      </c>
      <c r="AU110" s="8">
        <v>129</v>
      </c>
      <c r="AV110" s="8">
        <f t="shared" si="53"/>
        <v>135.29020994904741</v>
      </c>
      <c r="AW110" s="25">
        <f t="shared" si="54"/>
        <v>2.3776660779457367E-3</v>
      </c>
      <c r="AY110" s="24"/>
      <c r="AZ110" s="8"/>
      <c r="BA110" s="8"/>
      <c r="BB110" s="8"/>
      <c r="BC110" s="25"/>
    </row>
    <row r="111" spans="1:55" x14ac:dyDescent="0.2">
      <c r="A111" s="110"/>
      <c r="AA111" s="24"/>
      <c r="AB111" s="8"/>
      <c r="AC111" s="8"/>
      <c r="AD111" s="8"/>
      <c r="AE111" s="25"/>
      <c r="AG111" s="24">
        <v>9</v>
      </c>
      <c r="AH111" s="8">
        <v>184</v>
      </c>
      <c r="AI111" s="8">
        <v>157</v>
      </c>
      <c r="AJ111" s="8">
        <f t="shared" si="51"/>
        <v>162.32103801240231</v>
      </c>
      <c r="AK111" s="25">
        <f t="shared" si="52"/>
        <v>1.1486650788847558E-3</v>
      </c>
      <c r="AM111" s="24"/>
      <c r="AN111" s="8"/>
      <c r="AO111" s="8"/>
      <c r="AP111" s="8"/>
      <c r="AQ111" s="25"/>
      <c r="AS111" s="24">
        <v>9</v>
      </c>
      <c r="AT111" s="8">
        <v>184</v>
      </c>
      <c r="AU111" s="8">
        <v>160</v>
      </c>
      <c r="AV111" s="8">
        <f t="shared" si="53"/>
        <v>167.06978946728003</v>
      </c>
      <c r="AW111" s="25">
        <f t="shared" si="54"/>
        <v>1.9524188715493624E-3</v>
      </c>
      <c r="AY111" s="24"/>
      <c r="AZ111" s="8"/>
      <c r="BA111" s="8"/>
      <c r="BB111" s="8"/>
      <c r="BC111" s="25"/>
    </row>
    <row r="112" spans="1:55" x14ac:dyDescent="0.2">
      <c r="A112" s="110"/>
      <c r="AA112" s="24"/>
      <c r="AB112" s="8"/>
      <c r="AC112" s="8"/>
      <c r="AD112" s="8"/>
      <c r="AE112" s="25"/>
      <c r="AG112" s="24"/>
      <c r="AH112" s="8"/>
      <c r="AI112" s="8"/>
      <c r="AJ112" s="8"/>
      <c r="AK112" s="25"/>
      <c r="AM112" s="24"/>
      <c r="AN112" s="8"/>
      <c r="AO112" s="8"/>
      <c r="AP112" s="8"/>
      <c r="AQ112" s="25"/>
      <c r="AS112" s="24">
        <v>22</v>
      </c>
      <c r="AT112" s="8">
        <v>124</v>
      </c>
      <c r="AU112" s="8">
        <v>110</v>
      </c>
      <c r="AV112" s="8">
        <f t="shared" si="53"/>
        <v>112.59051029316699</v>
      </c>
      <c r="AW112" s="25">
        <f t="shared" si="54"/>
        <v>5.5460690735571099E-4</v>
      </c>
      <c r="AY112" s="24"/>
      <c r="AZ112" s="8"/>
      <c r="BA112" s="8"/>
      <c r="BB112" s="8"/>
      <c r="BC112" s="25"/>
    </row>
    <row r="113" spans="1:55" x14ac:dyDescent="0.2">
      <c r="A113" s="110"/>
      <c r="AA113" s="24"/>
      <c r="AB113" s="8"/>
      <c r="AC113" s="8"/>
      <c r="AD113" s="8"/>
      <c r="AE113" s="25"/>
      <c r="AG113" s="24"/>
      <c r="AH113" s="8"/>
      <c r="AI113" s="8"/>
      <c r="AJ113" s="8"/>
      <c r="AK113" s="25"/>
      <c r="AM113" s="24"/>
      <c r="AN113" s="8"/>
      <c r="AO113" s="8"/>
      <c r="AP113" s="8"/>
      <c r="AQ113" s="25"/>
      <c r="AS113" s="24">
        <v>28</v>
      </c>
      <c r="AT113" s="8">
        <v>121</v>
      </c>
      <c r="AU113" s="8">
        <v>121</v>
      </c>
      <c r="AV113" s="8">
        <f t="shared" si="53"/>
        <v>109.86654633446133</v>
      </c>
      <c r="AW113" s="25">
        <f t="shared" si="54"/>
        <v>8.4662106770504991E-3</v>
      </c>
      <c r="AY113" s="24"/>
      <c r="AZ113" s="8"/>
      <c r="BA113" s="8"/>
      <c r="BB113" s="8"/>
      <c r="BC113" s="25"/>
    </row>
    <row r="114" spans="1:55" x14ac:dyDescent="0.2">
      <c r="A114" s="110"/>
      <c r="AA114" s="24"/>
      <c r="AB114" s="8"/>
      <c r="AC114" s="8"/>
      <c r="AD114" s="8"/>
      <c r="AE114" s="25"/>
      <c r="AG114" s="24"/>
      <c r="AH114" s="8"/>
      <c r="AI114" s="8"/>
      <c r="AJ114" s="8"/>
      <c r="AK114" s="25"/>
      <c r="AM114" s="24"/>
      <c r="AN114" s="8"/>
      <c r="AO114" s="8"/>
      <c r="AP114" s="8"/>
      <c r="AQ114" s="25"/>
      <c r="AS114" s="24"/>
      <c r="AT114" s="8"/>
      <c r="AU114" s="8"/>
      <c r="AV114" s="8"/>
      <c r="AW114" s="25"/>
      <c r="AY114" s="24"/>
      <c r="AZ114" s="8"/>
      <c r="BA114" s="8"/>
      <c r="BB114" s="8"/>
      <c r="BC114" s="25"/>
    </row>
    <row r="115" spans="1:55" x14ac:dyDescent="0.2">
      <c r="A115" s="110"/>
      <c r="AA115" s="24"/>
      <c r="AB115" s="8"/>
      <c r="AC115" s="8"/>
      <c r="AD115" s="8"/>
      <c r="AE115" s="25"/>
      <c r="AG115" s="24"/>
      <c r="AH115" s="8"/>
      <c r="AI115" s="8"/>
      <c r="AJ115" s="8"/>
      <c r="AK115" s="25"/>
      <c r="AM115" s="24"/>
      <c r="AN115" s="8"/>
      <c r="AO115" s="8"/>
      <c r="AP115" s="8"/>
      <c r="AQ115" s="25"/>
      <c r="AS115" s="24"/>
      <c r="AT115" s="8"/>
      <c r="AU115" s="8"/>
      <c r="AV115" s="8"/>
      <c r="AW115" s="25"/>
      <c r="AY115" s="24"/>
      <c r="AZ115" s="8"/>
      <c r="BA115" s="8"/>
      <c r="BB115" s="8"/>
      <c r="BC115" s="25"/>
    </row>
    <row r="116" spans="1:55" x14ac:dyDescent="0.2">
      <c r="A116" s="110"/>
      <c r="AA116" s="24"/>
      <c r="AB116" s="8"/>
      <c r="AC116" s="8"/>
      <c r="AD116" s="8"/>
      <c r="AE116" s="25"/>
      <c r="AG116" s="24"/>
      <c r="AH116" s="8"/>
      <c r="AI116" s="8"/>
      <c r="AJ116" s="8"/>
      <c r="AK116" s="25"/>
      <c r="AM116" s="24"/>
      <c r="AN116" s="8"/>
      <c r="AO116" s="8"/>
      <c r="AP116" s="8"/>
      <c r="AQ116" s="25"/>
      <c r="AS116" s="24"/>
      <c r="AT116" s="8"/>
      <c r="AU116" s="8"/>
      <c r="AV116" s="8"/>
      <c r="AW116" s="25"/>
      <c r="AY116" s="24"/>
      <c r="AZ116" s="8"/>
      <c r="BA116" s="8"/>
      <c r="BB116" s="8"/>
      <c r="BC116" s="25"/>
    </row>
    <row r="117" spans="1:55" x14ac:dyDescent="0.2">
      <c r="A117" s="110"/>
      <c r="AA117" s="26"/>
      <c r="AB117" s="9"/>
      <c r="AC117" s="9"/>
      <c r="AD117" s="9"/>
      <c r="AE117" s="27"/>
      <c r="AG117" s="26"/>
      <c r="AH117" s="9"/>
      <c r="AI117" s="9"/>
      <c r="AJ117" s="9"/>
      <c r="AK117" s="27"/>
      <c r="AM117" s="26"/>
      <c r="AN117" s="9"/>
      <c r="AO117" s="9"/>
      <c r="AP117" s="9"/>
      <c r="AQ117" s="27"/>
      <c r="AS117" s="26"/>
      <c r="AT117" s="9"/>
      <c r="AU117" s="9"/>
      <c r="AV117" s="9"/>
      <c r="AW117" s="27"/>
      <c r="AY117" s="26"/>
      <c r="AZ117" s="9"/>
      <c r="BA117" s="9"/>
      <c r="BB117" s="9"/>
      <c r="BC117" s="27"/>
    </row>
    <row r="118" spans="1:55" x14ac:dyDescent="0.2">
      <c r="A118" s="110"/>
      <c r="AA118" s="28"/>
      <c r="AB118" s="7"/>
      <c r="AC118" s="7"/>
      <c r="AD118" s="10" t="s">
        <v>15</v>
      </c>
      <c r="AE118" s="29">
        <f>COUNT(AB103:AB117)</f>
        <v>8</v>
      </c>
      <c r="AG118" s="28"/>
      <c r="AH118" s="7"/>
      <c r="AI118" s="7"/>
      <c r="AJ118" s="10" t="s">
        <v>15</v>
      </c>
      <c r="AK118" s="29">
        <f>COUNT(AH103:AH117)</f>
        <v>9</v>
      </c>
      <c r="AM118" s="28"/>
      <c r="AN118" s="7"/>
      <c r="AO118" s="7"/>
      <c r="AP118" s="10" t="s">
        <v>15</v>
      </c>
      <c r="AQ118" s="29">
        <f>COUNT(AN103:AN117)</f>
        <v>0</v>
      </c>
      <c r="AS118" s="28"/>
      <c r="AT118" s="7"/>
      <c r="AU118" s="7"/>
      <c r="AV118" s="10" t="s">
        <v>15</v>
      </c>
      <c r="AW118" s="29">
        <f>COUNT(AT103:AT117)</f>
        <v>11</v>
      </c>
      <c r="AY118" s="28"/>
      <c r="AZ118" s="7"/>
      <c r="BA118" s="7"/>
      <c r="BB118" s="10" t="s">
        <v>15</v>
      </c>
      <c r="BC118" s="29">
        <f>COUNT(AZ103:AZ117)</f>
        <v>4</v>
      </c>
    </row>
    <row r="119" spans="1:55" x14ac:dyDescent="0.2">
      <c r="A119" s="110"/>
      <c r="AA119" s="30"/>
      <c r="AB119" s="11"/>
      <c r="AC119" s="11"/>
      <c r="AD119" s="12" t="s">
        <v>13</v>
      </c>
      <c r="AE119" s="31">
        <f>IFERROR(AVERAGE(AC103:AC117)/AVERAGE(AB103:AB117),"N/A")</f>
        <v>1.0532030401737242</v>
      </c>
      <c r="AG119" s="30"/>
      <c r="AH119" s="11"/>
      <c r="AI119" s="11"/>
      <c r="AJ119" s="12" t="s">
        <v>13</v>
      </c>
      <c r="AK119" s="31">
        <f>IFERROR(AVERAGE(AI103:AI117)/AVERAGE(AH103:AH117),"N/A")</f>
        <v>0.89491997216423103</v>
      </c>
      <c r="AM119" s="30"/>
      <c r="AN119" s="11"/>
      <c r="AO119" s="11"/>
      <c r="AP119" s="12" t="s">
        <v>13</v>
      </c>
      <c r="AQ119" s="31" t="str">
        <f>IFERROR(AVERAGE(AO103:AO117)/AVERAGE(AN103:AN117),"N/A")</f>
        <v>N/A</v>
      </c>
      <c r="AS119" s="30"/>
      <c r="AT119" s="11"/>
      <c r="AU119" s="11"/>
      <c r="AV119" s="12" t="s">
        <v>13</v>
      </c>
      <c r="AW119" s="31">
        <f>IFERROR(AVERAGE(AU103:AU117)/AVERAGE(AT103:AT117),"N/A")</f>
        <v>0.91973840665873952</v>
      </c>
      <c r="AY119" s="30"/>
      <c r="AZ119" s="11"/>
      <c r="BA119" s="11"/>
      <c r="BB119" s="12" t="s">
        <v>13</v>
      </c>
      <c r="BC119" s="31">
        <f>IFERROR(AVERAGE(BA103:BA117)/AVERAGE(AZ103:AZ117),"N/A")</f>
        <v>0.87975951903807614</v>
      </c>
    </row>
    <row r="120" spans="1:55" x14ac:dyDescent="0.2">
      <c r="A120" s="110"/>
      <c r="AA120" s="30"/>
      <c r="AB120" s="11"/>
      <c r="AC120" s="11"/>
      <c r="AD120" s="12" t="s">
        <v>14</v>
      </c>
      <c r="AE120" s="32">
        <f>AE24/$Y$24</f>
        <v>1.0473237677486207</v>
      </c>
      <c r="AG120" s="30"/>
      <c r="AH120" s="11"/>
      <c r="AI120" s="11"/>
      <c r="AJ120" s="12" t="s">
        <v>14</v>
      </c>
      <c r="AK120" s="32">
        <f>AK24/$Y$24</f>
        <v>0.88217955441522988</v>
      </c>
      <c r="AM120" s="30"/>
      <c r="AN120" s="11"/>
      <c r="AO120" s="11"/>
      <c r="AP120" s="12" t="s">
        <v>14</v>
      </c>
      <c r="AQ120" s="32">
        <f>AQ24/$Y$24</f>
        <v>0.81027564784406736</v>
      </c>
      <c r="AS120" s="30"/>
      <c r="AT120" s="11"/>
      <c r="AU120" s="11"/>
      <c r="AV120" s="12" t="s">
        <v>14</v>
      </c>
      <c r="AW120" s="32">
        <f>AW24/$Y$24</f>
        <v>0.90798798623521759</v>
      </c>
      <c r="AY120" s="30"/>
      <c r="AZ120" s="11"/>
      <c r="BA120" s="11"/>
      <c r="BB120" s="12" t="s">
        <v>14</v>
      </c>
      <c r="BC120" s="32">
        <f>BC24/$Y$24</f>
        <v>0.91256642458108106</v>
      </c>
    </row>
    <row r="121" spans="1:55" ht="17" thickBot="1" x14ac:dyDescent="0.25">
      <c r="A121" s="110"/>
      <c r="AA121" s="33"/>
      <c r="AB121" s="34"/>
      <c r="AC121" s="34"/>
      <c r="AD121" s="35" t="s">
        <v>20</v>
      </c>
      <c r="AE121" s="36">
        <f>IFERROR(SUM(AE103:AE117),0)</f>
        <v>2.509348927919761E-2</v>
      </c>
      <c r="AG121" s="33"/>
      <c r="AH121" s="34"/>
      <c r="AI121" s="34"/>
      <c r="AJ121" s="35" t="s">
        <v>20</v>
      </c>
      <c r="AK121" s="36">
        <f>IFERROR(SUM(AK103:AK117),0)</f>
        <v>2.1289711391084775E-2</v>
      </c>
      <c r="AM121" s="33"/>
      <c r="AN121" s="34"/>
      <c r="AO121" s="34"/>
      <c r="AP121" s="35" t="s">
        <v>20</v>
      </c>
      <c r="AQ121" s="36">
        <f>IFERROR(SUM(AQ103:AQ117),0)</f>
        <v>0</v>
      </c>
      <c r="AS121" s="33"/>
      <c r="AT121" s="34"/>
      <c r="AU121" s="34"/>
      <c r="AV121" s="35" t="s">
        <v>20</v>
      </c>
      <c r="AW121" s="36">
        <f>IFERROR(SUM(AW103:AW117),0)</f>
        <v>4.4835206693403303E-2</v>
      </c>
      <c r="AY121" s="33"/>
      <c r="AZ121" s="34"/>
      <c r="BA121" s="34"/>
      <c r="BB121" s="35" t="s">
        <v>20</v>
      </c>
      <c r="BC121" s="36">
        <f>IFERROR(SUM(BC103:BC117),0)</f>
        <v>7.5871294789663715E-3</v>
      </c>
    </row>
    <row r="123" spans="1:55" ht="17" thickBot="1" x14ac:dyDescent="0.25"/>
    <row r="124" spans="1:55" x14ac:dyDescent="0.2">
      <c r="A124" s="110" t="s">
        <v>8</v>
      </c>
      <c r="AG124" s="15" t="s">
        <v>16</v>
      </c>
      <c r="AH124" s="16" t="s">
        <v>8</v>
      </c>
      <c r="AI124" s="16"/>
      <c r="AJ124" s="16"/>
      <c r="AK124" s="17"/>
      <c r="AM124" s="15" t="s">
        <v>16</v>
      </c>
      <c r="AN124" s="16" t="s">
        <v>8</v>
      </c>
      <c r="AO124" s="16"/>
      <c r="AP124" s="16"/>
      <c r="AQ124" s="17"/>
      <c r="AS124" s="15" t="s">
        <v>16</v>
      </c>
      <c r="AT124" s="16" t="s">
        <v>8</v>
      </c>
      <c r="AU124" s="16"/>
      <c r="AV124" s="16"/>
      <c r="AW124" s="17"/>
      <c r="AY124" s="15" t="s">
        <v>16</v>
      </c>
      <c r="AZ124" s="16" t="s">
        <v>8</v>
      </c>
      <c r="BA124" s="16"/>
      <c r="BB124" s="16"/>
      <c r="BC124" s="17"/>
    </row>
    <row r="125" spans="1:55" x14ac:dyDescent="0.2">
      <c r="A125" s="110"/>
      <c r="AG125" s="18" t="s">
        <v>17</v>
      </c>
      <c r="AH125" s="13" t="s">
        <v>19</v>
      </c>
      <c r="AI125" s="13"/>
      <c r="AJ125" s="13"/>
      <c r="AK125" s="19"/>
      <c r="AM125" s="18" t="s">
        <v>17</v>
      </c>
      <c r="AN125" s="13" t="s">
        <v>100</v>
      </c>
      <c r="AO125" s="13"/>
      <c r="AP125" s="13"/>
      <c r="AQ125" s="19"/>
      <c r="AS125" s="18" t="s">
        <v>17</v>
      </c>
      <c r="AT125" s="13" t="s">
        <v>5</v>
      </c>
      <c r="AU125" s="13"/>
      <c r="AV125" s="13"/>
      <c r="AW125" s="19"/>
      <c r="AY125" s="18" t="s">
        <v>17</v>
      </c>
      <c r="AZ125" s="13" t="s">
        <v>9</v>
      </c>
      <c r="BA125" s="13"/>
      <c r="BB125" s="13"/>
      <c r="BC125" s="19"/>
    </row>
    <row r="126" spans="1:55" ht="19" x14ac:dyDescent="0.2">
      <c r="A126" s="110"/>
      <c r="AG126" s="20" t="s">
        <v>109</v>
      </c>
      <c r="AH126" s="6" t="s">
        <v>0</v>
      </c>
      <c r="AI126" s="6" t="s">
        <v>1</v>
      </c>
      <c r="AJ126" s="6" t="s">
        <v>11</v>
      </c>
      <c r="AK126" s="21" t="s">
        <v>12</v>
      </c>
      <c r="AM126" s="20" t="s">
        <v>109</v>
      </c>
      <c r="AN126" s="6" t="s">
        <v>0</v>
      </c>
      <c r="AO126" s="6" t="s">
        <v>1</v>
      </c>
      <c r="AP126" s="6" t="s">
        <v>11</v>
      </c>
      <c r="AQ126" s="21" t="s">
        <v>12</v>
      </c>
      <c r="AS126" s="20" t="s">
        <v>109</v>
      </c>
      <c r="AT126" s="6" t="s">
        <v>0</v>
      </c>
      <c r="AU126" s="6" t="s">
        <v>1</v>
      </c>
      <c r="AV126" s="6" t="s">
        <v>11</v>
      </c>
      <c r="AW126" s="21" t="s">
        <v>12</v>
      </c>
      <c r="AY126" s="20" t="s">
        <v>109</v>
      </c>
      <c r="AZ126" s="6" t="s">
        <v>0</v>
      </c>
      <c r="BA126" s="6" t="s">
        <v>1</v>
      </c>
      <c r="BB126" s="6" t="s">
        <v>11</v>
      </c>
      <c r="BC126" s="21" t="s">
        <v>12</v>
      </c>
    </row>
    <row r="127" spans="1:55" x14ac:dyDescent="0.2">
      <c r="A127" s="110"/>
      <c r="AG127" s="22"/>
      <c r="AH127" s="7"/>
      <c r="AI127" s="7"/>
      <c r="AJ127" s="7">
        <f>AK$144*AH127</f>
        <v>0</v>
      </c>
      <c r="AK127" s="23" t="e">
        <f>((AJ127-AI127)/AI127)^2</f>
        <v>#DIV/0!</v>
      </c>
      <c r="AM127" s="22">
        <v>62</v>
      </c>
      <c r="AN127" s="4">
        <v>91</v>
      </c>
      <c r="AO127" s="4">
        <v>71</v>
      </c>
      <c r="AP127" s="7">
        <f>AQ$144*AN127</f>
        <v>70.403332975355596</v>
      </c>
      <c r="AQ127" s="23">
        <f>((AP127-AO127)/AO127)^2</f>
        <v>7.0623197440588325E-5</v>
      </c>
      <c r="AS127" s="22">
        <v>26</v>
      </c>
      <c r="AT127" s="7">
        <v>101</v>
      </c>
      <c r="AU127" s="7">
        <v>86</v>
      </c>
      <c r="AV127" s="7">
        <f>AW$144*AT127</f>
        <v>87.562976639873696</v>
      </c>
      <c r="AW127" s="23">
        <f>((AV127-AU127)/AU127)^2</f>
        <v>3.3029961827891693E-4</v>
      </c>
      <c r="AY127" s="22">
        <v>21</v>
      </c>
      <c r="AZ127" s="7">
        <v>125</v>
      </c>
      <c r="BA127" s="7">
        <v>107</v>
      </c>
      <c r="BB127" s="7">
        <f>BC$144*AZ127</f>
        <v>108.91646555281316</v>
      </c>
      <c r="BC127" s="23">
        <f>((BB127-BA127)/BA127)^2</f>
        <v>3.2080008866446573E-4</v>
      </c>
    </row>
    <row r="128" spans="1:55" x14ac:dyDescent="0.2">
      <c r="A128" s="110"/>
      <c r="AG128" s="24"/>
      <c r="AH128" s="8"/>
      <c r="AI128" s="8"/>
      <c r="AJ128" s="8"/>
      <c r="AK128" s="25"/>
      <c r="AM128" s="24">
        <v>63</v>
      </c>
      <c r="AN128" s="4">
        <v>179</v>
      </c>
      <c r="AO128" s="4">
        <v>145</v>
      </c>
      <c r="AP128" s="8">
        <f t="shared" ref="AP128:AP132" si="59">AQ$144*AN128</f>
        <v>138.48567695152366</v>
      </c>
      <c r="AQ128" s="25">
        <f t="shared" ref="AQ128:AQ132" si="60">((AP128-AO128)/AO128)^2</f>
        <v>2.0183783486283041E-3</v>
      </c>
      <c r="AS128" s="24">
        <v>34</v>
      </c>
      <c r="AT128" s="8">
        <v>120</v>
      </c>
      <c r="AU128" s="8">
        <v>95</v>
      </c>
      <c r="AV128" s="8">
        <f>AW$144*AT128</f>
        <v>104.03521977014697</v>
      </c>
      <c r="AW128" s="25">
        <f>((AV128-AU128)/AU128)^2</f>
        <v>9.0454511130032798E-3</v>
      </c>
      <c r="AY128" s="24">
        <v>26</v>
      </c>
      <c r="AZ128" s="8">
        <v>101</v>
      </c>
      <c r="BA128" s="8">
        <v>84</v>
      </c>
      <c r="BB128" s="8">
        <f>BC$144*AZ128</f>
        <v>88.00450416667303</v>
      </c>
      <c r="BC128" s="25">
        <f>((BB128-BA128)/BA128)^2</f>
        <v>2.2726833362955862E-3</v>
      </c>
    </row>
    <row r="129" spans="1:55" x14ac:dyDescent="0.2">
      <c r="A129" s="110"/>
      <c r="AG129" s="24"/>
      <c r="AH129" s="8"/>
      <c r="AI129" s="8"/>
      <c r="AJ129" s="8"/>
      <c r="AK129" s="25"/>
      <c r="AM129" s="24">
        <v>64</v>
      </c>
      <c r="AN129" s="4">
        <v>98</v>
      </c>
      <c r="AO129" s="4">
        <v>73</v>
      </c>
      <c r="AP129" s="8">
        <f t="shared" si="59"/>
        <v>75.818973973459876</v>
      </c>
      <c r="AQ129" s="25">
        <f t="shared" si="60"/>
        <v>1.4912017757635881E-3</v>
      </c>
      <c r="AS129" s="24">
        <v>40</v>
      </c>
      <c r="AT129" s="8">
        <v>109</v>
      </c>
      <c r="AU129" s="8">
        <v>94</v>
      </c>
      <c r="AV129" s="8">
        <f>AW$144*AT129</f>
        <v>94.498657957883495</v>
      </c>
      <c r="AW129" s="25">
        <f>((AV129-AU129)/AU129)^2</f>
        <v>2.8141665794537951E-5</v>
      </c>
      <c r="AY129" s="24">
        <v>30</v>
      </c>
      <c r="AZ129" s="4">
        <v>82</v>
      </c>
      <c r="BA129" s="4">
        <v>71</v>
      </c>
      <c r="BB129" s="8">
        <f t="shared" ref="BB129:BB130" si="61">BC$144*AZ129</f>
        <v>71.449201402645429</v>
      </c>
      <c r="BC129" s="25">
        <f t="shared" ref="BC129:BC130" si="62">((BB129-BA129)/BA129)^2</f>
        <v>4.0028149204249233E-5</v>
      </c>
    </row>
    <row r="130" spans="1:55" x14ac:dyDescent="0.2">
      <c r="A130" s="110"/>
      <c r="AG130" s="24"/>
      <c r="AH130" s="8"/>
      <c r="AI130" s="8"/>
      <c r="AJ130" s="8"/>
      <c r="AK130" s="25"/>
      <c r="AM130" s="24">
        <v>65</v>
      </c>
      <c r="AN130" s="4">
        <v>81</v>
      </c>
      <c r="AO130" s="4">
        <v>59</v>
      </c>
      <c r="AP130" s="8">
        <f t="shared" si="59"/>
        <v>62.666702978063775</v>
      </c>
      <c r="AQ130" s="25">
        <f t="shared" si="60"/>
        <v>3.8623127633845887E-3</v>
      </c>
      <c r="AS130" s="24">
        <v>44</v>
      </c>
      <c r="AT130" s="8">
        <v>170</v>
      </c>
      <c r="AU130" s="8">
        <v>159</v>
      </c>
      <c r="AV130" s="8">
        <f>AW$144*AT130</f>
        <v>147.3832280077082</v>
      </c>
      <c r="AW130" s="25">
        <f>((AV130-AU130)/AU130)^2</f>
        <v>5.3379768015859846E-3</v>
      </c>
      <c r="AY130" s="24">
        <v>31</v>
      </c>
      <c r="AZ130" s="4">
        <v>85</v>
      </c>
      <c r="BA130" s="4">
        <v>77</v>
      </c>
      <c r="BB130" s="8">
        <f t="shared" si="61"/>
        <v>74.063196575912954</v>
      </c>
      <c r="BC130" s="25">
        <f t="shared" si="62"/>
        <v>1.4546828051491645E-3</v>
      </c>
    </row>
    <row r="131" spans="1:55" x14ac:dyDescent="0.2">
      <c r="A131" s="110"/>
      <c r="AG131" s="24"/>
      <c r="AH131" s="8"/>
      <c r="AI131" s="8"/>
      <c r="AJ131" s="8"/>
      <c r="AK131" s="25"/>
      <c r="AM131" s="24">
        <v>66</v>
      </c>
      <c r="AN131" s="4">
        <v>159</v>
      </c>
      <c r="AO131" s="4">
        <v>123</v>
      </c>
      <c r="AP131" s="8">
        <f t="shared" si="59"/>
        <v>123.01241695694</v>
      </c>
      <c r="AQ131" s="25">
        <f t="shared" si="60"/>
        <v>1.0191078038855112E-8</v>
      </c>
      <c r="AS131" s="24"/>
      <c r="AT131" s="8"/>
      <c r="AU131" s="8"/>
      <c r="AV131" s="8"/>
      <c r="AW131" s="25"/>
      <c r="AY131" s="24">
        <v>32</v>
      </c>
      <c r="AZ131" s="8">
        <v>151</v>
      </c>
      <c r="BA131" s="8">
        <v>141</v>
      </c>
      <c r="BB131" s="8">
        <f t="shared" ref="BB131:BB134" si="63">BC$144*AZ131</f>
        <v>131.57109038779831</v>
      </c>
      <c r="BC131" s="25">
        <f t="shared" ref="BC131:BC134" si="64">((BB131-BA131)/BA131)^2</f>
        <v>4.4718241776102556E-3</v>
      </c>
    </row>
    <row r="132" spans="1:55" x14ac:dyDescent="0.2">
      <c r="A132" s="110"/>
      <c r="AG132" s="24"/>
      <c r="AH132" s="8"/>
      <c r="AI132" s="8"/>
      <c r="AJ132" s="8"/>
      <c r="AK132" s="25"/>
      <c r="AM132" s="24">
        <v>69</v>
      </c>
      <c r="AN132" s="8">
        <v>121</v>
      </c>
      <c r="AO132" s="8">
        <v>99</v>
      </c>
      <c r="AP132" s="8">
        <f t="shared" si="59"/>
        <v>93.613222967231067</v>
      </c>
      <c r="AQ132" s="25">
        <f t="shared" si="60"/>
        <v>2.9606536884773868E-3</v>
      </c>
      <c r="AS132" s="24"/>
      <c r="AT132" s="8"/>
      <c r="AU132" s="8"/>
      <c r="AV132" s="8"/>
      <c r="AW132" s="25"/>
      <c r="AY132" s="24">
        <v>33</v>
      </c>
      <c r="AZ132" s="8">
        <v>271</v>
      </c>
      <c r="BA132" s="8">
        <v>240</v>
      </c>
      <c r="BB132" s="8">
        <f t="shared" si="63"/>
        <v>236.13089731849894</v>
      </c>
      <c r="BC132" s="25">
        <f t="shared" si="64"/>
        <v>2.5989506180553303E-4</v>
      </c>
    </row>
    <row r="133" spans="1:55" x14ac:dyDescent="0.2">
      <c r="A133" s="110"/>
      <c r="AG133" s="24"/>
      <c r="AH133" s="8"/>
      <c r="AI133" s="8"/>
      <c r="AJ133" s="8"/>
      <c r="AK133" s="25"/>
      <c r="AM133" s="24"/>
      <c r="AN133" s="8"/>
      <c r="AO133" s="8"/>
      <c r="AP133" s="8"/>
      <c r="AQ133" s="25"/>
      <c r="AS133" s="24"/>
      <c r="AT133" s="8"/>
      <c r="AU133" s="8"/>
      <c r="AV133" s="8"/>
      <c r="AW133" s="25"/>
      <c r="AY133" s="24">
        <v>34</v>
      </c>
      <c r="AZ133" s="8">
        <v>120</v>
      </c>
      <c r="BA133" s="8">
        <v>99</v>
      </c>
      <c r="BB133" s="8">
        <f t="shared" si="63"/>
        <v>104.55980693070063</v>
      </c>
      <c r="BC133" s="25">
        <f t="shared" si="64"/>
        <v>3.1539080814882948E-3</v>
      </c>
    </row>
    <row r="134" spans="1:55" x14ac:dyDescent="0.2">
      <c r="A134" s="110"/>
      <c r="AG134" s="24"/>
      <c r="AH134" s="8"/>
      <c r="AI134" s="8"/>
      <c r="AJ134" s="8"/>
      <c r="AK134" s="25"/>
      <c r="AM134" s="24"/>
      <c r="AN134" s="8"/>
      <c r="AO134" s="8"/>
      <c r="AP134" s="8"/>
      <c r="AQ134" s="25"/>
      <c r="AS134" s="24"/>
      <c r="AT134" s="8"/>
      <c r="AU134" s="8"/>
      <c r="AV134" s="8"/>
      <c r="AW134" s="25"/>
      <c r="AY134" s="24">
        <v>42</v>
      </c>
      <c r="AZ134" s="8">
        <v>141</v>
      </c>
      <c r="BA134" s="8">
        <v>124</v>
      </c>
      <c r="BB134" s="8">
        <f t="shared" si="63"/>
        <v>122.85777314357324</v>
      </c>
      <c r="BC134" s="25">
        <f t="shared" si="64"/>
        <v>8.4851859491581535E-5</v>
      </c>
    </row>
    <row r="135" spans="1:55" x14ac:dyDescent="0.2">
      <c r="A135" s="110"/>
      <c r="AG135" s="24"/>
      <c r="AH135" s="8"/>
      <c r="AI135" s="8"/>
      <c r="AJ135" s="8"/>
      <c r="AK135" s="25"/>
      <c r="AM135" s="24"/>
      <c r="AN135" s="8"/>
      <c r="AO135" s="8"/>
      <c r="AP135" s="8"/>
      <c r="AQ135" s="25"/>
      <c r="AS135" s="24"/>
      <c r="AT135" s="8"/>
      <c r="AU135" s="8"/>
      <c r="AV135" s="8"/>
      <c r="AW135" s="25"/>
      <c r="AY135" s="24"/>
      <c r="AZ135" s="8"/>
      <c r="BA135" s="8"/>
      <c r="BB135" s="8"/>
      <c r="BC135" s="25"/>
    </row>
    <row r="136" spans="1:55" x14ac:dyDescent="0.2">
      <c r="A136" s="110"/>
      <c r="AG136" s="24"/>
      <c r="AH136" s="8"/>
      <c r="AI136" s="8"/>
      <c r="AJ136" s="8"/>
      <c r="AK136" s="25"/>
      <c r="AM136" s="24"/>
      <c r="AN136" s="8"/>
      <c r="AO136" s="8"/>
      <c r="AP136" s="8"/>
      <c r="AQ136" s="25"/>
      <c r="AS136" s="24"/>
      <c r="AT136" s="8"/>
      <c r="AU136" s="8"/>
      <c r="AV136" s="8"/>
      <c r="AW136" s="25"/>
      <c r="AY136" s="24"/>
      <c r="AZ136" s="8"/>
      <c r="BA136" s="8"/>
      <c r="BB136" s="8"/>
      <c r="BC136" s="25"/>
    </row>
    <row r="137" spans="1:55" x14ac:dyDescent="0.2">
      <c r="A137" s="110"/>
      <c r="AG137" s="24"/>
      <c r="AH137" s="8"/>
      <c r="AI137" s="8"/>
      <c r="AJ137" s="8"/>
      <c r="AK137" s="25"/>
      <c r="AM137" s="24"/>
      <c r="AN137" s="8"/>
      <c r="AO137" s="8"/>
      <c r="AP137" s="8"/>
      <c r="AQ137" s="25"/>
      <c r="AS137" s="24"/>
      <c r="AT137" s="8"/>
      <c r="AU137" s="8"/>
      <c r="AV137" s="8"/>
      <c r="AW137" s="25"/>
      <c r="AY137" s="24"/>
      <c r="AZ137" s="8"/>
      <c r="BA137" s="8"/>
      <c r="BB137" s="8"/>
      <c r="BC137" s="25"/>
    </row>
    <row r="138" spans="1:55" x14ac:dyDescent="0.2">
      <c r="A138" s="110"/>
      <c r="AG138" s="24"/>
      <c r="AH138" s="8"/>
      <c r="AI138" s="8"/>
      <c r="AJ138" s="8"/>
      <c r="AK138" s="25"/>
      <c r="AM138" s="24"/>
      <c r="AN138" s="8"/>
      <c r="AO138" s="8"/>
      <c r="AP138" s="8"/>
      <c r="AQ138" s="25"/>
      <c r="AS138" s="24"/>
      <c r="AT138" s="8"/>
      <c r="AU138" s="8"/>
      <c r="AV138" s="8"/>
      <c r="AW138" s="25"/>
      <c r="AY138" s="24"/>
      <c r="AZ138" s="8"/>
      <c r="BA138" s="8"/>
      <c r="BB138" s="8"/>
      <c r="BC138" s="25"/>
    </row>
    <row r="139" spans="1:55" x14ac:dyDescent="0.2">
      <c r="A139" s="110"/>
      <c r="AG139" s="24"/>
      <c r="AH139" s="8"/>
      <c r="AI139" s="8"/>
      <c r="AJ139" s="8"/>
      <c r="AK139" s="25"/>
      <c r="AM139" s="24"/>
      <c r="AN139" s="8"/>
      <c r="AO139" s="8"/>
      <c r="AP139" s="8"/>
      <c r="AQ139" s="25"/>
      <c r="AS139" s="24"/>
      <c r="AT139" s="8"/>
      <c r="AU139" s="8"/>
      <c r="AV139" s="8"/>
      <c r="AW139" s="25"/>
      <c r="AY139" s="24"/>
      <c r="AZ139" s="8"/>
      <c r="BA139" s="8"/>
      <c r="BB139" s="8"/>
      <c r="BC139" s="25"/>
    </row>
    <row r="140" spans="1:55" x14ac:dyDescent="0.2">
      <c r="A140" s="110"/>
      <c r="AG140" s="24"/>
      <c r="AH140" s="8"/>
      <c r="AI140" s="8"/>
      <c r="AJ140" s="8"/>
      <c r="AK140" s="25"/>
      <c r="AM140" s="24"/>
      <c r="AN140" s="8"/>
      <c r="AO140" s="8"/>
      <c r="AP140" s="8"/>
      <c r="AQ140" s="25"/>
      <c r="AS140" s="24"/>
      <c r="AT140" s="8"/>
      <c r="AU140" s="8"/>
      <c r="AV140" s="8"/>
      <c r="AW140" s="25"/>
      <c r="AY140" s="24"/>
      <c r="AZ140" s="8"/>
      <c r="BA140" s="8"/>
      <c r="BB140" s="8"/>
      <c r="BC140" s="25"/>
    </row>
    <row r="141" spans="1:55" x14ac:dyDescent="0.2">
      <c r="A141" s="110"/>
      <c r="AG141" s="26"/>
      <c r="AH141" s="9"/>
      <c r="AI141" s="9"/>
      <c r="AJ141" s="9"/>
      <c r="AK141" s="27"/>
      <c r="AM141" s="26"/>
      <c r="AN141" s="9"/>
      <c r="AO141" s="9"/>
      <c r="AP141" s="9"/>
      <c r="AQ141" s="27"/>
      <c r="AS141" s="26"/>
      <c r="AT141" s="9"/>
      <c r="AU141" s="9"/>
      <c r="AV141" s="9"/>
      <c r="AW141" s="27"/>
      <c r="AY141" s="26"/>
      <c r="AZ141" s="9"/>
      <c r="BA141" s="9"/>
      <c r="BB141" s="9"/>
      <c r="BC141" s="27"/>
    </row>
    <row r="142" spans="1:55" x14ac:dyDescent="0.2">
      <c r="A142" s="110"/>
      <c r="AG142" s="28"/>
      <c r="AH142" s="7"/>
      <c r="AI142" s="7"/>
      <c r="AJ142" s="10" t="s">
        <v>15</v>
      </c>
      <c r="AK142" s="29">
        <f>COUNT(AH127:AH141)</f>
        <v>0</v>
      </c>
      <c r="AM142" s="28"/>
      <c r="AN142" s="7"/>
      <c r="AO142" s="7"/>
      <c r="AP142" s="10" t="s">
        <v>15</v>
      </c>
      <c r="AQ142" s="29">
        <f>COUNT(AN127:AN141)</f>
        <v>6</v>
      </c>
      <c r="AS142" s="28"/>
      <c r="AT142" s="7"/>
      <c r="AU142" s="7"/>
      <c r="AV142" s="10" t="s">
        <v>15</v>
      </c>
      <c r="AW142" s="29">
        <f>COUNT(AT127:AT141)</f>
        <v>4</v>
      </c>
      <c r="AY142" s="28"/>
      <c r="AZ142" s="7"/>
      <c r="BA142" s="7"/>
      <c r="BB142" s="10" t="s">
        <v>15</v>
      </c>
      <c r="BC142" s="29">
        <f>COUNT(AZ127:AZ141)</f>
        <v>8</v>
      </c>
    </row>
    <row r="143" spans="1:55" x14ac:dyDescent="0.2">
      <c r="A143" s="110"/>
      <c r="AG143" s="30"/>
      <c r="AH143" s="11"/>
      <c r="AI143" s="11"/>
      <c r="AJ143" s="12" t="s">
        <v>13</v>
      </c>
      <c r="AK143" s="31" t="str">
        <f>IFERROR(AVERAGE(AI127:AI141)/AVERAGE(AH127:AH141),"N/A")</f>
        <v>N/A</v>
      </c>
      <c r="AM143" s="30"/>
      <c r="AN143" s="11"/>
      <c r="AO143" s="11"/>
      <c r="AP143" s="12" t="s">
        <v>13</v>
      </c>
      <c r="AQ143" s="31">
        <f>IFERROR(AVERAGE(AO127:AO141)/AVERAGE(AN127:AN141),"N/A")</f>
        <v>0.78189300411522633</v>
      </c>
      <c r="AS143" s="30"/>
      <c r="AT143" s="11"/>
      <c r="AU143" s="11"/>
      <c r="AV143" s="12" t="s">
        <v>13</v>
      </c>
      <c r="AW143" s="31">
        <f>IFERROR(AVERAGE(AU127:AU141)/AVERAGE(AT127:AT141),"N/A")</f>
        <v>0.86799999999999999</v>
      </c>
      <c r="AY143" s="30"/>
      <c r="AZ143" s="11"/>
      <c r="BA143" s="11"/>
      <c r="BB143" s="12" t="s">
        <v>13</v>
      </c>
      <c r="BC143" s="31">
        <f>IFERROR(AVERAGE(BA127:BA141)/AVERAGE(AZ127:AZ141),"N/A")</f>
        <v>0.87639405204460963</v>
      </c>
    </row>
    <row r="144" spans="1:55" x14ac:dyDescent="0.2">
      <c r="A144" s="110"/>
      <c r="AG144" s="30"/>
      <c r="AH144" s="11"/>
      <c r="AI144" s="11"/>
      <c r="AJ144" s="12" t="s">
        <v>14</v>
      </c>
      <c r="AK144" s="32">
        <f>AK24/$AE$24</f>
        <v>0.84231789784701161</v>
      </c>
      <c r="AM144" s="30"/>
      <c r="AN144" s="11"/>
      <c r="AO144" s="11"/>
      <c r="AP144" s="12" t="s">
        <v>14</v>
      </c>
      <c r="AQ144" s="32">
        <f>AQ24/$AE$24</f>
        <v>0.7736629997291824</v>
      </c>
      <c r="AS144" s="30"/>
      <c r="AT144" s="11"/>
      <c r="AU144" s="11"/>
      <c r="AV144" s="12" t="s">
        <v>14</v>
      </c>
      <c r="AW144" s="32">
        <f>AW24/$AE$24</f>
        <v>0.86696016475122473</v>
      </c>
      <c r="AY144" s="30"/>
      <c r="AZ144" s="11"/>
      <c r="BA144" s="11"/>
      <c r="BB144" s="12" t="s">
        <v>14</v>
      </c>
      <c r="BC144" s="32">
        <f>BC24/$AE$24</f>
        <v>0.87133172442250528</v>
      </c>
    </row>
    <row r="145" spans="1:55" ht="17" thickBot="1" x14ac:dyDescent="0.25">
      <c r="A145" s="110"/>
      <c r="AG145" s="33"/>
      <c r="AH145" s="34"/>
      <c r="AI145" s="34"/>
      <c r="AJ145" s="35" t="s">
        <v>20</v>
      </c>
      <c r="AK145" s="36">
        <f>IFERROR(SUM(AK127:AK141),0)</f>
        <v>0</v>
      </c>
      <c r="AM145" s="33"/>
      <c r="AN145" s="34"/>
      <c r="AO145" s="34"/>
      <c r="AP145" s="35" t="s">
        <v>20</v>
      </c>
      <c r="AQ145" s="36">
        <f>IFERROR(SUM(AQ127:AQ141),0)</f>
        <v>1.0403179964772495E-2</v>
      </c>
      <c r="AS145" s="33"/>
      <c r="AT145" s="34"/>
      <c r="AU145" s="34"/>
      <c r="AV145" s="35" t="s">
        <v>20</v>
      </c>
      <c r="AW145" s="36">
        <f>IFERROR(SUM(AW127:AW141),0)</f>
        <v>1.4741869198662719E-2</v>
      </c>
      <c r="AY145" s="33"/>
      <c r="AZ145" s="34"/>
      <c r="BA145" s="34"/>
      <c r="BB145" s="35" t="s">
        <v>20</v>
      </c>
      <c r="BC145" s="36">
        <f>IFERROR(SUM(BC127:BC141),0)</f>
        <v>1.205867355970913E-2</v>
      </c>
    </row>
    <row r="147" spans="1:55" ht="17" thickBot="1" x14ac:dyDescent="0.25"/>
    <row r="148" spans="1:55" x14ac:dyDescent="0.2">
      <c r="A148" s="110" t="s">
        <v>19</v>
      </c>
      <c r="AM148" s="15" t="s">
        <v>16</v>
      </c>
      <c r="AN148" s="16" t="s">
        <v>19</v>
      </c>
      <c r="AO148" s="16"/>
      <c r="AP148" s="16"/>
      <c r="AQ148" s="17"/>
      <c r="AS148" s="15" t="s">
        <v>16</v>
      </c>
      <c r="AT148" s="16" t="s">
        <v>19</v>
      </c>
      <c r="AU148" s="16"/>
      <c r="AV148" s="16"/>
      <c r="AW148" s="17"/>
      <c r="AY148" s="15" t="s">
        <v>16</v>
      </c>
      <c r="AZ148" s="16" t="s">
        <v>19</v>
      </c>
      <c r="BA148" s="16"/>
      <c r="BB148" s="16"/>
      <c r="BC148" s="17"/>
    </row>
    <row r="149" spans="1:55" x14ac:dyDescent="0.2">
      <c r="A149" s="110"/>
      <c r="AM149" s="18" t="s">
        <v>17</v>
      </c>
      <c r="AN149" s="13" t="s">
        <v>100</v>
      </c>
      <c r="AO149" s="13"/>
      <c r="AP149" s="13"/>
      <c r="AQ149" s="19"/>
      <c r="AS149" s="18" t="s">
        <v>17</v>
      </c>
      <c r="AT149" s="13" t="s">
        <v>5</v>
      </c>
      <c r="AU149" s="13"/>
      <c r="AV149" s="13"/>
      <c r="AW149" s="19"/>
      <c r="AY149" s="18" t="s">
        <v>17</v>
      </c>
      <c r="AZ149" s="13" t="s">
        <v>9</v>
      </c>
      <c r="BA149" s="13"/>
      <c r="BB149" s="13"/>
      <c r="BC149" s="19"/>
    </row>
    <row r="150" spans="1:55" ht="19" x14ac:dyDescent="0.2">
      <c r="A150" s="110"/>
      <c r="AM150" s="20" t="s">
        <v>109</v>
      </c>
      <c r="AN150" s="6" t="s">
        <v>0</v>
      </c>
      <c r="AO150" s="6" t="s">
        <v>1</v>
      </c>
      <c r="AP150" s="6" t="s">
        <v>11</v>
      </c>
      <c r="AQ150" s="21" t="s">
        <v>12</v>
      </c>
      <c r="AS150" s="20" t="s">
        <v>109</v>
      </c>
      <c r="AT150" s="6" t="s">
        <v>0</v>
      </c>
      <c r="AU150" s="6" t="s">
        <v>1</v>
      </c>
      <c r="AV150" s="6" t="s">
        <v>11</v>
      </c>
      <c r="AW150" s="21" t="s">
        <v>12</v>
      </c>
      <c r="AY150" s="20" t="s">
        <v>109</v>
      </c>
      <c r="AZ150" s="6" t="s">
        <v>0</v>
      </c>
      <c r="BA150" s="6" t="s">
        <v>1</v>
      </c>
      <c r="BB150" s="6" t="s">
        <v>11</v>
      </c>
      <c r="BC150" s="21" t="s">
        <v>12</v>
      </c>
    </row>
    <row r="151" spans="1:55" x14ac:dyDescent="0.2">
      <c r="A151" s="110"/>
      <c r="AM151" s="22"/>
      <c r="AN151" s="7"/>
      <c r="AO151" s="7"/>
      <c r="AP151" s="7">
        <f>AQ$168*AN151</f>
        <v>0</v>
      </c>
      <c r="AQ151" s="23" t="e">
        <f>((AP151-AO151)/AO151)^2</f>
        <v>#DIV/0!</v>
      </c>
      <c r="AS151" s="22">
        <v>1</v>
      </c>
      <c r="AT151" s="7">
        <v>166</v>
      </c>
      <c r="AU151" s="7">
        <v>165</v>
      </c>
      <c r="AV151" s="7">
        <f>AW$168*AT151</f>
        <v>170.85638060945294</v>
      </c>
      <c r="AW151" s="23">
        <f>((AV151-AU151)/AU151)^2</f>
        <v>1.2597683688806759E-3</v>
      </c>
      <c r="AY151" s="22"/>
      <c r="AZ151" s="7"/>
      <c r="BA151" s="7"/>
      <c r="BB151" s="7">
        <f>BC$168*AZ151</f>
        <v>0</v>
      </c>
      <c r="BC151" s="23" t="e">
        <f>((BB151-BA151)/BA151)^2</f>
        <v>#DIV/0!</v>
      </c>
    </row>
    <row r="152" spans="1:55" x14ac:dyDescent="0.2">
      <c r="A152" s="110"/>
      <c r="AM152" s="24"/>
      <c r="AN152" s="8"/>
      <c r="AO152" s="8"/>
      <c r="AP152" s="8"/>
      <c r="AQ152" s="25"/>
      <c r="AS152" s="24">
        <v>2</v>
      </c>
      <c r="AT152" s="8">
        <v>113</v>
      </c>
      <c r="AU152" s="8">
        <v>115</v>
      </c>
      <c r="AV152" s="8">
        <f t="shared" ref="AV152:AV159" si="65">AW$168*AT152</f>
        <v>116.30584945101315</v>
      </c>
      <c r="AW152" s="25">
        <f t="shared" ref="AW152:AW159" si="66">((AV152-AU152)/AU152)^2</f>
        <v>1.2894085358875862E-4</v>
      </c>
      <c r="AY152" s="24"/>
      <c r="AZ152" s="8"/>
      <c r="BA152" s="8"/>
      <c r="BB152" s="8"/>
      <c r="BC152" s="25"/>
    </row>
    <row r="153" spans="1:55" x14ac:dyDescent="0.2">
      <c r="A153" s="110"/>
      <c r="AM153" s="24"/>
      <c r="AN153" s="8"/>
      <c r="AO153" s="8"/>
      <c r="AP153" s="8"/>
      <c r="AQ153" s="25"/>
      <c r="AS153" s="24">
        <v>3</v>
      </c>
      <c r="AT153" s="8">
        <v>103</v>
      </c>
      <c r="AU153" s="8">
        <v>114</v>
      </c>
      <c r="AV153" s="8">
        <f t="shared" si="65"/>
        <v>106.01329640225092</v>
      </c>
      <c r="AW153" s="25">
        <f t="shared" si="66"/>
        <v>4.9082359463141099E-3</v>
      </c>
      <c r="AY153" s="24"/>
      <c r="AZ153" s="8"/>
      <c r="BA153" s="8"/>
      <c r="BB153" s="8"/>
      <c r="BC153" s="25"/>
    </row>
    <row r="154" spans="1:55" x14ac:dyDescent="0.2">
      <c r="A154" s="110"/>
      <c r="AM154" s="24"/>
      <c r="AN154" s="8"/>
      <c r="AO154" s="8"/>
      <c r="AP154" s="8"/>
      <c r="AQ154" s="25"/>
      <c r="AS154" s="24">
        <v>4</v>
      </c>
      <c r="AT154" s="8">
        <v>201</v>
      </c>
      <c r="AU154" s="8">
        <v>208</v>
      </c>
      <c r="AV154" s="8">
        <f t="shared" si="65"/>
        <v>206.88031628012072</v>
      </c>
      <c r="AW154" s="25">
        <f t="shared" si="66"/>
        <v>2.8977709702355166E-5</v>
      </c>
      <c r="AY154" s="24"/>
      <c r="AZ154" s="8"/>
      <c r="BA154" s="8"/>
      <c r="BB154" s="8"/>
      <c r="BC154" s="25"/>
    </row>
    <row r="155" spans="1:55" x14ac:dyDescent="0.2">
      <c r="A155" s="110"/>
      <c r="AM155" s="24"/>
      <c r="AN155" s="8"/>
      <c r="AO155" s="8"/>
      <c r="AP155" s="8"/>
      <c r="AQ155" s="25"/>
      <c r="AS155" s="24">
        <v>5</v>
      </c>
      <c r="AT155" s="8">
        <v>139</v>
      </c>
      <c r="AU155" s="8">
        <v>136</v>
      </c>
      <c r="AV155" s="8">
        <f t="shared" si="65"/>
        <v>143.06648737779494</v>
      </c>
      <c r="AW155" s="25">
        <f t="shared" si="66"/>
        <v>2.6997861083766892E-3</v>
      </c>
      <c r="AY155" s="24"/>
      <c r="AZ155" s="8"/>
      <c r="BA155" s="8"/>
      <c r="BB155" s="8"/>
      <c r="BC155" s="25"/>
    </row>
    <row r="156" spans="1:55" x14ac:dyDescent="0.2">
      <c r="A156" s="110"/>
      <c r="AM156" s="24"/>
      <c r="AN156" s="8"/>
      <c r="AO156" s="8"/>
      <c r="AP156" s="8"/>
      <c r="AQ156" s="25"/>
      <c r="AS156" s="24">
        <v>6</v>
      </c>
      <c r="AT156" s="8">
        <v>164</v>
      </c>
      <c r="AU156" s="8">
        <v>170</v>
      </c>
      <c r="AV156" s="8">
        <f t="shared" si="65"/>
        <v>168.79786999970048</v>
      </c>
      <c r="AW156" s="25">
        <f t="shared" si="66"/>
        <v>5.0004032443602815E-5</v>
      </c>
      <c r="AY156" s="24"/>
      <c r="AZ156" s="8"/>
      <c r="BA156" s="8"/>
      <c r="BB156" s="8"/>
      <c r="BC156" s="25"/>
    </row>
    <row r="157" spans="1:55" x14ac:dyDescent="0.2">
      <c r="A157" s="110"/>
      <c r="AM157" s="24"/>
      <c r="AN157" s="8"/>
      <c r="AO157" s="8"/>
      <c r="AP157" s="8"/>
      <c r="AQ157" s="25"/>
      <c r="AS157" s="24">
        <v>7</v>
      </c>
      <c r="AT157" s="8">
        <v>114</v>
      </c>
      <c r="AU157" s="8">
        <v>119</v>
      </c>
      <c r="AV157" s="8">
        <f t="shared" si="65"/>
        <v>117.33510475588936</v>
      </c>
      <c r="AW157" s="25">
        <f t="shared" si="66"/>
        <v>1.9574014362419486E-4</v>
      </c>
      <c r="AY157" s="24"/>
      <c r="AZ157" s="8"/>
      <c r="BA157" s="8"/>
      <c r="BB157" s="8"/>
      <c r="BC157" s="25"/>
    </row>
    <row r="158" spans="1:55" x14ac:dyDescent="0.2">
      <c r="A158" s="110"/>
      <c r="AM158" s="24"/>
      <c r="AN158" s="8"/>
      <c r="AO158" s="8"/>
      <c r="AP158" s="8"/>
      <c r="AQ158" s="25"/>
      <c r="AS158" s="24">
        <v>8</v>
      </c>
      <c r="AT158" s="8">
        <v>129</v>
      </c>
      <c r="AU158" s="8">
        <v>129</v>
      </c>
      <c r="AV158" s="8">
        <f t="shared" si="65"/>
        <v>132.7739343290327</v>
      </c>
      <c r="AW158" s="25">
        <f t="shared" si="66"/>
        <v>8.5587286340072617E-4</v>
      </c>
      <c r="AY158" s="24"/>
      <c r="AZ158" s="8"/>
      <c r="BA158" s="8"/>
      <c r="BB158" s="8"/>
      <c r="BC158" s="25"/>
    </row>
    <row r="159" spans="1:55" x14ac:dyDescent="0.2">
      <c r="A159" s="110"/>
      <c r="AM159" s="24"/>
      <c r="AN159" s="8"/>
      <c r="AO159" s="8"/>
      <c r="AP159" s="8"/>
      <c r="AQ159" s="25"/>
      <c r="AS159" s="24">
        <v>9</v>
      </c>
      <c r="AT159" s="8">
        <v>157</v>
      </c>
      <c r="AU159" s="8">
        <v>160</v>
      </c>
      <c r="AV159" s="8">
        <f t="shared" si="65"/>
        <v>161.59308286556694</v>
      </c>
      <c r="AW159" s="25">
        <f t="shared" si="66"/>
        <v>9.913722720949133E-5</v>
      </c>
      <c r="AY159" s="24"/>
      <c r="AZ159" s="8"/>
      <c r="BA159" s="8"/>
      <c r="BB159" s="8"/>
      <c r="BC159" s="25"/>
    </row>
    <row r="160" spans="1:55" x14ac:dyDescent="0.2">
      <c r="A160" s="110"/>
      <c r="AM160" s="24"/>
      <c r="AN160" s="8"/>
      <c r="AO160" s="8"/>
      <c r="AP160" s="8"/>
      <c r="AQ160" s="25"/>
      <c r="AS160" s="24"/>
      <c r="AT160" s="8"/>
      <c r="AU160" s="8"/>
      <c r="AV160" s="8"/>
      <c r="AW160" s="25"/>
      <c r="AY160" s="24"/>
      <c r="AZ160" s="8"/>
      <c r="BA160" s="8"/>
      <c r="BB160" s="8"/>
      <c r="BC160" s="25"/>
    </row>
    <row r="161" spans="1:55" x14ac:dyDescent="0.2">
      <c r="A161" s="110"/>
      <c r="AM161" s="24"/>
      <c r="AN161" s="8"/>
      <c r="AO161" s="8"/>
      <c r="AP161" s="8"/>
      <c r="AQ161" s="25"/>
      <c r="AS161" s="24"/>
      <c r="AT161" s="8"/>
      <c r="AU161" s="8"/>
      <c r="AV161" s="8"/>
      <c r="AW161" s="25"/>
      <c r="AY161" s="24"/>
      <c r="AZ161" s="8"/>
      <c r="BA161" s="8"/>
      <c r="BB161" s="8"/>
      <c r="BC161" s="25"/>
    </row>
    <row r="162" spans="1:55" x14ac:dyDescent="0.2">
      <c r="A162" s="110"/>
      <c r="AM162" s="24"/>
      <c r="AN162" s="8"/>
      <c r="AO162" s="8"/>
      <c r="AP162" s="8"/>
      <c r="AQ162" s="25"/>
      <c r="AS162" s="24"/>
      <c r="AT162" s="8"/>
      <c r="AU162" s="8"/>
      <c r="AV162" s="8"/>
      <c r="AW162" s="25"/>
      <c r="AY162" s="24"/>
      <c r="AZ162" s="8"/>
      <c r="BA162" s="8"/>
      <c r="BB162" s="8"/>
      <c r="BC162" s="25"/>
    </row>
    <row r="163" spans="1:55" x14ac:dyDescent="0.2">
      <c r="A163" s="110"/>
      <c r="AM163" s="24"/>
      <c r="AN163" s="8"/>
      <c r="AO163" s="8"/>
      <c r="AP163" s="8"/>
      <c r="AQ163" s="25"/>
      <c r="AS163" s="24"/>
      <c r="AT163" s="8"/>
      <c r="AU163" s="8"/>
      <c r="AV163" s="8"/>
      <c r="AW163" s="25"/>
      <c r="AY163" s="24"/>
      <c r="AZ163" s="8"/>
      <c r="BA163" s="8"/>
      <c r="BB163" s="8"/>
      <c r="BC163" s="25"/>
    </row>
    <row r="164" spans="1:55" x14ac:dyDescent="0.2">
      <c r="A164" s="110"/>
      <c r="AM164" s="24"/>
      <c r="AN164" s="8"/>
      <c r="AO164" s="8"/>
      <c r="AP164" s="8"/>
      <c r="AQ164" s="25"/>
      <c r="AS164" s="24"/>
      <c r="AT164" s="8"/>
      <c r="AU164" s="8"/>
      <c r="AV164" s="8"/>
      <c r="AW164" s="25"/>
      <c r="AY164" s="24"/>
      <c r="AZ164" s="8"/>
      <c r="BA164" s="8"/>
      <c r="BB164" s="8"/>
      <c r="BC164" s="25"/>
    </row>
    <row r="165" spans="1:55" x14ac:dyDescent="0.2">
      <c r="A165" s="110"/>
      <c r="AM165" s="26"/>
      <c r="AN165" s="9"/>
      <c r="AO165" s="9"/>
      <c r="AP165" s="9"/>
      <c r="AQ165" s="27"/>
      <c r="AS165" s="26"/>
      <c r="AT165" s="9"/>
      <c r="AU165" s="9"/>
      <c r="AV165" s="9"/>
      <c r="AW165" s="27"/>
      <c r="AY165" s="26"/>
      <c r="AZ165" s="9"/>
      <c r="BA165" s="9"/>
      <c r="BB165" s="9"/>
      <c r="BC165" s="27"/>
    </row>
    <row r="166" spans="1:55" x14ac:dyDescent="0.2">
      <c r="A166" s="110"/>
      <c r="AM166" s="28"/>
      <c r="AN166" s="7"/>
      <c r="AO166" s="7"/>
      <c r="AP166" s="10" t="s">
        <v>15</v>
      </c>
      <c r="AQ166" s="29">
        <f>COUNT(AN151:AN165)</f>
        <v>0</v>
      </c>
      <c r="AS166" s="28"/>
      <c r="AT166" s="7"/>
      <c r="AU166" s="7"/>
      <c r="AV166" s="10" t="s">
        <v>15</v>
      </c>
      <c r="AW166" s="29">
        <f>COUNT(AT151:AT165)</f>
        <v>9</v>
      </c>
      <c r="AY166" s="28"/>
      <c r="AZ166" s="7"/>
      <c r="BA166" s="7"/>
      <c r="BB166" s="10" t="s">
        <v>15</v>
      </c>
      <c r="BC166" s="29">
        <f>COUNT(AZ151:AZ165)</f>
        <v>0</v>
      </c>
    </row>
    <row r="167" spans="1:55" x14ac:dyDescent="0.2">
      <c r="A167" s="110"/>
      <c r="AM167" s="30"/>
      <c r="AN167" s="11"/>
      <c r="AO167" s="11"/>
      <c r="AP167" s="12" t="s">
        <v>13</v>
      </c>
      <c r="AQ167" s="31" t="str">
        <f>IFERROR(AVERAGE(AO151:AO165)/AVERAGE(AN151:AN165),"N/A")</f>
        <v>N/A</v>
      </c>
      <c r="AS167" s="30"/>
      <c r="AT167" s="11"/>
      <c r="AU167" s="11"/>
      <c r="AV167" s="12" t="s">
        <v>13</v>
      </c>
      <c r="AW167" s="31">
        <f>IFERROR(AVERAGE(AU151:AU165)/AVERAGE(AT151:AT165),"N/A")</f>
        <v>1.0233281493001556</v>
      </c>
      <c r="AY167" s="30"/>
      <c r="AZ167" s="11"/>
      <c r="BA167" s="11"/>
      <c r="BB167" s="12" t="s">
        <v>13</v>
      </c>
      <c r="BC167" s="31" t="str">
        <f>IFERROR(AVERAGE(BA151:BA165)/AVERAGE(AZ151:AZ165),"N/A")</f>
        <v>N/A</v>
      </c>
    </row>
    <row r="168" spans="1:55" x14ac:dyDescent="0.2">
      <c r="A168" s="110"/>
      <c r="AM168" s="30"/>
      <c r="AN168" s="11"/>
      <c r="AO168" s="11"/>
      <c r="AP168" s="12" t="s">
        <v>14</v>
      </c>
      <c r="AQ168" s="37">
        <f>AQ24/$AK$24</f>
        <v>0.91849288933155393</v>
      </c>
      <c r="AS168" s="30"/>
      <c r="AT168" s="11"/>
      <c r="AU168" s="11"/>
      <c r="AV168" s="12" t="s">
        <v>14</v>
      </c>
      <c r="AW168" s="37">
        <f>AW24/$AK$24</f>
        <v>1.0292553048762225</v>
      </c>
      <c r="AY168" s="30"/>
      <c r="AZ168" s="11"/>
      <c r="BA168" s="11"/>
      <c r="BB168" s="12" t="s">
        <v>14</v>
      </c>
      <c r="BC168" s="37">
        <f>BC24/$AK$24</f>
        <v>1.0344452215127493</v>
      </c>
    </row>
    <row r="169" spans="1:55" ht="17" thickBot="1" x14ac:dyDescent="0.25">
      <c r="A169" s="110"/>
      <c r="AM169" s="33"/>
      <c r="AN169" s="34"/>
      <c r="AO169" s="34"/>
      <c r="AP169" s="35" t="s">
        <v>20</v>
      </c>
      <c r="AQ169" s="36">
        <f>IFERROR(SUM(AQ151:AQ165),0)</f>
        <v>0</v>
      </c>
      <c r="AS169" s="33"/>
      <c r="AT169" s="34"/>
      <c r="AU169" s="34"/>
      <c r="AV169" s="35" t="s">
        <v>20</v>
      </c>
      <c r="AW169" s="36">
        <f>IFERROR(SUM(AW151:AW165),0)</f>
        <v>1.0226463253540605E-2</v>
      </c>
      <c r="AY169" s="33"/>
      <c r="AZ169" s="34"/>
      <c r="BA169" s="34"/>
      <c r="BB169" s="35" t="s">
        <v>20</v>
      </c>
      <c r="BC169" s="36">
        <f>IFERROR(SUM(BC151:BC165),0)</f>
        <v>0</v>
      </c>
    </row>
    <row r="170" spans="1:55" x14ac:dyDescent="0.2">
      <c r="A170" s="100"/>
      <c r="AM170" s="11"/>
      <c r="AN170" s="11"/>
      <c r="AO170" s="11"/>
      <c r="AP170" s="12"/>
      <c r="AQ170" s="101"/>
      <c r="AS170" s="11"/>
      <c r="AT170" s="11"/>
      <c r="AU170" s="11"/>
      <c r="AV170" s="12"/>
      <c r="AW170" s="101"/>
      <c r="AY170" s="11"/>
      <c r="AZ170" s="11"/>
      <c r="BA170" s="11"/>
      <c r="BB170" s="12"/>
      <c r="BC170" s="101"/>
    </row>
    <row r="171" spans="1:55" ht="17" thickBot="1" x14ac:dyDescent="0.25">
      <c r="A171" s="100"/>
      <c r="AM171" s="11"/>
      <c r="AN171" s="11"/>
      <c r="AO171" s="11"/>
      <c r="AP171" s="12"/>
      <c r="AQ171" s="101"/>
      <c r="AS171" s="11"/>
      <c r="AT171" s="11"/>
      <c r="AU171" s="11"/>
      <c r="AV171" s="12"/>
      <c r="AW171" s="101"/>
      <c r="AY171" s="11"/>
      <c r="AZ171" s="11"/>
      <c r="BA171" s="11"/>
      <c r="BB171" s="12"/>
      <c r="BC171" s="101"/>
    </row>
    <row r="172" spans="1:55" x14ac:dyDescent="0.2">
      <c r="A172" s="110" t="s">
        <v>100</v>
      </c>
      <c r="AM172" s="11"/>
      <c r="AN172" s="11"/>
      <c r="AO172" s="11"/>
      <c r="AP172" s="12"/>
      <c r="AQ172" s="101"/>
      <c r="AS172" s="15" t="s">
        <v>16</v>
      </c>
      <c r="AT172" s="16" t="s">
        <v>100</v>
      </c>
      <c r="AU172" s="16"/>
      <c r="AV172" s="16"/>
      <c r="AW172" s="17"/>
      <c r="AY172" s="15" t="s">
        <v>16</v>
      </c>
      <c r="AZ172" s="16" t="s">
        <v>100</v>
      </c>
      <c r="BA172" s="16"/>
      <c r="BB172" s="16"/>
      <c r="BC172" s="17"/>
    </row>
    <row r="173" spans="1:55" x14ac:dyDescent="0.2">
      <c r="A173" s="110"/>
      <c r="AM173" s="11"/>
      <c r="AN173" s="11"/>
      <c r="AO173" s="11"/>
      <c r="AP173" s="12"/>
      <c r="AQ173" s="101"/>
      <c r="AS173" s="18" t="s">
        <v>17</v>
      </c>
      <c r="AT173" s="13" t="s">
        <v>5</v>
      </c>
      <c r="AU173" s="13"/>
      <c r="AV173" s="13"/>
      <c r="AW173" s="19"/>
      <c r="AY173" s="18" t="s">
        <v>17</v>
      </c>
      <c r="AZ173" s="13" t="s">
        <v>9</v>
      </c>
      <c r="BA173" s="13"/>
      <c r="BB173" s="13"/>
      <c r="BC173" s="19"/>
    </row>
    <row r="174" spans="1:55" ht="19" x14ac:dyDescent="0.2">
      <c r="A174" s="110"/>
      <c r="AM174" s="11"/>
      <c r="AN174" s="11"/>
      <c r="AO174" s="11"/>
      <c r="AP174" s="12"/>
      <c r="AQ174" s="101"/>
      <c r="AS174" s="20" t="s">
        <v>109</v>
      </c>
      <c r="AT174" s="6" t="s">
        <v>0</v>
      </c>
      <c r="AU174" s="6" t="s">
        <v>1</v>
      </c>
      <c r="AV174" s="6" t="s">
        <v>11</v>
      </c>
      <c r="AW174" s="21" t="s">
        <v>12</v>
      </c>
      <c r="AY174" s="20" t="s">
        <v>109</v>
      </c>
      <c r="AZ174" s="6" t="s">
        <v>0</v>
      </c>
      <c r="BA174" s="6" t="s">
        <v>1</v>
      </c>
      <c r="BB174" s="6" t="s">
        <v>11</v>
      </c>
      <c r="BC174" s="21" t="s">
        <v>12</v>
      </c>
    </row>
    <row r="175" spans="1:55" x14ac:dyDescent="0.2">
      <c r="A175" s="110"/>
      <c r="AM175" s="11"/>
      <c r="AN175" s="11"/>
      <c r="AO175" s="11"/>
      <c r="AP175" s="12"/>
      <c r="AQ175" s="101"/>
      <c r="AS175" s="22"/>
      <c r="AT175" s="7"/>
      <c r="AU175" s="7"/>
      <c r="AV175" s="7">
        <f>AW$168*AT175</f>
        <v>0</v>
      </c>
      <c r="AW175" s="23" t="e">
        <f>((AV175-AU175)/AU175)^2</f>
        <v>#DIV/0!</v>
      </c>
      <c r="AY175" s="22"/>
      <c r="AZ175" s="7"/>
      <c r="BA175" s="7"/>
      <c r="BB175" s="7">
        <f>BC$168*AZ175</f>
        <v>0</v>
      </c>
      <c r="BC175" s="23" t="e">
        <f>((BB175-BA175)/BA175)^2</f>
        <v>#DIV/0!</v>
      </c>
    </row>
    <row r="176" spans="1:55" x14ac:dyDescent="0.2">
      <c r="A176" s="110"/>
      <c r="AM176" s="11"/>
      <c r="AN176" s="11"/>
      <c r="AO176" s="11"/>
      <c r="AP176" s="12"/>
      <c r="AQ176" s="101"/>
      <c r="AS176" s="24"/>
      <c r="AT176" s="8"/>
      <c r="AU176" s="8"/>
      <c r="AV176" s="8"/>
      <c r="AW176" s="25"/>
      <c r="AY176" s="24"/>
      <c r="AZ176" s="8"/>
      <c r="BA176" s="8"/>
      <c r="BB176" s="8"/>
      <c r="BC176" s="25"/>
    </row>
    <row r="177" spans="1:55" x14ac:dyDescent="0.2">
      <c r="A177" s="110"/>
      <c r="AM177" s="11"/>
      <c r="AN177" s="11"/>
      <c r="AO177" s="11"/>
      <c r="AP177" s="12"/>
      <c r="AQ177" s="101"/>
      <c r="AS177" s="24"/>
      <c r="AT177" s="8"/>
      <c r="AU177" s="8"/>
      <c r="AV177" s="8"/>
      <c r="AW177" s="25"/>
      <c r="AY177" s="24"/>
      <c r="AZ177" s="8"/>
      <c r="BA177" s="8"/>
      <c r="BB177" s="8"/>
      <c r="BC177" s="25"/>
    </row>
    <row r="178" spans="1:55" x14ac:dyDescent="0.2">
      <c r="A178" s="110"/>
      <c r="AM178" s="11"/>
      <c r="AN178" s="11"/>
      <c r="AO178" s="11"/>
      <c r="AP178" s="12"/>
      <c r="AQ178" s="101"/>
      <c r="AS178" s="24"/>
      <c r="AT178" s="8"/>
      <c r="AU178" s="8"/>
      <c r="AV178" s="8"/>
      <c r="AW178" s="25"/>
      <c r="AY178" s="24"/>
      <c r="AZ178" s="8"/>
      <c r="BA178" s="8"/>
      <c r="BB178" s="8"/>
      <c r="BC178" s="25"/>
    </row>
    <row r="179" spans="1:55" x14ac:dyDescent="0.2">
      <c r="A179" s="110"/>
      <c r="AM179" s="11"/>
      <c r="AN179" s="11"/>
      <c r="AO179" s="11"/>
      <c r="AP179" s="12"/>
      <c r="AQ179" s="101"/>
      <c r="AS179" s="24"/>
      <c r="AT179" s="8"/>
      <c r="AU179" s="8"/>
      <c r="AV179" s="8"/>
      <c r="AW179" s="25"/>
      <c r="AY179" s="24"/>
      <c r="AZ179" s="8"/>
      <c r="BA179" s="8"/>
      <c r="BB179" s="8"/>
      <c r="BC179" s="25"/>
    </row>
    <row r="180" spans="1:55" x14ac:dyDescent="0.2">
      <c r="A180" s="110"/>
      <c r="AM180" s="11"/>
      <c r="AN180" s="11"/>
      <c r="AO180" s="11"/>
      <c r="AP180" s="12"/>
      <c r="AQ180" s="101"/>
      <c r="AS180" s="24"/>
      <c r="AT180" s="8"/>
      <c r="AU180" s="8"/>
      <c r="AV180" s="8"/>
      <c r="AW180" s="25"/>
      <c r="AY180" s="24"/>
      <c r="AZ180" s="8"/>
      <c r="BA180" s="8"/>
      <c r="BB180" s="8"/>
      <c r="BC180" s="25"/>
    </row>
    <row r="181" spans="1:55" x14ac:dyDescent="0.2">
      <c r="A181" s="110"/>
      <c r="AM181" s="11"/>
      <c r="AN181" s="11"/>
      <c r="AO181" s="11"/>
      <c r="AP181" s="12"/>
      <c r="AQ181" s="101"/>
      <c r="AS181" s="24"/>
      <c r="AT181" s="8"/>
      <c r="AU181" s="8"/>
      <c r="AV181" s="8"/>
      <c r="AW181" s="25"/>
      <c r="AY181" s="24"/>
      <c r="AZ181" s="8"/>
      <c r="BA181" s="8"/>
      <c r="BB181" s="8"/>
      <c r="BC181" s="25"/>
    </row>
    <row r="182" spans="1:55" x14ac:dyDescent="0.2">
      <c r="A182" s="110"/>
      <c r="AM182" s="11"/>
      <c r="AN182" s="11"/>
      <c r="AO182" s="11"/>
      <c r="AP182" s="12"/>
      <c r="AQ182" s="101"/>
      <c r="AS182" s="24"/>
      <c r="AT182" s="8"/>
      <c r="AU182" s="8"/>
      <c r="AV182" s="8"/>
      <c r="AW182" s="25"/>
      <c r="AY182" s="24"/>
      <c r="AZ182" s="8"/>
      <c r="BA182" s="8"/>
      <c r="BB182" s="8"/>
      <c r="BC182" s="25"/>
    </row>
    <row r="183" spans="1:55" x14ac:dyDescent="0.2">
      <c r="A183" s="110"/>
      <c r="AM183" s="11"/>
      <c r="AN183" s="11"/>
      <c r="AO183" s="11"/>
      <c r="AP183" s="12"/>
      <c r="AQ183" s="101"/>
      <c r="AS183" s="24"/>
      <c r="AT183" s="8"/>
      <c r="AU183" s="8"/>
      <c r="AV183" s="8"/>
      <c r="AW183" s="25"/>
      <c r="AY183" s="24"/>
      <c r="AZ183" s="8"/>
      <c r="BA183" s="8"/>
      <c r="BB183" s="8"/>
      <c r="BC183" s="25"/>
    </row>
    <row r="184" spans="1:55" x14ac:dyDescent="0.2">
      <c r="A184" s="110"/>
      <c r="AM184" s="11"/>
      <c r="AN184" s="11"/>
      <c r="AO184" s="11"/>
      <c r="AP184" s="12"/>
      <c r="AQ184" s="101"/>
      <c r="AS184" s="24"/>
      <c r="AT184" s="8"/>
      <c r="AU184" s="8"/>
      <c r="AV184" s="8"/>
      <c r="AW184" s="25"/>
      <c r="AY184" s="24"/>
      <c r="AZ184" s="8"/>
      <c r="BA184" s="8"/>
      <c r="BB184" s="8"/>
      <c r="BC184" s="25"/>
    </row>
    <row r="185" spans="1:55" x14ac:dyDescent="0.2">
      <c r="A185" s="110"/>
      <c r="AM185" s="11"/>
      <c r="AN185" s="11"/>
      <c r="AO185" s="11"/>
      <c r="AP185" s="12"/>
      <c r="AQ185" s="101"/>
      <c r="AS185" s="24"/>
      <c r="AT185" s="8"/>
      <c r="AU185" s="8"/>
      <c r="AV185" s="8"/>
      <c r="AW185" s="25"/>
      <c r="AY185" s="24"/>
      <c r="AZ185" s="8"/>
      <c r="BA185" s="8"/>
      <c r="BB185" s="8"/>
      <c r="BC185" s="25"/>
    </row>
    <row r="186" spans="1:55" x14ac:dyDescent="0.2">
      <c r="A186" s="110"/>
      <c r="AM186" s="11"/>
      <c r="AN186" s="11"/>
      <c r="AO186" s="11"/>
      <c r="AP186" s="12"/>
      <c r="AQ186" s="101"/>
      <c r="AS186" s="24"/>
      <c r="AT186" s="8"/>
      <c r="AU186" s="8"/>
      <c r="AV186" s="8"/>
      <c r="AW186" s="25"/>
      <c r="AY186" s="24"/>
      <c r="AZ186" s="8"/>
      <c r="BA186" s="8"/>
      <c r="BB186" s="8"/>
      <c r="BC186" s="25"/>
    </row>
    <row r="187" spans="1:55" x14ac:dyDescent="0.2">
      <c r="A187" s="110"/>
      <c r="AM187" s="11"/>
      <c r="AN187" s="11"/>
      <c r="AO187" s="11"/>
      <c r="AP187" s="12"/>
      <c r="AQ187" s="101"/>
      <c r="AS187" s="24"/>
      <c r="AT187" s="8"/>
      <c r="AU187" s="8"/>
      <c r="AV187" s="8"/>
      <c r="AW187" s="25"/>
      <c r="AY187" s="24"/>
      <c r="AZ187" s="8"/>
      <c r="BA187" s="8"/>
      <c r="BB187" s="8"/>
      <c r="BC187" s="25"/>
    </row>
    <row r="188" spans="1:55" x14ac:dyDescent="0.2">
      <c r="A188" s="110"/>
      <c r="AM188" s="11"/>
      <c r="AN188" s="11"/>
      <c r="AO188" s="11"/>
      <c r="AP188" s="12"/>
      <c r="AQ188" s="101"/>
      <c r="AS188" s="24"/>
      <c r="AT188" s="8"/>
      <c r="AU188" s="8"/>
      <c r="AV188" s="8"/>
      <c r="AW188" s="25"/>
      <c r="AY188" s="24"/>
      <c r="AZ188" s="8"/>
      <c r="BA188" s="8"/>
      <c r="BB188" s="8"/>
      <c r="BC188" s="25"/>
    </row>
    <row r="189" spans="1:55" x14ac:dyDescent="0.2">
      <c r="A189" s="110"/>
      <c r="AM189" s="11"/>
      <c r="AN189" s="11"/>
      <c r="AO189" s="11"/>
      <c r="AP189" s="12"/>
      <c r="AQ189" s="101"/>
      <c r="AS189" s="26"/>
      <c r="AT189" s="9"/>
      <c r="AU189" s="9"/>
      <c r="AV189" s="9"/>
      <c r="AW189" s="27"/>
      <c r="AY189" s="26"/>
      <c r="AZ189" s="9"/>
      <c r="BA189" s="9"/>
      <c r="BB189" s="9"/>
      <c r="BC189" s="27"/>
    </row>
    <row r="190" spans="1:55" x14ac:dyDescent="0.2">
      <c r="A190" s="110"/>
      <c r="AM190" s="11"/>
      <c r="AN190" s="11"/>
      <c r="AO190" s="11"/>
      <c r="AP190" s="12"/>
      <c r="AQ190" s="101"/>
      <c r="AS190" s="28"/>
      <c r="AT190" s="7"/>
      <c r="AU190" s="7"/>
      <c r="AV190" s="10" t="s">
        <v>15</v>
      </c>
      <c r="AW190" s="29">
        <f>COUNT(AT175:AT189)</f>
        <v>0</v>
      </c>
      <c r="AY190" s="28"/>
      <c r="AZ190" s="7"/>
      <c r="BA190" s="7"/>
      <c r="BB190" s="10" t="s">
        <v>15</v>
      </c>
      <c r="BC190" s="29">
        <f>COUNT(AZ175:AZ189)</f>
        <v>0</v>
      </c>
    </row>
    <row r="191" spans="1:55" x14ac:dyDescent="0.2">
      <c r="A191" s="110"/>
      <c r="AM191" s="11"/>
      <c r="AN191" s="11"/>
      <c r="AO191" s="11"/>
      <c r="AP191" s="12"/>
      <c r="AQ191" s="101"/>
      <c r="AS191" s="30"/>
      <c r="AT191" s="11"/>
      <c r="AU191" s="11"/>
      <c r="AV191" s="12" t="s">
        <v>13</v>
      </c>
      <c r="AW191" s="31" t="str">
        <f>IFERROR(AVERAGE(AU175:AU189)/AVERAGE(AT175:AT189),"N/A")</f>
        <v>N/A</v>
      </c>
      <c r="AY191" s="30"/>
      <c r="AZ191" s="11"/>
      <c r="BA191" s="11"/>
      <c r="BB191" s="12" t="s">
        <v>13</v>
      </c>
      <c r="BC191" s="31" t="str">
        <f>IFERROR(AVERAGE(BA175:BA189)/AVERAGE(AZ175:AZ189),"N/A")</f>
        <v>N/A</v>
      </c>
    </row>
    <row r="192" spans="1:55" x14ac:dyDescent="0.2">
      <c r="A192" s="110"/>
      <c r="AM192" s="11"/>
      <c r="AN192" s="11"/>
      <c r="AO192" s="11"/>
      <c r="AP192" s="12"/>
      <c r="AQ192" s="101"/>
      <c r="AS192" s="30"/>
      <c r="AT192" s="11"/>
      <c r="AU192" s="11"/>
      <c r="AV192" s="12" t="s">
        <v>14</v>
      </c>
      <c r="AW192" s="37">
        <f>AW24/$AQ$24</f>
        <v>1.1205914785309632</v>
      </c>
      <c r="AY192" s="30"/>
      <c r="AZ192" s="11"/>
      <c r="BA192" s="11"/>
      <c r="BB192" s="12" t="s">
        <v>14</v>
      </c>
      <c r="BC192" s="37">
        <f>BC24/$AQ$24</f>
        <v>1.1262419486617707</v>
      </c>
    </row>
    <row r="193" spans="1:55" ht="17" thickBot="1" x14ac:dyDescent="0.25">
      <c r="A193" s="110"/>
      <c r="AM193" s="11"/>
      <c r="AN193" s="11"/>
      <c r="AO193" s="11"/>
      <c r="AP193" s="12"/>
      <c r="AQ193" s="101"/>
      <c r="AS193" s="33"/>
      <c r="AT193" s="34"/>
      <c r="AU193" s="34"/>
      <c r="AV193" s="35" t="s">
        <v>20</v>
      </c>
      <c r="AW193" s="36">
        <f>IFERROR(SUM(AW175:AW189),0)</f>
        <v>0</v>
      </c>
      <c r="AY193" s="33"/>
      <c r="AZ193" s="34"/>
      <c r="BA193" s="34"/>
      <c r="BB193" s="35" t="s">
        <v>20</v>
      </c>
      <c r="BC193" s="36">
        <f>IFERROR(SUM(BC175:BC189),0)</f>
        <v>0</v>
      </c>
    </row>
    <row r="195" spans="1:55" ht="17" thickBot="1" x14ac:dyDescent="0.25"/>
    <row r="196" spans="1:55" x14ac:dyDescent="0.2">
      <c r="A196" s="110" t="s">
        <v>5</v>
      </c>
      <c r="AY196" s="15" t="s">
        <v>16</v>
      </c>
      <c r="AZ196" s="16" t="s">
        <v>5</v>
      </c>
      <c r="BA196" s="16"/>
      <c r="BB196" s="16"/>
      <c r="BC196" s="17"/>
    </row>
    <row r="197" spans="1:55" x14ac:dyDescent="0.2">
      <c r="A197" s="110"/>
      <c r="AY197" s="18" t="s">
        <v>17</v>
      </c>
      <c r="AZ197" s="13" t="s">
        <v>9</v>
      </c>
      <c r="BA197" s="13"/>
      <c r="BB197" s="13"/>
      <c r="BC197" s="19"/>
    </row>
    <row r="198" spans="1:55" ht="19" x14ac:dyDescent="0.2">
      <c r="A198" s="110"/>
      <c r="AY198" s="20" t="s">
        <v>109</v>
      </c>
      <c r="AZ198" s="6" t="s">
        <v>0</v>
      </c>
      <c r="BA198" s="6" t="s">
        <v>1</v>
      </c>
      <c r="BB198" s="6" t="s">
        <v>11</v>
      </c>
      <c r="BC198" s="21" t="s">
        <v>12</v>
      </c>
    </row>
    <row r="199" spans="1:55" x14ac:dyDescent="0.2">
      <c r="A199" s="110"/>
      <c r="AY199" s="22">
        <v>26</v>
      </c>
      <c r="AZ199" s="7">
        <v>86</v>
      </c>
      <c r="BA199" s="7">
        <v>84</v>
      </c>
      <c r="BB199" s="7">
        <f>BC$216*AZ199</f>
        <v>86.433646373865415</v>
      </c>
      <c r="BC199" s="23">
        <f>((BB199-BA199)/BA199)^2</f>
        <v>8.3937566227725079E-4</v>
      </c>
    </row>
    <row r="200" spans="1:55" x14ac:dyDescent="0.2">
      <c r="A200" s="110"/>
      <c r="AY200" s="24">
        <v>36</v>
      </c>
      <c r="AZ200" s="8">
        <v>124</v>
      </c>
      <c r="BA200" s="8">
        <v>115</v>
      </c>
      <c r="BB200" s="8">
        <f>BC$216*AZ200</f>
        <v>124.62525756231759</v>
      </c>
      <c r="BC200" s="25">
        <f>((BB200-BA200)/BA200)^2</f>
        <v>7.0053370995048683E-3</v>
      </c>
    </row>
    <row r="201" spans="1:55" x14ac:dyDescent="0.2">
      <c r="A201" s="110"/>
      <c r="AY201" s="24">
        <v>41</v>
      </c>
      <c r="AZ201" s="8">
        <v>138</v>
      </c>
      <c r="BA201" s="8">
        <v>148</v>
      </c>
      <c r="BB201" s="8">
        <f>BC$216*AZ201</f>
        <v>138.69585115806311</v>
      </c>
      <c r="BC201" s="25">
        <f>((BB201-BA201)/BA201)^2</f>
        <v>3.9521176804654693E-3</v>
      </c>
    </row>
    <row r="202" spans="1:55" x14ac:dyDescent="0.2">
      <c r="A202" s="110"/>
      <c r="AY202" s="24"/>
      <c r="AZ202" s="8"/>
      <c r="BA202" s="8"/>
      <c r="BB202" s="8"/>
      <c r="BC202" s="25"/>
    </row>
    <row r="203" spans="1:55" x14ac:dyDescent="0.2">
      <c r="A203" s="110"/>
      <c r="AY203" s="24"/>
      <c r="AZ203" s="8"/>
      <c r="BA203" s="8"/>
      <c r="BB203" s="8"/>
      <c r="BC203" s="25"/>
    </row>
    <row r="204" spans="1:55" x14ac:dyDescent="0.2">
      <c r="A204" s="110"/>
      <c r="AY204" s="24"/>
      <c r="AZ204" s="8"/>
      <c r="BA204" s="8"/>
      <c r="BB204" s="8"/>
      <c r="BC204" s="25"/>
    </row>
    <row r="205" spans="1:55" x14ac:dyDescent="0.2">
      <c r="A205" s="110"/>
      <c r="AY205" s="24"/>
      <c r="AZ205" s="8"/>
      <c r="BA205" s="8"/>
      <c r="BB205" s="8"/>
      <c r="BC205" s="25"/>
    </row>
    <row r="206" spans="1:55" x14ac:dyDescent="0.2">
      <c r="A206" s="110"/>
      <c r="AY206" s="24"/>
      <c r="AZ206" s="8"/>
      <c r="BA206" s="8"/>
      <c r="BB206" s="8"/>
      <c r="BC206" s="25"/>
    </row>
    <row r="207" spans="1:55" x14ac:dyDescent="0.2">
      <c r="A207" s="110"/>
      <c r="AY207" s="24"/>
      <c r="AZ207" s="8"/>
      <c r="BA207" s="8"/>
      <c r="BB207" s="8"/>
      <c r="BC207" s="25"/>
    </row>
    <row r="208" spans="1:55" x14ac:dyDescent="0.2">
      <c r="A208" s="110"/>
      <c r="AY208" s="24"/>
      <c r="AZ208" s="8"/>
      <c r="BA208" s="8"/>
      <c r="BB208" s="8"/>
      <c r="BC208" s="25"/>
    </row>
    <row r="209" spans="1:55" x14ac:dyDescent="0.2">
      <c r="A209" s="110"/>
      <c r="AY209" s="24"/>
      <c r="AZ209" s="8"/>
      <c r="BA209" s="8"/>
      <c r="BB209" s="8"/>
      <c r="BC209" s="25"/>
    </row>
    <row r="210" spans="1:55" x14ac:dyDescent="0.2">
      <c r="A210" s="110"/>
      <c r="AY210" s="24"/>
      <c r="AZ210" s="8"/>
      <c r="BA210" s="8"/>
      <c r="BB210" s="8"/>
      <c r="BC210" s="25"/>
    </row>
    <row r="211" spans="1:55" x14ac:dyDescent="0.2">
      <c r="A211" s="110"/>
      <c r="AY211" s="24"/>
      <c r="AZ211" s="8"/>
      <c r="BA211" s="8"/>
      <c r="BB211" s="8"/>
      <c r="BC211" s="25"/>
    </row>
    <row r="212" spans="1:55" x14ac:dyDescent="0.2">
      <c r="A212" s="110"/>
      <c r="AY212" s="24"/>
      <c r="AZ212" s="8"/>
      <c r="BA212" s="8"/>
      <c r="BB212" s="8"/>
      <c r="BC212" s="25"/>
    </row>
    <row r="213" spans="1:55" x14ac:dyDescent="0.2">
      <c r="A213" s="110"/>
      <c r="AY213" s="26"/>
      <c r="AZ213" s="9"/>
      <c r="BA213" s="9"/>
      <c r="BB213" s="9"/>
      <c r="BC213" s="27"/>
    </row>
    <row r="214" spans="1:55" x14ac:dyDescent="0.2">
      <c r="A214" s="110"/>
      <c r="AY214" s="28"/>
      <c r="AZ214" s="7"/>
      <c r="BA214" s="7"/>
      <c r="BB214" s="10" t="s">
        <v>15</v>
      </c>
      <c r="BC214" s="29">
        <f>COUNT(AZ199:AZ213)</f>
        <v>3</v>
      </c>
    </row>
    <row r="215" spans="1:55" x14ac:dyDescent="0.2">
      <c r="A215" s="110"/>
      <c r="AY215" s="30"/>
      <c r="AZ215" s="11"/>
      <c r="BA215" s="11"/>
      <c r="BB215" s="12" t="s">
        <v>13</v>
      </c>
      <c r="BC215" s="31">
        <f>IFERROR(AVERAGE(BA199:BA213)/AVERAGE(AZ199:AZ213),"N/A")</f>
        <v>0.99712643678160928</v>
      </c>
    </row>
    <row r="216" spans="1:55" x14ac:dyDescent="0.2">
      <c r="A216" s="110"/>
      <c r="AY216" s="30"/>
      <c r="AZ216" s="11"/>
      <c r="BA216" s="11"/>
      <c r="BB216" s="12" t="s">
        <v>14</v>
      </c>
      <c r="BC216" s="38">
        <f>BC24/$AW$24</f>
        <v>1.0050423996961095</v>
      </c>
    </row>
    <row r="217" spans="1:55" ht="17" thickBot="1" x14ac:dyDescent="0.25">
      <c r="A217" s="110"/>
      <c r="AY217" s="33"/>
      <c r="AZ217" s="34"/>
      <c r="BA217" s="34"/>
      <c r="BB217" s="35" t="s">
        <v>20</v>
      </c>
      <c r="BC217" s="36">
        <f>IFERROR(SUM(BC199:BC213),0)</f>
        <v>1.1796830442247587E-2</v>
      </c>
    </row>
  </sheetData>
  <mergeCells count="18">
    <mergeCell ref="A124:A145"/>
    <mergeCell ref="A148:A169"/>
    <mergeCell ref="A196:A217"/>
    <mergeCell ref="AG1:AK2"/>
    <mergeCell ref="AS1:AW2"/>
    <mergeCell ref="A172:A193"/>
    <mergeCell ref="AY1:BC2"/>
    <mergeCell ref="A28:A49"/>
    <mergeCell ref="A76:A97"/>
    <mergeCell ref="A100:A121"/>
    <mergeCell ref="C1:G2"/>
    <mergeCell ref="A4:A25"/>
    <mergeCell ref="O1:S2"/>
    <mergeCell ref="U1:Y2"/>
    <mergeCell ref="AA1:AE2"/>
    <mergeCell ref="A52:A73"/>
    <mergeCell ref="I1:M2"/>
    <mergeCell ref="AM1:AQ2"/>
  </mergeCells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showRuler="0" workbookViewId="0">
      <pane ySplit="1" topLeftCell="A2" activePane="bottomLeft" state="frozen"/>
      <selection pane="bottomLeft" activeCell="I32" sqref="I32"/>
    </sheetView>
  </sheetViews>
  <sheetFormatPr baseColWidth="10" defaultRowHeight="16" x14ac:dyDescent="0.2"/>
  <cols>
    <col min="1" max="1" width="10.83203125" style="4"/>
    <col min="2" max="4" width="10.83203125" style="4" customWidth="1"/>
    <col min="5" max="6" width="11.83203125" style="4" customWidth="1"/>
    <col min="7" max="7" width="10.83203125" style="4" customWidth="1"/>
    <col min="8" max="8" width="10.83203125" style="4"/>
    <col min="9" max="9" width="13.1640625" style="4" customWidth="1"/>
    <col min="10" max="10" width="10.83203125" style="4"/>
    <col min="11" max="11" width="10.83203125" style="4" customWidth="1"/>
  </cols>
  <sheetData>
    <row r="1" spans="1:14" ht="48" x14ac:dyDescent="0.2">
      <c r="A1" s="2" t="s">
        <v>61</v>
      </c>
      <c r="B1" s="2" t="s">
        <v>60</v>
      </c>
      <c r="C1" s="2" t="s">
        <v>69</v>
      </c>
      <c r="D1" s="2" t="s">
        <v>70</v>
      </c>
      <c r="E1" s="2" t="s">
        <v>44</v>
      </c>
      <c r="F1" s="2" t="s">
        <v>67</v>
      </c>
      <c r="G1" s="2" t="s">
        <v>68</v>
      </c>
      <c r="H1" s="2" t="s">
        <v>19</v>
      </c>
      <c r="I1" s="2" t="s">
        <v>100</v>
      </c>
      <c r="J1" s="2" t="s">
        <v>5</v>
      </c>
      <c r="K1" s="2" t="s">
        <v>9</v>
      </c>
    </row>
    <row r="2" spans="1:14" x14ac:dyDescent="0.2">
      <c r="A2" s="5">
        <v>1</v>
      </c>
      <c r="B2" s="3">
        <f t="array" ref="B2">IFERROR(INDEX('Glucose Test Log'!$J$2:$J$1000,MATCH($A2&amp;B$1,'Glucose Test Log'!$D$2:$D$1000&amp;'Glucose Test Log'!$E$2:$E$1000,0)),"")</f>
        <v>139</v>
      </c>
      <c r="C2" s="3" t="str">
        <f t="array" ref="C2">IFERROR(INDEX('Glucose Test Log'!$J$2:$J$1000,MATCH($A2&amp;C$1,'Glucose Test Log'!$D$2:$D$1000&amp;'Glucose Test Log'!$E$2:$E$1000,0)),"")</f>
        <v/>
      </c>
      <c r="D2" s="3" t="str">
        <f t="array" ref="D2">IFERROR(INDEX('Glucose Test Log'!$J$2:$J$1000,MATCH($A2&amp;D$1,'Glucose Test Log'!$D$2:$D$1000&amp;'Glucose Test Log'!$E$2:$E$1000,0)),"")</f>
        <v/>
      </c>
      <c r="E2" s="3">
        <f t="array" ref="E2">IFERROR(INDEX('Glucose Test Log'!$J$2:$J$1000,MATCH($A2&amp;E$1,'Glucose Test Log'!$D$2:$D$1000&amp;'Glucose Test Log'!$E$2:$E$1000,0)),"")</f>
        <v>202</v>
      </c>
      <c r="F2" s="3">
        <f t="array" ref="F2">IFERROR(INDEX('Glucose Test Log'!$J$2:$J$1000,MATCH($A2&amp;F$1,'Glucose Test Log'!$D$2:$D$1000&amp;'Glucose Test Log'!$E$2:$E$1000,0)),"")</f>
        <v>171</v>
      </c>
      <c r="G2" s="3" t="str">
        <f t="array" ref="G2">IFERROR(INDEX('Glucose Test Log'!$J$2:$J$1000,MATCH($A2&amp;G$1,'Glucose Test Log'!$D$2:$D$1000&amp;'Glucose Test Log'!$E$2:$E$1000,0)),"")</f>
        <v/>
      </c>
      <c r="H2" s="3">
        <f t="array" ref="H2">IFERROR(INDEX('Glucose Test Log'!$J$2:$J$1000,MATCH($A2&amp;H$1,'Glucose Test Log'!$D$2:$D$1000&amp;'Glucose Test Log'!$E$2:$E$1000,0)),"")</f>
        <v>166</v>
      </c>
      <c r="I2" s="3" t="str">
        <f t="array" ref="I2">IFERROR(INDEX('Glucose Test Log'!$J$2:$J$1000,MATCH($A2&amp;I$1,'Glucose Test Log'!$D$2:$D$1000&amp;'Glucose Test Log'!$E$2:$E$1000,0)),"")</f>
        <v/>
      </c>
      <c r="J2" s="3">
        <f t="array" ref="J2">IFERROR(INDEX('Glucose Test Log'!$J$2:$J$1000,MATCH($A2&amp;J$1,'Glucose Test Log'!$D$2:$D$1000&amp;'Glucose Test Log'!$E$2:$E$1000,0)),"")</f>
        <v>165</v>
      </c>
      <c r="K2" s="3" t="str">
        <f t="array" ref="K2">IFERROR(INDEX('Glucose Test Log'!$J$2:$J$1000,MATCH($A2&amp;K$1,'Glucose Test Log'!$D$2:$D$1000&amp;'Glucose Test Log'!$E$2:$E$1000,0)),"")</f>
        <v/>
      </c>
      <c r="N2" s="4"/>
    </row>
    <row r="3" spans="1:14" x14ac:dyDescent="0.2">
      <c r="A3" s="5">
        <v>2</v>
      </c>
      <c r="B3" s="3">
        <f t="array" ref="B3">IFERROR(INDEX('Glucose Test Log'!$J$2:$J$1000,MATCH($A3&amp;B$1,'Glucose Test Log'!$D$2:$D$1000&amp;'Glucose Test Log'!$E$2:$E$1000,0)),"")</f>
        <v>110</v>
      </c>
      <c r="C3" s="3" t="str">
        <f t="array" ref="C3">IFERROR(INDEX('Glucose Test Log'!$J$2:$J$1000,MATCH($A3&amp;C$1,'Glucose Test Log'!$D$2:$D$1000&amp;'Glucose Test Log'!$E$2:$E$1000,0)),"")</f>
        <v/>
      </c>
      <c r="D3" s="3" t="str">
        <f t="array" ref="D3">IFERROR(INDEX('Glucose Test Log'!$J$2:$J$1000,MATCH($A3&amp;D$1,'Glucose Test Log'!$D$2:$D$1000&amp;'Glucose Test Log'!$E$2:$E$1000,0)),"")</f>
        <v/>
      </c>
      <c r="E3" s="3">
        <f t="array" ref="E3">IFERROR(INDEX('Glucose Test Log'!$J$2:$J$1000,MATCH($A3&amp;E$1,'Glucose Test Log'!$D$2:$D$1000&amp;'Glucose Test Log'!$E$2:$E$1000,0)),"")</f>
        <v>141</v>
      </c>
      <c r="F3" s="3">
        <f t="array" ref="F3">IFERROR(INDEX('Glucose Test Log'!$J$2:$J$1000,MATCH($A3&amp;F$1,'Glucose Test Log'!$D$2:$D$1000&amp;'Glucose Test Log'!$E$2:$E$1000,0)),"")</f>
        <v>129</v>
      </c>
      <c r="G3" s="3" t="str">
        <f t="array" ref="G3">IFERROR(INDEX('Glucose Test Log'!$J$2:$J$1000,MATCH($A3&amp;G$1,'Glucose Test Log'!$D$2:$D$1000&amp;'Glucose Test Log'!$E$2:$E$1000,0)),"")</f>
        <v/>
      </c>
      <c r="H3" s="3">
        <f t="array" ref="H3">IFERROR(INDEX('Glucose Test Log'!$J$2:$J$1000,MATCH($A3&amp;H$1,'Glucose Test Log'!$D$2:$D$1000&amp;'Glucose Test Log'!$E$2:$E$1000,0)),"")</f>
        <v>113</v>
      </c>
      <c r="I3" s="3" t="str">
        <f t="array" ref="I3">IFERROR(INDEX('Glucose Test Log'!$J$2:$J$1000,MATCH($A3&amp;I$1,'Glucose Test Log'!$D$2:$D$1000&amp;'Glucose Test Log'!$E$2:$E$1000,0)),"")</f>
        <v/>
      </c>
      <c r="J3" s="3">
        <f t="array" ref="J3">IFERROR(INDEX('Glucose Test Log'!$J$2:$J$1000,MATCH($A3&amp;J$1,'Glucose Test Log'!$D$2:$D$1000&amp;'Glucose Test Log'!$E$2:$E$1000,0)),"")</f>
        <v>115</v>
      </c>
      <c r="K3" s="3" t="str">
        <f t="array" ref="K3">IFERROR(INDEX('Glucose Test Log'!$J$2:$J$1000,MATCH($A3&amp;K$1,'Glucose Test Log'!$D$2:$D$1000&amp;'Glucose Test Log'!$E$2:$E$1000,0)),"")</f>
        <v/>
      </c>
      <c r="N3" s="4"/>
    </row>
    <row r="4" spans="1:14" x14ac:dyDescent="0.2">
      <c r="A4" s="5">
        <v>3</v>
      </c>
      <c r="B4" s="3">
        <f t="array" ref="B4">IFERROR(INDEX('Glucose Test Log'!$J$2:$J$1000,MATCH($A4&amp;B$1,'Glucose Test Log'!$D$2:$D$1000&amp;'Glucose Test Log'!$E$2:$E$1000,0)),"")</f>
        <v>82</v>
      </c>
      <c r="C4" s="3" t="str">
        <f t="array" ref="C4">IFERROR(INDEX('Glucose Test Log'!$J$2:$J$1000,MATCH($A4&amp;C$1,'Glucose Test Log'!$D$2:$D$1000&amp;'Glucose Test Log'!$E$2:$E$1000,0)),"")</f>
        <v/>
      </c>
      <c r="D4" s="3" t="str">
        <f t="array" ref="D4">IFERROR(INDEX('Glucose Test Log'!$J$2:$J$1000,MATCH($A4&amp;D$1,'Glucose Test Log'!$D$2:$D$1000&amp;'Glucose Test Log'!$E$2:$E$1000,0)),"")</f>
        <v/>
      </c>
      <c r="E4" s="3">
        <f t="array" ref="E4">IFERROR(INDEX('Glucose Test Log'!$J$2:$J$1000,MATCH($A4&amp;E$1,'Glucose Test Log'!$D$2:$D$1000&amp;'Glucose Test Log'!$E$2:$E$1000,0)),"")</f>
        <v>102</v>
      </c>
      <c r="F4" s="3">
        <f t="array" ref="F4">IFERROR(INDEX('Glucose Test Log'!$J$2:$J$1000,MATCH($A4&amp;F$1,'Glucose Test Log'!$D$2:$D$1000&amp;'Glucose Test Log'!$E$2:$E$1000,0)),"")</f>
        <v>106</v>
      </c>
      <c r="G4" s="3" t="str">
        <f t="array" ref="G4">IFERROR(INDEX('Glucose Test Log'!$J$2:$J$1000,MATCH($A4&amp;G$1,'Glucose Test Log'!$D$2:$D$1000&amp;'Glucose Test Log'!$E$2:$E$1000,0)),"")</f>
        <v/>
      </c>
      <c r="H4" s="3">
        <f t="array" ref="H4">IFERROR(INDEX('Glucose Test Log'!$J$2:$J$1000,MATCH($A4&amp;H$1,'Glucose Test Log'!$D$2:$D$1000&amp;'Glucose Test Log'!$E$2:$E$1000,0)),"")</f>
        <v>103</v>
      </c>
      <c r="I4" s="3" t="str">
        <f t="array" ref="I4">IFERROR(INDEX('Glucose Test Log'!$J$2:$J$1000,MATCH($A4&amp;I$1,'Glucose Test Log'!$D$2:$D$1000&amp;'Glucose Test Log'!$E$2:$E$1000,0)),"")</f>
        <v/>
      </c>
      <c r="J4" s="3">
        <f t="array" ref="J4">IFERROR(INDEX('Glucose Test Log'!$J$2:$J$1000,MATCH($A4&amp;J$1,'Glucose Test Log'!$D$2:$D$1000&amp;'Glucose Test Log'!$E$2:$E$1000,0)),"")</f>
        <v>114</v>
      </c>
      <c r="K4" s="3" t="str">
        <f t="array" ref="K4">IFERROR(INDEX('Glucose Test Log'!$J$2:$J$1000,MATCH($A4&amp;K$1,'Glucose Test Log'!$D$2:$D$1000&amp;'Glucose Test Log'!$E$2:$E$1000,0)),"")</f>
        <v/>
      </c>
      <c r="N4" s="4"/>
    </row>
    <row r="5" spans="1:14" x14ac:dyDescent="0.2">
      <c r="A5" s="5">
        <v>4</v>
      </c>
      <c r="B5" s="3">
        <f t="array" ref="B5">IFERROR(INDEX('Glucose Test Log'!$J$2:$J$1000,MATCH($A5&amp;B$1,'Glucose Test Log'!$D$2:$D$1000&amp;'Glucose Test Log'!$E$2:$E$1000,0)),"")</f>
        <v>192</v>
      </c>
      <c r="C5" s="3" t="str">
        <f t="array" ref="C5">IFERROR(INDEX('Glucose Test Log'!$J$2:$J$1000,MATCH($A5&amp;C$1,'Glucose Test Log'!$D$2:$D$1000&amp;'Glucose Test Log'!$E$2:$E$1000,0)),"")</f>
        <v/>
      </c>
      <c r="D5" s="3" t="str">
        <f t="array" ref="D5">IFERROR(INDEX('Glucose Test Log'!$J$2:$J$1000,MATCH($A5&amp;D$1,'Glucose Test Log'!$D$2:$D$1000&amp;'Glucose Test Log'!$E$2:$E$1000,0)),"")</f>
        <v/>
      </c>
      <c r="E5" s="3">
        <f t="array" ref="E5">IFERROR(INDEX('Glucose Test Log'!$J$2:$J$1000,MATCH($A5&amp;E$1,'Glucose Test Log'!$D$2:$D$1000&amp;'Glucose Test Log'!$E$2:$E$1000,0)),"")</f>
        <v>248</v>
      </c>
      <c r="F5" s="3">
        <f t="array" ref="F5">IFERROR(INDEX('Glucose Test Log'!$J$2:$J$1000,MATCH($A5&amp;F$1,'Glucose Test Log'!$D$2:$D$1000&amp;'Glucose Test Log'!$E$2:$E$1000,0)),"")</f>
        <v>235</v>
      </c>
      <c r="G5" s="3" t="str">
        <f t="array" ref="G5">IFERROR(INDEX('Glucose Test Log'!$J$2:$J$1000,MATCH($A5&amp;G$1,'Glucose Test Log'!$D$2:$D$1000&amp;'Glucose Test Log'!$E$2:$E$1000,0)),"")</f>
        <v/>
      </c>
      <c r="H5" s="3">
        <f t="array" ref="H5">IFERROR(INDEX('Glucose Test Log'!$J$2:$J$1000,MATCH($A5&amp;H$1,'Glucose Test Log'!$D$2:$D$1000&amp;'Glucose Test Log'!$E$2:$E$1000,0)),"")</f>
        <v>201</v>
      </c>
      <c r="I5" s="3" t="str">
        <f t="array" ref="I5">IFERROR(INDEX('Glucose Test Log'!$J$2:$J$1000,MATCH($A5&amp;I$1,'Glucose Test Log'!$D$2:$D$1000&amp;'Glucose Test Log'!$E$2:$E$1000,0)),"")</f>
        <v/>
      </c>
      <c r="J5" s="3">
        <f t="array" ref="J5">IFERROR(INDEX('Glucose Test Log'!$J$2:$J$1000,MATCH($A5&amp;J$1,'Glucose Test Log'!$D$2:$D$1000&amp;'Glucose Test Log'!$E$2:$E$1000,0)),"")</f>
        <v>208</v>
      </c>
      <c r="K5" s="3" t="str">
        <f t="array" ref="K5">IFERROR(INDEX('Glucose Test Log'!$J$2:$J$1000,MATCH($A5&amp;K$1,'Glucose Test Log'!$D$2:$D$1000&amp;'Glucose Test Log'!$E$2:$E$1000,0)),"")</f>
        <v/>
      </c>
      <c r="N5" s="4"/>
    </row>
    <row r="6" spans="1:14" x14ac:dyDescent="0.2">
      <c r="A6" s="5">
        <v>5</v>
      </c>
      <c r="B6" s="3">
        <f t="array" ref="B6">IFERROR(INDEX('Glucose Test Log'!$J$2:$J$1000,MATCH($A6&amp;B$1,'Glucose Test Log'!$D$2:$D$1000&amp;'Glucose Test Log'!$E$2:$E$1000,0)),"")</f>
        <v>117</v>
      </c>
      <c r="C6" s="3" t="str">
        <f t="array" ref="C6">IFERROR(INDEX('Glucose Test Log'!$J$2:$J$1000,MATCH($A6&amp;C$1,'Glucose Test Log'!$D$2:$D$1000&amp;'Glucose Test Log'!$E$2:$E$1000,0)),"")</f>
        <v/>
      </c>
      <c r="D6" s="3" t="str">
        <f t="array" ref="D6">IFERROR(INDEX('Glucose Test Log'!$J$2:$J$1000,MATCH($A6&amp;D$1,'Glucose Test Log'!$D$2:$D$1000&amp;'Glucose Test Log'!$E$2:$E$1000,0)),"")</f>
        <v/>
      </c>
      <c r="E6" s="3">
        <f t="array" ref="E6">IFERROR(INDEX('Glucose Test Log'!$J$2:$J$1000,MATCH($A6&amp;E$1,'Glucose Test Log'!$D$2:$D$1000&amp;'Glucose Test Log'!$E$2:$E$1000,0)),"")</f>
        <v>175</v>
      </c>
      <c r="F6" s="3">
        <f t="array" ref="F6">IFERROR(INDEX('Glucose Test Log'!$J$2:$J$1000,MATCH($A6&amp;F$1,'Glucose Test Log'!$D$2:$D$1000&amp;'Glucose Test Log'!$E$2:$E$1000,0)),"")</f>
        <v>153</v>
      </c>
      <c r="G6" s="3" t="str">
        <f t="array" ref="G6">IFERROR(INDEX('Glucose Test Log'!$J$2:$J$1000,MATCH($A6&amp;G$1,'Glucose Test Log'!$D$2:$D$1000&amp;'Glucose Test Log'!$E$2:$E$1000,0)),"")</f>
        <v/>
      </c>
      <c r="H6" s="3">
        <f t="array" ref="H6">IFERROR(INDEX('Glucose Test Log'!$J$2:$J$1000,MATCH($A6&amp;H$1,'Glucose Test Log'!$D$2:$D$1000&amp;'Glucose Test Log'!$E$2:$E$1000,0)),"")</f>
        <v>139</v>
      </c>
      <c r="I6" s="3" t="str">
        <f t="array" ref="I6">IFERROR(INDEX('Glucose Test Log'!$J$2:$J$1000,MATCH($A6&amp;I$1,'Glucose Test Log'!$D$2:$D$1000&amp;'Glucose Test Log'!$E$2:$E$1000,0)),"")</f>
        <v/>
      </c>
      <c r="J6" s="3">
        <f t="array" ref="J6">IFERROR(INDEX('Glucose Test Log'!$J$2:$J$1000,MATCH($A6&amp;J$1,'Glucose Test Log'!$D$2:$D$1000&amp;'Glucose Test Log'!$E$2:$E$1000,0)),"")</f>
        <v>136</v>
      </c>
      <c r="K6" s="3" t="str">
        <f t="array" ref="K6">IFERROR(INDEX('Glucose Test Log'!$J$2:$J$1000,MATCH($A6&amp;K$1,'Glucose Test Log'!$D$2:$D$1000&amp;'Glucose Test Log'!$E$2:$E$1000,0)),"")</f>
        <v/>
      </c>
      <c r="N6" s="4"/>
    </row>
    <row r="7" spans="1:14" x14ac:dyDescent="0.2">
      <c r="A7" s="5">
        <v>6</v>
      </c>
      <c r="B7" s="3">
        <f t="array" ref="B7">IFERROR(INDEX('Glucose Test Log'!$J$2:$J$1000,MATCH($A7&amp;B$1,'Glucose Test Log'!$D$2:$D$1000&amp;'Glucose Test Log'!$E$2:$E$1000,0)),"")</f>
        <v>156</v>
      </c>
      <c r="C7" s="3" t="str">
        <f t="array" ref="C7">IFERROR(INDEX('Glucose Test Log'!$J$2:$J$1000,MATCH($A7&amp;C$1,'Glucose Test Log'!$D$2:$D$1000&amp;'Glucose Test Log'!$E$2:$E$1000,0)),"")</f>
        <v/>
      </c>
      <c r="D7" s="3" t="str">
        <f t="array" ref="D7">IFERROR(INDEX('Glucose Test Log'!$J$2:$J$1000,MATCH($A7&amp;D$1,'Glucose Test Log'!$D$2:$D$1000&amp;'Glucose Test Log'!$E$2:$E$1000,0)),"")</f>
        <v/>
      </c>
      <c r="E7" s="3">
        <f t="array" ref="E7">IFERROR(INDEX('Glucose Test Log'!$J$2:$J$1000,MATCH($A7&amp;E$1,'Glucose Test Log'!$D$2:$D$1000&amp;'Glucose Test Log'!$E$2:$E$1000,0)),"")</f>
        <v>182</v>
      </c>
      <c r="F7" s="3">
        <f t="array" ref="F7">IFERROR(INDEX('Glucose Test Log'!$J$2:$J$1000,MATCH($A7&amp;F$1,'Glucose Test Log'!$D$2:$D$1000&amp;'Glucose Test Log'!$E$2:$E$1000,0)),"")</f>
        <v>185</v>
      </c>
      <c r="G7" s="3" t="str">
        <f t="array" ref="G7">IFERROR(INDEX('Glucose Test Log'!$J$2:$J$1000,MATCH($A7&amp;G$1,'Glucose Test Log'!$D$2:$D$1000&amp;'Glucose Test Log'!$E$2:$E$1000,0)),"")</f>
        <v/>
      </c>
      <c r="H7" s="3">
        <f t="array" ref="H7">IFERROR(INDEX('Glucose Test Log'!$J$2:$J$1000,MATCH($A7&amp;H$1,'Glucose Test Log'!$D$2:$D$1000&amp;'Glucose Test Log'!$E$2:$E$1000,0)),"")</f>
        <v>164</v>
      </c>
      <c r="I7" s="3" t="str">
        <f t="array" ref="I7">IFERROR(INDEX('Glucose Test Log'!$J$2:$J$1000,MATCH($A7&amp;I$1,'Glucose Test Log'!$D$2:$D$1000&amp;'Glucose Test Log'!$E$2:$E$1000,0)),"")</f>
        <v/>
      </c>
      <c r="J7" s="3">
        <f t="array" ref="J7">IFERROR(INDEX('Glucose Test Log'!$J$2:$J$1000,MATCH($A7&amp;J$1,'Glucose Test Log'!$D$2:$D$1000&amp;'Glucose Test Log'!$E$2:$E$1000,0)),"")</f>
        <v>170</v>
      </c>
      <c r="K7" s="3" t="str">
        <f t="array" ref="K7">IFERROR(INDEX('Glucose Test Log'!$J$2:$J$1000,MATCH($A7&amp;K$1,'Glucose Test Log'!$D$2:$D$1000&amp;'Glucose Test Log'!$E$2:$E$1000,0)),"")</f>
        <v/>
      </c>
      <c r="N7" s="4"/>
    </row>
    <row r="8" spans="1:14" x14ac:dyDescent="0.2">
      <c r="A8" s="5">
        <v>7</v>
      </c>
      <c r="B8" s="3">
        <f t="array" ref="B8">IFERROR(INDEX('Glucose Test Log'!$J$2:$J$1000,MATCH($A8&amp;B$1,'Glucose Test Log'!$D$2:$D$1000&amp;'Glucose Test Log'!$E$2:$E$1000,0)),"")</f>
        <v>114</v>
      </c>
      <c r="C8" s="3" t="str">
        <f t="array" ref="C8">IFERROR(INDEX('Glucose Test Log'!$J$2:$J$1000,MATCH($A8&amp;C$1,'Glucose Test Log'!$D$2:$D$1000&amp;'Glucose Test Log'!$E$2:$E$1000,0)),"")</f>
        <v/>
      </c>
      <c r="D8" s="3" t="str">
        <f t="array" ref="D8">IFERROR(INDEX('Glucose Test Log'!$J$2:$J$1000,MATCH($A8&amp;D$1,'Glucose Test Log'!$D$2:$D$1000&amp;'Glucose Test Log'!$E$2:$E$1000,0)),"")</f>
        <v/>
      </c>
      <c r="E8" s="3">
        <f t="array" ref="E8">IFERROR(INDEX('Glucose Test Log'!$J$2:$J$1000,MATCH($A8&amp;E$1,'Glucose Test Log'!$D$2:$D$1000&amp;'Glucose Test Log'!$E$2:$E$1000,0)),"")</f>
        <v>135</v>
      </c>
      <c r="F8" s="3">
        <f t="array" ref="F8">IFERROR(INDEX('Glucose Test Log'!$J$2:$J$1000,MATCH($A8&amp;F$1,'Glucose Test Log'!$D$2:$D$1000&amp;'Glucose Test Log'!$E$2:$E$1000,0)),"")</f>
        <v>125</v>
      </c>
      <c r="G8" s="3" t="str">
        <f t="array" ref="G8">IFERROR(INDEX('Glucose Test Log'!$J$2:$J$1000,MATCH($A8&amp;G$1,'Glucose Test Log'!$D$2:$D$1000&amp;'Glucose Test Log'!$E$2:$E$1000,0)),"")</f>
        <v/>
      </c>
      <c r="H8" s="3">
        <f t="array" ref="H8">IFERROR(INDEX('Glucose Test Log'!$J$2:$J$1000,MATCH($A8&amp;H$1,'Glucose Test Log'!$D$2:$D$1000&amp;'Glucose Test Log'!$E$2:$E$1000,0)),"")</f>
        <v>114</v>
      </c>
      <c r="I8" s="3" t="str">
        <f t="array" ref="I8">IFERROR(INDEX('Glucose Test Log'!$J$2:$J$1000,MATCH($A8&amp;I$1,'Glucose Test Log'!$D$2:$D$1000&amp;'Glucose Test Log'!$E$2:$E$1000,0)),"")</f>
        <v/>
      </c>
      <c r="J8" s="3">
        <f t="array" ref="J8">IFERROR(INDEX('Glucose Test Log'!$J$2:$J$1000,MATCH($A8&amp;J$1,'Glucose Test Log'!$D$2:$D$1000&amp;'Glucose Test Log'!$E$2:$E$1000,0)),"")</f>
        <v>119</v>
      </c>
      <c r="K8" s="3" t="str">
        <f t="array" ref="K8">IFERROR(INDEX('Glucose Test Log'!$J$2:$J$1000,MATCH($A8&amp;K$1,'Glucose Test Log'!$D$2:$D$1000&amp;'Glucose Test Log'!$E$2:$E$1000,0)),"")</f>
        <v/>
      </c>
    </row>
    <row r="9" spans="1:14" x14ac:dyDescent="0.2">
      <c r="A9" s="5">
        <v>8</v>
      </c>
      <c r="B9" s="3">
        <f t="array" ref="B9">IFERROR(INDEX('Glucose Test Log'!$J$2:$J$1000,MATCH($A9&amp;B$1,'Glucose Test Log'!$D$2:$D$1000&amp;'Glucose Test Log'!$E$2:$E$1000,0)),"")</f>
        <v>116</v>
      </c>
      <c r="C9" s="3" t="str">
        <f t="array" ref="C9">IFERROR(INDEX('Glucose Test Log'!$J$2:$J$1000,MATCH($A9&amp;C$1,'Glucose Test Log'!$D$2:$D$1000&amp;'Glucose Test Log'!$E$2:$E$1000,0)),"")</f>
        <v/>
      </c>
      <c r="D9" s="3" t="str">
        <f t="array" ref="D9">IFERROR(INDEX('Glucose Test Log'!$J$2:$J$1000,MATCH($A9&amp;D$1,'Glucose Test Log'!$D$2:$D$1000&amp;'Glucose Test Log'!$E$2:$E$1000,0)),"")</f>
        <v/>
      </c>
      <c r="E9" s="3">
        <f t="array" ref="E9">IFERROR(INDEX('Glucose Test Log'!$J$2:$J$1000,MATCH($A9&amp;E$1,'Glucose Test Log'!$D$2:$D$1000&amp;'Glucose Test Log'!$E$2:$E$1000,0)),"")</f>
        <v>160</v>
      </c>
      <c r="F9" s="3">
        <f t="array" ref="F9">IFERROR(INDEX('Glucose Test Log'!$J$2:$J$1000,MATCH($A9&amp;F$1,'Glucose Test Log'!$D$2:$D$1000&amp;'Glucose Test Log'!$E$2:$E$1000,0)),"")</f>
        <v>149</v>
      </c>
      <c r="G9" s="3" t="str">
        <f t="array" ref="G9">IFERROR(INDEX('Glucose Test Log'!$J$2:$J$1000,MATCH($A9&amp;G$1,'Glucose Test Log'!$D$2:$D$1000&amp;'Glucose Test Log'!$E$2:$E$1000,0)),"")</f>
        <v/>
      </c>
      <c r="H9" s="3">
        <f t="array" ref="H9">IFERROR(INDEX('Glucose Test Log'!$J$2:$J$1000,MATCH($A9&amp;H$1,'Glucose Test Log'!$D$2:$D$1000&amp;'Glucose Test Log'!$E$2:$E$1000,0)),"")</f>
        <v>129</v>
      </c>
      <c r="I9" s="3" t="str">
        <f t="array" ref="I9">IFERROR(INDEX('Glucose Test Log'!$J$2:$J$1000,MATCH($A9&amp;I$1,'Glucose Test Log'!$D$2:$D$1000&amp;'Glucose Test Log'!$E$2:$E$1000,0)),"")</f>
        <v/>
      </c>
      <c r="J9" s="3">
        <f t="array" ref="J9">IFERROR(INDEX('Glucose Test Log'!$J$2:$J$1000,MATCH($A9&amp;J$1,'Glucose Test Log'!$D$2:$D$1000&amp;'Glucose Test Log'!$E$2:$E$1000,0)),"")</f>
        <v>129</v>
      </c>
      <c r="K9" s="3" t="str">
        <f t="array" ref="K9">IFERROR(INDEX('Glucose Test Log'!$J$2:$J$1000,MATCH($A9&amp;K$1,'Glucose Test Log'!$D$2:$D$1000&amp;'Glucose Test Log'!$E$2:$E$1000,0)),"")</f>
        <v/>
      </c>
    </row>
    <row r="10" spans="1:14" x14ac:dyDescent="0.2">
      <c r="A10" s="5">
        <v>9</v>
      </c>
      <c r="B10" s="3">
        <f t="array" ref="B10">IFERROR(INDEX('Glucose Test Log'!$J$2:$J$1000,MATCH($A10&amp;B$1,'Glucose Test Log'!$D$2:$D$1000&amp;'Glucose Test Log'!$E$2:$E$1000,0)),"")</f>
        <v>145</v>
      </c>
      <c r="C10" s="3" t="str">
        <f t="array" ref="C10">IFERROR(INDEX('Glucose Test Log'!$J$2:$J$1000,MATCH($A10&amp;C$1,'Glucose Test Log'!$D$2:$D$1000&amp;'Glucose Test Log'!$E$2:$E$1000,0)),"")</f>
        <v/>
      </c>
      <c r="D10" s="3" t="str">
        <f t="array" ref="D10">IFERROR(INDEX('Glucose Test Log'!$J$2:$J$1000,MATCH($A10&amp;D$1,'Glucose Test Log'!$D$2:$D$1000&amp;'Glucose Test Log'!$E$2:$E$1000,0)),"")</f>
        <v/>
      </c>
      <c r="E10" s="3">
        <f t="array" ref="E10">IFERROR(INDEX('Glucose Test Log'!$J$2:$J$1000,MATCH($A10&amp;E$1,'Glucose Test Log'!$D$2:$D$1000&amp;'Glucose Test Log'!$E$2:$E$1000,0)),"")</f>
        <v>201</v>
      </c>
      <c r="F10" s="3">
        <f t="array" ref="F10">IFERROR(INDEX('Glucose Test Log'!$J$2:$J$1000,MATCH($A10&amp;F$1,'Glucose Test Log'!$D$2:$D$1000&amp;'Glucose Test Log'!$E$2:$E$1000,0)),"")</f>
        <v>184</v>
      </c>
      <c r="G10" s="3" t="str">
        <f t="array" ref="G10">IFERROR(INDEX('Glucose Test Log'!$J$2:$J$1000,MATCH($A10&amp;G$1,'Glucose Test Log'!$D$2:$D$1000&amp;'Glucose Test Log'!$E$2:$E$1000,0)),"")</f>
        <v/>
      </c>
      <c r="H10" s="3">
        <f t="array" ref="H10">IFERROR(INDEX('Glucose Test Log'!$J$2:$J$1000,MATCH($A10&amp;H$1,'Glucose Test Log'!$D$2:$D$1000&amp;'Glucose Test Log'!$E$2:$E$1000,0)),"")</f>
        <v>157</v>
      </c>
      <c r="I10" s="3" t="str">
        <f t="array" ref="I10">IFERROR(INDEX('Glucose Test Log'!$J$2:$J$1000,MATCH($A10&amp;I$1,'Glucose Test Log'!$D$2:$D$1000&amp;'Glucose Test Log'!$E$2:$E$1000,0)),"")</f>
        <v/>
      </c>
      <c r="J10" s="3">
        <f t="array" ref="J10">IFERROR(INDEX('Glucose Test Log'!$J$2:$J$1000,MATCH($A10&amp;J$1,'Glucose Test Log'!$D$2:$D$1000&amp;'Glucose Test Log'!$E$2:$E$1000,0)),"")</f>
        <v>160</v>
      </c>
      <c r="K10" s="3" t="str">
        <f t="array" ref="K10">IFERROR(INDEX('Glucose Test Log'!$J$2:$J$1000,MATCH($A10&amp;K$1,'Glucose Test Log'!$D$2:$D$1000&amp;'Glucose Test Log'!$E$2:$E$1000,0)),"")</f>
        <v/>
      </c>
    </row>
    <row r="11" spans="1:14" x14ac:dyDescent="0.2">
      <c r="A11" s="5">
        <v>10</v>
      </c>
      <c r="B11" s="3">
        <f t="array" ref="B11">IFERROR(INDEX('Glucose Test Log'!$J$2:$J$1000,MATCH($A11&amp;B$1,'Glucose Test Log'!$D$2:$D$1000&amp;'Glucose Test Log'!$E$2:$E$1000,0)),"")</f>
        <v>128</v>
      </c>
      <c r="C11" s="3">
        <f t="array" ref="C11">IFERROR(INDEX('Glucose Test Log'!$J$2:$J$1000,MATCH($A11&amp;C$1,'Glucose Test Log'!$D$2:$D$1000&amp;'Glucose Test Log'!$E$2:$E$1000,0)),"")</f>
        <v>127</v>
      </c>
      <c r="D11" s="3" t="str">
        <f t="array" ref="D11">IFERROR(INDEX('Glucose Test Log'!$J$2:$J$1000,MATCH($A11&amp;D$1,'Glucose Test Log'!$D$2:$D$1000&amp;'Glucose Test Log'!$E$2:$E$1000,0)),"")</f>
        <v/>
      </c>
      <c r="E11" s="3" t="str">
        <f t="array" ref="E11">IFERROR(INDEX('Glucose Test Log'!$J$2:$J$1000,MATCH($A11&amp;E$1,'Glucose Test Log'!$D$2:$D$1000&amp;'Glucose Test Log'!$E$2:$E$1000,0)),"")</f>
        <v/>
      </c>
      <c r="F11" s="3" t="str">
        <f t="array" ref="F11">IFERROR(INDEX('Glucose Test Log'!$J$2:$J$1000,MATCH($A11&amp;F$1,'Glucose Test Log'!$D$2:$D$1000&amp;'Glucose Test Log'!$E$2:$E$1000,0)),"")</f>
        <v/>
      </c>
      <c r="G11" s="3">
        <f t="array" ref="G11">IFERROR(INDEX('Glucose Test Log'!$J$2:$J$1000,MATCH($A11&amp;G$1,'Glucose Test Log'!$D$2:$D$1000&amp;'Glucose Test Log'!$E$2:$E$1000,0)),"")</f>
        <v>164</v>
      </c>
      <c r="H11" s="3" t="str">
        <f t="array" ref="H11">IFERROR(INDEX('Glucose Test Log'!$J$2:$J$1000,MATCH($A11&amp;H$1,'Glucose Test Log'!$D$2:$D$1000&amp;'Glucose Test Log'!$E$2:$E$1000,0)),"")</f>
        <v/>
      </c>
      <c r="I11" s="3" t="str">
        <f t="array" ref="I11">IFERROR(INDEX('Glucose Test Log'!$J$2:$J$1000,MATCH($A11&amp;I$1,'Glucose Test Log'!$D$2:$D$1000&amp;'Glucose Test Log'!$E$2:$E$1000,0)),"")</f>
        <v/>
      </c>
      <c r="J11" s="3" t="str">
        <f t="array" ref="J11">IFERROR(INDEX('Glucose Test Log'!$J$2:$J$1000,MATCH($A11&amp;J$1,'Glucose Test Log'!$D$2:$D$1000&amp;'Glucose Test Log'!$E$2:$E$1000,0)),"")</f>
        <v/>
      </c>
      <c r="K11" s="3" t="str">
        <f t="array" ref="K11">IFERROR(INDEX('Glucose Test Log'!$J$2:$J$1000,MATCH($A11&amp;K$1,'Glucose Test Log'!$D$2:$D$1000&amp;'Glucose Test Log'!$E$2:$E$1000,0)),"")</f>
        <v/>
      </c>
    </row>
    <row r="12" spans="1:14" x14ac:dyDescent="0.2">
      <c r="A12" s="5">
        <v>11</v>
      </c>
      <c r="B12" s="3">
        <f t="array" ref="B12">IFERROR(INDEX('Glucose Test Log'!$J$2:$J$1000,MATCH($A12&amp;B$1,'Glucose Test Log'!$D$2:$D$1000&amp;'Glucose Test Log'!$E$2:$E$1000,0)),"")</f>
        <v>110</v>
      </c>
      <c r="C12" s="3">
        <f t="array" ref="C12">IFERROR(INDEX('Glucose Test Log'!$J$2:$J$1000,MATCH($A12&amp;C$1,'Glucose Test Log'!$D$2:$D$1000&amp;'Glucose Test Log'!$E$2:$E$1000,0)),"")</f>
        <v>103</v>
      </c>
      <c r="D12" s="3" t="str">
        <f t="array" ref="D12">IFERROR(INDEX('Glucose Test Log'!$J$2:$J$1000,MATCH($A12&amp;D$1,'Glucose Test Log'!$D$2:$D$1000&amp;'Glucose Test Log'!$E$2:$E$1000,0)),"")</f>
        <v/>
      </c>
      <c r="E12" s="3" t="str">
        <f t="array" ref="E12">IFERROR(INDEX('Glucose Test Log'!$J$2:$J$1000,MATCH($A12&amp;E$1,'Glucose Test Log'!$D$2:$D$1000&amp;'Glucose Test Log'!$E$2:$E$1000,0)),"")</f>
        <v/>
      </c>
      <c r="F12" s="3" t="str">
        <f t="array" ref="F12">IFERROR(INDEX('Glucose Test Log'!$J$2:$J$1000,MATCH($A12&amp;F$1,'Glucose Test Log'!$D$2:$D$1000&amp;'Glucose Test Log'!$E$2:$E$1000,0)),"")</f>
        <v/>
      </c>
      <c r="G12" s="3">
        <f t="array" ref="G12">IFERROR(INDEX('Glucose Test Log'!$J$2:$J$1000,MATCH($A12&amp;G$1,'Glucose Test Log'!$D$2:$D$1000&amp;'Glucose Test Log'!$E$2:$E$1000,0)),"")</f>
        <v>150</v>
      </c>
      <c r="H12" s="3" t="str">
        <f t="array" ref="H12">IFERROR(INDEX('Glucose Test Log'!$J$2:$J$1000,MATCH($A12&amp;H$1,'Glucose Test Log'!$D$2:$D$1000&amp;'Glucose Test Log'!$E$2:$E$1000,0)),"")</f>
        <v/>
      </c>
      <c r="I12" s="3" t="str">
        <f t="array" ref="I12">IFERROR(INDEX('Glucose Test Log'!$J$2:$J$1000,MATCH($A12&amp;I$1,'Glucose Test Log'!$D$2:$D$1000&amp;'Glucose Test Log'!$E$2:$E$1000,0)),"")</f>
        <v/>
      </c>
      <c r="J12" s="3" t="str">
        <f t="array" ref="J12">IFERROR(INDEX('Glucose Test Log'!$J$2:$J$1000,MATCH($A12&amp;J$1,'Glucose Test Log'!$D$2:$D$1000&amp;'Glucose Test Log'!$E$2:$E$1000,0)),"")</f>
        <v/>
      </c>
      <c r="K12" s="3" t="str">
        <f t="array" ref="K12">IFERROR(INDEX('Glucose Test Log'!$J$2:$J$1000,MATCH($A12&amp;K$1,'Glucose Test Log'!$D$2:$D$1000&amp;'Glucose Test Log'!$E$2:$E$1000,0)),"")</f>
        <v/>
      </c>
    </row>
    <row r="13" spans="1:14" x14ac:dyDescent="0.2">
      <c r="A13" s="5">
        <v>12</v>
      </c>
      <c r="B13" s="3">
        <f t="array" ref="B13">IFERROR(INDEX('Glucose Test Log'!$J$2:$J$1000,MATCH($A13&amp;B$1,'Glucose Test Log'!$D$2:$D$1000&amp;'Glucose Test Log'!$E$2:$E$1000,0)),"")</f>
        <v>138</v>
      </c>
      <c r="C13" s="3">
        <f t="array" ref="C13">IFERROR(INDEX('Glucose Test Log'!$J$2:$J$1000,MATCH($A13&amp;C$1,'Glucose Test Log'!$D$2:$D$1000&amp;'Glucose Test Log'!$E$2:$E$1000,0)),"")</f>
        <v>152</v>
      </c>
      <c r="D13" s="3" t="str">
        <f t="array" ref="D13">IFERROR(INDEX('Glucose Test Log'!$J$2:$J$1000,MATCH($A13&amp;D$1,'Glucose Test Log'!$D$2:$D$1000&amp;'Glucose Test Log'!$E$2:$E$1000,0)),"")</f>
        <v/>
      </c>
      <c r="E13" s="3" t="str">
        <f t="array" ref="E13">IFERROR(INDEX('Glucose Test Log'!$J$2:$J$1000,MATCH($A13&amp;E$1,'Glucose Test Log'!$D$2:$D$1000&amp;'Glucose Test Log'!$E$2:$E$1000,0)),"")</f>
        <v/>
      </c>
      <c r="F13" s="3" t="str">
        <f t="array" ref="F13">IFERROR(INDEX('Glucose Test Log'!$J$2:$J$1000,MATCH($A13&amp;F$1,'Glucose Test Log'!$D$2:$D$1000&amp;'Glucose Test Log'!$E$2:$E$1000,0)),"")</f>
        <v/>
      </c>
      <c r="G13" s="3">
        <f t="array" ref="G13">IFERROR(INDEX('Glucose Test Log'!$J$2:$J$1000,MATCH($A13&amp;G$1,'Glucose Test Log'!$D$2:$D$1000&amp;'Glucose Test Log'!$E$2:$E$1000,0)),"")</f>
        <v>189</v>
      </c>
      <c r="H13" s="3" t="str">
        <f t="array" ref="H13">IFERROR(INDEX('Glucose Test Log'!$J$2:$J$1000,MATCH($A13&amp;H$1,'Glucose Test Log'!$D$2:$D$1000&amp;'Glucose Test Log'!$E$2:$E$1000,0)),"")</f>
        <v/>
      </c>
      <c r="I13" s="3" t="str">
        <f t="array" ref="I13">IFERROR(INDEX('Glucose Test Log'!$J$2:$J$1000,MATCH($A13&amp;I$1,'Glucose Test Log'!$D$2:$D$1000&amp;'Glucose Test Log'!$E$2:$E$1000,0)),"")</f>
        <v/>
      </c>
      <c r="J13" s="3" t="str">
        <f t="array" ref="J13">IFERROR(INDEX('Glucose Test Log'!$J$2:$J$1000,MATCH($A13&amp;J$1,'Glucose Test Log'!$D$2:$D$1000&amp;'Glucose Test Log'!$E$2:$E$1000,0)),"")</f>
        <v/>
      </c>
      <c r="K13" s="3" t="str">
        <f t="array" ref="K13">IFERROR(INDEX('Glucose Test Log'!$J$2:$J$1000,MATCH($A13&amp;K$1,'Glucose Test Log'!$D$2:$D$1000&amp;'Glucose Test Log'!$E$2:$E$1000,0)),"")</f>
        <v/>
      </c>
    </row>
    <row r="14" spans="1:14" x14ac:dyDescent="0.2">
      <c r="A14" s="5">
        <v>13</v>
      </c>
      <c r="B14" s="3">
        <f t="array" ref="B14">IFERROR(INDEX('Glucose Test Log'!$J$2:$J$1000,MATCH($A14&amp;B$1,'Glucose Test Log'!$D$2:$D$1000&amp;'Glucose Test Log'!$E$2:$E$1000,0)),"")</f>
        <v>85</v>
      </c>
      <c r="C14" s="3">
        <f t="array" ref="C14">IFERROR(INDEX('Glucose Test Log'!$J$2:$J$1000,MATCH($A14&amp;C$1,'Glucose Test Log'!$D$2:$D$1000&amp;'Glucose Test Log'!$E$2:$E$1000,0)),"")</f>
        <v>84</v>
      </c>
      <c r="D14" s="3" t="str">
        <f t="array" ref="D14">IFERROR(INDEX('Glucose Test Log'!$J$2:$J$1000,MATCH($A14&amp;D$1,'Glucose Test Log'!$D$2:$D$1000&amp;'Glucose Test Log'!$E$2:$E$1000,0)),"")</f>
        <v/>
      </c>
      <c r="E14" s="3" t="str">
        <f t="array" ref="E14">IFERROR(INDEX('Glucose Test Log'!$J$2:$J$1000,MATCH($A14&amp;E$1,'Glucose Test Log'!$D$2:$D$1000&amp;'Glucose Test Log'!$E$2:$E$1000,0)),"")</f>
        <v/>
      </c>
      <c r="F14" s="3" t="str">
        <f t="array" ref="F14">IFERROR(INDEX('Glucose Test Log'!$J$2:$J$1000,MATCH($A14&amp;F$1,'Glucose Test Log'!$D$2:$D$1000&amp;'Glucose Test Log'!$E$2:$E$1000,0)),"")</f>
        <v/>
      </c>
      <c r="G14" s="3">
        <f t="array" ref="G14">IFERROR(INDEX('Glucose Test Log'!$J$2:$J$1000,MATCH($A14&amp;G$1,'Glucose Test Log'!$D$2:$D$1000&amp;'Glucose Test Log'!$E$2:$E$1000,0)),"")</f>
        <v>115</v>
      </c>
      <c r="H14" s="3" t="str">
        <f t="array" ref="H14">IFERROR(INDEX('Glucose Test Log'!$J$2:$J$1000,MATCH($A14&amp;H$1,'Glucose Test Log'!$D$2:$D$1000&amp;'Glucose Test Log'!$E$2:$E$1000,0)),"")</f>
        <v/>
      </c>
      <c r="I14" s="3" t="str">
        <f t="array" ref="I14">IFERROR(INDEX('Glucose Test Log'!$J$2:$J$1000,MATCH($A14&amp;I$1,'Glucose Test Log'!$D$2:$D$1000&amp;'Glucose Test Log'!$E$2:$E$1000,0)),"")</f>
        <v/>
      </c>
      <c r="J14" s="3" t="str">
        <f t="array" ref="J14">IFERROR(INDEX('Glucose Test Log'!$J$2:$J$1000,MATCH($A14&amp;J$1,'Glucose Test Log'!$D$2:$D$1000&amp;'Glucose Test Log'!$E$2:$E$1000,0)),"")</f>
        <v/>
      </c>
      <c r="K14" s="3" t="str">
        <f t="array" ref="K14">IFERROR(INDEX('Glucose Test Log'!$J$2:$J$1000,MATCH($A14&amp;K$1,'Glucose Test Log'!$D$2:$D$1000&amp;'Glucose Test Log'!$E$2:$E$1000,0)),"")</f>
        <v/>
      </c>
    </row>
    <row r="15" spans="1:14" x14ac:dyDescent="0.2">
      <c r="A15" s="5">
        <v>14</v>
      </c>
      <c r="B15" s="3">
        <f t="array" ref="B15">IFERROR(INDEX('Glucose Test Log'!$J$2:$J$1000,MATCH($A15&amp;B$1,'Glucose Test Log'!$D$2:$D$1000&amp;'Glucose Test Log'!$E$2:$E$1000,0)),"")</f>
        <v>144</v>
      </c>
      <c r="C15" s="3">
        <f t="array" ref="C15">IFERROR(INDEX('Glucose Test Log'!$J$2:$J$1000,MATCH($A15&amp;C$1,'Glucose Test Log'!$D$2:$D$1000&amp;'Glucose Test Log'!$E$2:$E$1000,0)),"")</f>
        <v>160</v>
      </c>
      <c r="D15" s="3" t="str">
        <f t="array" ref="D15">IFERROR(INDEX('Glucose Test Log'!$J$2:$J$1000,MATCH($A15&amp;D$1,'Glucose Test Log'!$D$2:$D$1000&amp;'Glucose Test Log'!$E$2:$E$1000,0)),"")</f>
        <v/>
      </c>
      <c r="E15" s="3" t="str">
        <f t="array" ref="E15">IFERROR(INDEX('Glucose Test Log'!$J$2:$J$1000,MATCH($A15&amp;E$1,'Glucose Test Log'!$D$2:$D$1000&amp;'Glucose Test Log'!$E$2:$E$1000,0)),"")</f>
        <v/>
      </c>
      <c r="F15" s="3" t="str">
        <f t="array" ref="F15">IFERROR(INDEX('Glucose Test Log'!$J$2:$J$1000,MATCH($A15&amp;F$1,'Glucose Test Log'!$D$2:$D$1000&amp;'Glucose Test Log'!$E$2:$E$1000,0)),"")</f>
        <v/>
      </c>
      <c r="G15" s="3">
        <f t="array" ref="G15">IFERROR(INDEX('Glucose Test Log'!$J$2:$J$1000,MATCH($A15&amp;G$1,'Glucose Test Log'!$D$2:$D$1000&amp;'Glucose Test Log'!$E$2:$E$1000,0)),"")</f>
        <v>200</v>
      </c>
      <c r="H15" s="3" t="str">
        <f t="array" ref="H15">IFERROR(INDEX('Glucose Test Log'!$J$2:$J$1000,MATCH($A15&amp;H$1,'Glucose Test Log'!$D$2:$D$1000&amp;'Glucose Test Log'!$E$2:$E$1000,0)),"")</f>
        <v/>
      </c>
      <c r="I15" s="3" t="str">
        <f t="array" ref="I15">IFERROR(INDEX('Glucose Test Log'!$J$2:$J$1000,MATCH($A15&amp;I$1,'Glucose Test Log'!$D$2:$D$1000&amp;'Glucose Test Log'!$E$2:$E$1000,0)),"")</f>
        <v/>
      </c>
      <c r="J15" s="3" t="str">
        <f t="array" ref="J15">IFERROR(INDEX('Glucose Test Log'!$J$2:$J$1000,MATCH($A15&amp;J$1,'Glucose Test Log'!$D$2:$D$1000&amp;'Glucose Test Log'!$E$2:$E$1000,0)),"")</f>
        <v/>
      </c>
      <c r="K15" s="3" t="str">
        <f t="array" ref="K15">IFERROR(INDEX('Glucose Test Log'!$J$2:$J$1000,MATCH($A15&amp;K$1,'Glucose Test Log'!$D$2:$D$1000&amp;'Glucose Test Log'!$E$2:$E$1000,0)),"")</f>
        <v/>
      </c>
    </row>
    <row r="16" spans="1:14" x14ac:dyDescent="0.2">
      <c r="A16" s="5">
        <v>15</v>
      </c>
      <c r="B16" s="3">
        <f t="array" ref="B16">IFERROR(INDEX('Glucose Test Log'!$J$2:$J$1000,MATCH($A16&amp;B$1,'Glucose Test Log'!$D$2:$D$1000&amp;'Glucose Test Log'!$E$2:$E$1000,0)),"")</f>
        <v>94</v>
      </c>
      <c r="C16" s="3">
        <f t="array" ref="C16">IFERROR(INDEX('Glucose Test Log'!$J$2:$J$1000,MATCH($A16&amp;C$1,'Glucose Test Log'!$D$2:$D$1000&amp;'Glucose Test Log'!$E$2:$E$1000,0)),"")</f>
        <v>120</v>
      </c>
      <c r="D16" s="3" t="str">
        <f t="array" ref="D16">IFERROR(INDEX('Glucose Test Log'!$J$2:$J$1000,MATCH($A16&amp;D$1,'Glucose Test Log'!$D$2:$D$1000&amp;'Glucose Test Log'!$E$2:$E$1000,0)),"")</f>
        <v/>
      </c>
      <c r="E16" s="3" t="str">
        <f t="array" ref="E16">IFERROR(INDEX('Glucose Test Log'!$J$2:$J$1000,MATCH($A16&amp;E$1,'Glucose Test Log'!$D$2:$D$1000&amp;'Glucose Test Log'!$E$2:$E$1000,0)),"")</f>
        <v/>
      </c>
      <c r="F16" s="3" t="str">
        <f t="array" ref="F16">IFERROR(INDEX('Glucose Test Log'!$J$2:$J$1000,MATCH($A16&amp;F$1,'Glucose Test Log'!$D$2:$D$1000&amp;'Glucose Test Log'!$E$2:$E$1000,0)),"")</f>
        <v/>
      </c>
      <c r="G16" s="3">
        <f t="array" ref="G16">IFERROR(INDEX('Glucose Test Log'!$J$2:$J$1000,MATCH($A16&amp;G$1,'Glucose Test Log'!$D$2:$D$1000&amp;'Glucose Test Log'!$E$2:$E$1000,0)),"")</f>
        <v>136</v>
      </c>
      <c r="H16" s="3" t="str">
        <f t="array" ref="H16">IFERROR(INDEX('Glucose Test Log'!$J$2:$J$1000,MATCH($A16&amp;H$1,'Glucose Test Log'!$D$2:$D$1000&amp;'Glucose Test Log'!$E$2:$E$1000,0)),"")</f>
        <v/>
      </c>
      <c r="I16" s="3" t="str">
        <f t="array" ref="I16">IFERROR(INDEX('Glucose Test Log'!$J$2:$J$1000,MATCH($A16&amp;I$1,'Glucose Test Log'!$D$2:$D$1000&amp;'Glucose Test Log'!$E$2:$E$1000,0)),"")</f>
        <v/>
      </c>
      <c r="J16" s="3" t="str">
        <f t="array" ref="J16">IFERROR(INDEX('Glucose Test Log'!$J$2:$J$1000,MATCH($A16&amp;J$1,'Glucose Test Log'!$D$2:$D$1000&amp;'Glucose Test Log'!$E$2:$E$1000,0)),"")</f>
        <v/>
      </c>
      <c r="K16" s="3" t="str">
        <f t="array" ref="K16">IFERROR(INDEX('Glucose Test Log'!$J$2:$J$1000,MATCH($A16&amp;K$1,'Glucose Test Log'!$D$2:$D$1000&amp;'Glucose Test Log'!$E$2:$E$1000,0)),"")</f>
        <v/>
      </c>
    </row>
    <row r="17" spans="1:11" x14ac:dyDescent="0.2">
      <c r="A17" s="5">
        <v>16</v>
      </c>
      <c r="B17" s="3">
        <f t="array" ref="B17">IFERROR(INDEX('Glucose Test Log'!$J$2:$J$1000,MATCH($A17&amp;B$1,'Glucose Test Log'!$D$2:$D$1000&amp;'Glucose Test Log'!$E$2:$E$1000,0)),"")</f>
        <v>229</v>
      </c>
      <c r="C17" s="3">
        <f t="array" ref="C17">IFERROR(INDEX('Glucose Test Log'!$J$2:$J$1000,MATCH($A17&amp;C$1,'Glucose Test Log'!$D$2:$D$1000&amp;'Glucose Test Log'!$E$2:$E$1000,0)),"")</f>
        <v>234</v>
      </c>
      <c r="D17" s="3" t="str">
        <f t="array" ref="D17">IFERROR(INDEX('Glucose Test Log'!$J$2:$J$1000,MATCH($A17&amp;D$1,'Glucose Test Log'!$D$2:$D$1000&amp;'Glucose Test Log'!$E$2:$E$1000,0)),"")</f>
        <v/>
      </c>
      <c r="E17" s="3" t="str">
        <f t="array" ref="E17">IFERROR(INDEX('Glucose Test Log'!$J$2:$J$1000,MATCH($A17&amp;E$1,'Glucose Test Log'!$D$2:$D$1000&amp;'Glucose Test Log'!$E$2:$E$1000,0)),"")</f>
        <v/>
      </c>
      <c r="F17" s="3" t="str">
        <f t="array" ref="F17">IFERROR(INDEX('Glucose Test Log'!$J$2:$J$1000,MATCH($A17&amp;F$1,'Glucose Test Log'!$D$2:$D$1000&amp;'Glucose Test Log'!$E$2:$E$1000,0)),"")</f>
        <v/>
      </c>
      <c r="G17" s="3">
        <f t="array" ref="G17">IFERROR(INDEX('Glucose Test Log'!$J$2:$J$1000,MATCH($A17&amp;G$1,'Glucose Test Log'!$D$2:$D$1000&amp;'Glucose Test Log'!$E$2:$E$1000,0)),"")</f>
        <v>295</v>
      </c>
      <c r="H17" s="3" t="str">
        <f t="array" ref="H17">IFERROR(INDEX('Glucose Test Log'!$J$2:$J$1000,MATCH($A17&amp;H$1,'Glucose Test Log'!$D$2:$D$1000&amp;'Glucose Test Log'!$E$2:$E$1000,0)),"")</f>
        <v/>
      </c>
      <c r="I17" s="3" t="str">
        <f t="array" ref="I17">IFERROR(INDEX('Glucose Test Log'!$J$2:$J$1000,MATCH($A17&amp;I$1,'Glucose Test Log'!$D$2:$D$1000&amp;'Glucose Test Log'!$E$2:$E$1000,0)),"")</f>
        <v/>
      </c>
      <c r="J17" s="3" t="str">
        <f t="array" ref="J17">IFERROR(INDEX('Glucose Test Log'!$J$2:$J$1000,MATCH($A17&amp;J$1,'Glucose Test Log'!$D$2:$D$1000&amp;'Glucose Test Log'!$E$2:$E$1000,0)),"")</f>
        <v/>
      </c>
      <c r="K17" s="3" t="str">
        <f t="array" ref="K17">IFERROR(INDEX('Glucose Test Log'!$J$2:$J$1000,MATCH($A17&amp;K$1,'Glucose Test Log'!$D$2:$D$1000&amp;'Glucose Test Log'!$E$2:$E$1000,0)),"")</f>
        <v/>
      </c>
    </row>
    <row r="18" spans="1:11" x14ac:dyDescent="0.2">
      <c r="A18" s="5">
        <v>17</v>
      </c>
      <c r="B18" s="3">
        <f t="array" ref="B18">IFERROR(INDEX('Glucose Test Log'!$J$2:$J$1000,MATCH($A18&amp;B$1,'Glucose Test Log'!$D$2:$D$1000&amp;'Glucose Test Log'!$E$2:$E$1000,0)),"")</f>
        <v>101</v>
      </c>
      <c r="C18" s="3">
        <f t="array" ref="C18">IFERROR(INDEX('Glucose Test Log'!$J$2:$J$1000,MATCH($A18&amp;C$1,'Glucose Test Log'!$D$2:$D$1000&amp;'Glucose Test Log'!$E$2:$E$1000,0)),"")</f>
        <v>104</v>
      </c>
      <c r="D18" s="3" t="str">
        <f t="array" ref="D18">IFERROR(INDEX('Glucose Test Log'!$J$2:$J$1000,MATCH($A18&amp;D$1,'Glucose Test Log'!$D$2:$D$1000&amp;'Glucose Test Log'!$E$2:$E$1000,0)),"")</f>
        <v/>
      </c>
      <c r="E18" s="3" t="str">
        <f t="array" ref="E18">IFERROR(INDEX('Glucose Test Log'!$J$2:$J$1000,MATCH($A18&amp;E$1,'Glucose Test Log'!$D$2:$D$1000&amp;'Glucose Test Log'!$E$2:$E$1000,0)),"")</f>
        <v/>
      </c>
      <c r="F18" s="3" t="str">
        <f t="array" ref="F18">IFERROR(INDEX('Glucose Test Log'!$J$2:$J$1000,MATCH($A18&amp;F$1,'Glucose Test Log'!$D$2:$D$1000&amp;'Glucose Test Log'!$E$2:$E$1000,0)),"")</f>
        <v/>
      </c>
      <c r="G18" s="3">
        <f t="array" ref="G18">IFERROR(INDEX('Glucose Test Log'!$J$2:$J$1000,MATCH($A18&amp;G$1,'Glucose Test Log'!$D$2:$D$1000&amp;'Glucose Test Log'!$E$2:$E$1000,0)),"")</f>
        <v>142</v>
      </c>
      <c r="H18" s="3" t="str">
        <f t="array" ref="H18">IFERROR(INDEX('Glucose Test Log'!$J$2:$J$1000,MATCH($A18&amp;H$1,'Glucose Test Log'!$D$2:$D$1000&amp;'Glucose Test Log'!$E$2:$E$1000,0)),"")</f>
        <v/>
      </c>
      <c r="I18" s="3" t="str">
        <f t="array" ref="I18">IFERROR(INDEX('Glucose Test Log'!$J$2:$J$1000,MATCH($A18&amp;I$1,'Glucose Test Log'!$D$2:$D$1000&amp;'Glucose Test Log'!$E$2:$E$1000,0)),"")</f>
        <v/>
      </c>
      <c r="J18" s="3" t="str">
        <f t="array" ref="J18">IFERROR(INDEX('Glucose Test Log'!$J$2:$J$1000,MATCH($A18&amp;J$1,'Glucose Test Log'!$D$2:$D$1000&amp;'Glucose Test Log'!$E$2:$E$1000,0)),"")</f>
        <v/>
      </c>
      <c r="K18" s="3" t="str">
        <f t="array" ref="K18">IFERROR(INDEX('Glucose Test Log'!$J$2:$J$1000,MATCH($A18&amp;K$1,'Glucose Test Log'!$D$2:$D$1000&amp;'Glucose Test Log'!$E$2:$E$1000,0)),"")</f>
        <v/>
      </c>
    </row>
    <row r="19" spans="1:11" x14ac:dyDescent="0.2">
      <c r="A19" s="5">
        <v>18</v>
      </c>
      <c r="B19" s="3">
        <f t="array" ref="B19">IFERROR(INDEX('Glucose Test Log'!$J$2:$J$1000,MATCH($A19&amp;B$1,'Glucose Test Log'!$D$2:$D$1000&amp;'Glucose Test Log'!$E$2:$E$1000,0)),"")</f>
        <v>90</v>
      </c>
      <c r="C19" s="3">
        <f t="array" ref="C19">IFERROR(INDEX('Glucose Test Log'!$J$2:$J$1000,MATCH($A19&amp;C$1,'Glucose Test Log'!$D$2:$D$1000&amp;'Glucose Test Log'!$E$2:$E$1000,0)),"")</f>
        <v>87</v>
      </c>
      <c r="D19" s="3" t="str">
        <f t="array" ref="D19">IFERROR(INDEX('Glucose Test Log'!$J$2:$J$1000,MATCH($A19&amp;D$1,'Glucose Test Log'!$D$2:$D$1000&amp;'Glucose Test Log'!$E$2:$E$1000,0)),"")</f>
        <v/>
      </c>
      <c r="E19" s="3" t="str">
        <f t="array" ref="E19">IFERROR(INDEX('Glucose Test Log'!$J$2:$J$1000,MATCH($A19&amp;E$1,'Glucose Test Log'!$D$2:$D$1000&amp;'Glucose Test Log'!$E$2:$E$1000,0)),"")</f>
        <v/>
      </c>
      <c r="F19" s="3" t="str">
        <f t="array" ref="F19">IFERROR(INDEX('Glucose Test Log'!$J$2:$J$1000,MATCH($A19&amp;F$1,'Glucose Test Log'!$D$2:$D$1000&amp;'Glucose Test Log'!$E$2:$E$1000,0)),"")</f>
        <v/>
      </c>
      <c r="G19" s="3">
        <f t="array" ref="G19">IFERROR(INDEX('Glucose Test Log'!$J$2:$J$1000,MATCH($A19&amp;G$1,'Glucose Test Log'!$D$2:$D$1000&amp;'Glucose Test Log'!$E$2:$E$1000,0)),"")</f>
        <v>119</v>
      </c>
      <c r="H19" s="3" t="str">
        <f t="array" ref="H19">IFERROR(INDEX('Glucose Test Log'!$J$2:$J$1000,MATCH($A19&amp;H$1,'Glucose Test Log'!$D$2:$D$1000&amp;'Glucose Test Log'!$E$2:$E$1000,0)),"")</f>
        <v/>
      </c>
      <c r="I19" s="3" t="str">
        <f t="array" ref="I19">IFERROR(INDEX('Glucose Test Log'!$J$2:$J$1000,MATCH($A19&amp;I$1,'Glucose Test Log'!$D$2:$D$1000&amp;'Glucose Test Log'!$E$2:$E$1000,0)),"")</f>
        <v/>
      </c>
      <c r="J19" s="3" t="str">
        <f t="array" ref="J19">IFERROR(INDEX('Glucose Test Log'!$J$2:$J$1000,MATCH($A19&amp;J$1,'Glucose Test Log'!$D$2:$D$1000&amp;'Glucose Test Log'!$E$2:$E$1000,0)),"")</f>
        <v/>
      </c>
      <c r="K19" s="3" t="str">
        <f t="array" ref="K19">IFERROR(INDEX('Glucose Test Log'!$J$2:$J$1000,MATCH($A19&amp;K$1,'Glucose Test Log'!$D$2:$D$1000&amp;'Glucose Test Log'!$E$2:$E$1000,0)),"")</f>
        <v/>
      </c>
    </row>
    <row r="20" spans="1:11" x14ac:dyDescent="0.2">
      <c r="A20" s="5">
        <v>19</v>
      </c>
      <c r="B20" s="3">
        <f t="array" ref="B20">IFERROR(INDEX('Glucose Test Log'!$J$2:$J$1000,MATCH($A20&amp;B$1,'Glucose Test Log'!$D$2:$D$1000&amp;'Glucose Test Log'!$E$2:$E$1000,0)),"")</f>
        <v>81</v>
      </c>
      <c r="C20" s="3" t="str">
        <f t="array" ref="C20">IFERROR(INDEX('Glucose Test Log'!$J$2:$J$1000,MATCH($A20&amp;C$1,'Glucose Test Log'!$D$2:$D$1000&amp;'Glucose Test Log'!$E$2:$E$1000,0)),"")</f>
        <v/>
      </c>
      <c r="D20" s="3" t="str">
        <f t="array" ref="D20">IFERROR(INDEX('Glucose Test Log'!$J$2:$J$1000,MATCH($A20&amp;D$1,'Glucose Test Log'!$D$2:$D$1000&amp;'Glucose Test Log'!$E$2:$E$1000,0)),"")</f>
        <v/>
      </c>
      <c r="E20" s="3" t="str">
        <f t="array" ref="E20">IFERROR(INDEX('Glucose Test Log'!$J$2:$J$1000,MATCH($A20&amp;E$1,'Glucose Test Log'!$D$2:$D$1000&amp;'Glucose Test Log'!$E$2:$E$1000,0)),"")</f>
        <v/>
      </c>
      <c r="F20" s="3" t="str">
        <f t="array" ref="F20">IFERROR(INDEX('Glucose Test Log'!$J$2:$J$1000,MATCH($A20&amp;F$1,'Glucose Test Log'!$D$2:$D$1000&amp;'Glucose Test Log'!$E$2:$E$1000,0)),"")</f>
        <v/>
      </c>
      <c r="G20" s="3">
        <f t="array" ref="G20">IFERROR(INDEX('Glucose Test Log'!$J$2:$J$1000,MATCH($A20&amp;G$1,'Glucose Test Log'!$D$2:$D$1000&amp;'Glucose Test Log'!$E$2:$E$1000,0)),"")</f>
        <v>115</v>
      </c>
      <c r="H20" s="3" t="str">
        <f t="array" ref="H20">IFERROR(INDEX('Glucose Test Log'!$J$2:$J$1000,MATCH($A20&amp;H$1,'Glucose Test Log'!$D$2:$D$1000&amp;'Glucose Test Log'!$E$2:$E$1000,0)),"")</f>
        <v/>
      </c>
      <c r="I20" s="3" t="str">
        <f t="array" ref="I20">IFERROR(INDEX('Glucose Test Log'!$J$2:$J$1000,MATCH($A20&amp;I$1,'Glucose Test Log'!$D$2:$D$1000&amp;'Glucose Test Log'!$E$2:$E$1000,0)),"")</f>
        <v/>
      </c>
      <c r="J20" s="3" t="str">
        <f t="array" ref="J20">IFERROR(INDEX('Glucose Test Log'!$J$2:$J$1000,MATCH($A20&amp;J$1,'Glucose Test Log'!$D$2:$D$1000&amp;'Glucose Test Log'!$E$2:$E$1000,0)),"")</f>
        <v/>
      </c>
      <c r="K20" s="3" t="str">
        <f t="array" ref="K20">IFERROR(INDEX('Glucose Test Log'!$J$2:$J$1000,MATCH($A20&amp;K$1,'Glucose Test Log'!$D$2:$D$1000&amp;'Glucose Test Log'!$E$2:$E$1000,0)),"")</f>
        <v/>
      </c>
    </row>
    <row r="21" spans="1:11" x14ac:dyDescent="0.2">
      <c r="A21" s="5">
        <v>20</v>
      </c>
      <c r="B21" s="3" t="str">
        <f t="array" ref="B21">IFERROR(INDEX('Glucose Test Log'!$J$2:$J$1000,MATCH($A21&amp;B$1,'Glucose Test Log'!$D$2:$D$1000&amp;'Glucose Test Log'!$E$2:$E$1000,0)),"")</f>
        <v/>
      </c>
      <c r="C21" s="3">
        <f t="array" ref="C21">IFERROR(INDEX('Glucose Test Log'!$J$2:$J$1000,MATCH($A21&amp;C$1,'Glucose Test Log'!$D$2:$D$1000&amp;'Glucose Test Log'!$E$2:$E$1000,0)),"")</f>
        <v>177</v>
      </c>
      <c r="D21" s="3" t="str">
        <f t="array" ref="D21">IFERROR(INDEX('Glucose Test Log'!$J$2:$J$1000,MATCH($A21&amp;D$1,'Glucose Test Log'!$D$2:$D$1000&amp;'Glucose Test Log'!$E$2:$E$1000,0)),"")</f>
        <v/>
      </c>
      <c r="E21" s="3">
        <f t="array" ref="E21">IFERROR(INDEX('Glucose Test Log'!$J$2:$J$1000,MATCH($A21&amp;E$1,'Glucose Test Log'!$D$2:$D$1000&amp;'Glucose Test Log'!$E$2:$E$1000,0)),"")</f>
        <v>227</v>
      </c>
      <c r="F21" s="3" t="str">
        <f t="array" ref="F21">IFERROR(INDEX('Glucose Test Log'!$J$2:$J$1000,MATCH($A21&amp;F$1,'Glucose Test Log'!$D$2:$D$1000&amp;'Glucose Test Log'!$E$2:$E$1000,0)),"")</f>
        <v/>
      </c>
      <c r="G21" s="3" t="str">
        <f t="array" ref="G21">IFERROR(INDEX('Glucose Test Log'!$J$2:$J$1000,MATCH($A21&amp;G$1,'Glucose Test Log'!$D$2:$D$1000&amp;'Glucose Test Log'!$E$2:$E$1000,0)),"")</f>
        <v/>
      </c>
      <c r="H21" s="3" t="str">
        <f t="array" ref="H21">IFERROR(INDEX('Glucose Test Log'!$J$2:$J$1000,MATCH($A21&amp;H$1,'Glucose Test Log'!$D$2:$D$1000&amp;'Glucose Test Log'!$E$2:$E$1000,0)),"")</f>
        <v/>
      </c>
      <c r="I21" s="3" t="str">
        <f t="array" ref="I21">IFERROR(INDEX('Glucose Test Log'!$J$2:$J$1000,MATCH($A21&amp;I$1,'Glucose Test Log'!$D$2:$D$1000&amp;'Glucose Test Log'!$E$2:$E$1000,0)),"")</f>
        <v/>
      </c>
      <c r="J21" s="3" t="str">
        <f t="array" ref="J21">IFERROR(INDEX('Glucose Test Log'!$J$2:$J$1000,MATCH($A21&amp;J$1,'Glucose Test Log'!$D$2:$D$1000&amp;'Glucose Test Log'!$E$2:$E$1000,0)),"")</f>
        <v/>
      </c>
      <c r="K21" s="3" t="str">
        <f t="array" ref="K21">IFERROR(INDEX('Glucose Test Log'!$J$2:$J$1000,MATCH($A21&amp;K$1,'Glucose Test Log'!$D$2:$D$1000&amp;'Glucose Test Log'!$E$2:$E$1000,0)),"")</f>
        <v/>
      </c>
    </row>
    <row r="22" spans="1:11" x14ac:dyDescent="0.2">
      <c r="A22" s="5">
        <v>21</v>
      </c>
      <c r="B22" s="3" t="str">
        <f t="array" ref="B22">IFERROR(INDEX('Glucose Test Log'!$J$2:$J$1000,MATCH($A22&amp;B$1,'Glucose Test Log'!$D$2:$D$1000&amp;'Glucose Test Log'!$E$2:$E$1000,0)),"")</f>
        <v/>
      </c>
      <c r="C22" s="3" t="str">
        <f t="array" ref="C22">IFERROR(INDEX('Glucose Test Log'!$J$2:$J$1000,MATCH($A22&amp;C$1,'Glucose Test Log'!$D$2:$D$1000&amp;'Glucose Test Log'!$E$2:$E$1000,0)),"")</f>
        <v/>
      </c>
      <c r="D22" s="3" t="str">
        <f t="array" ref="D22">IFERROR(INDEX('Glucose Test Log'!$J$2:$J$1000,MATCH($A22&amp;D$1,'Glucose Test Log'!$D$2:$D$1000&amp;'Glucose Test Log'!$E$2:$E$1000,0)),"")</f>
        <v/>
      </c>
      <c r="E22" s="3" t="str">
        <f t="array" ref="E22">IFERROR(INDEX('Glucose Test Log'!$J$2:$J$1000,MATCH($A22&amp;E$1,'Glucose Test Log'!$D$2:$D$1000&amp;'Glucose Test Log'!$E$2:$E$1000,0)),"")</f>
        <v/>
      </c>
      <c r="F22" s="3" t="str">
        <f t="array" ref="F22">IFERROR(INDEX('Glucose Test Log'!$J$2:$J$1000,MATCH($A22&amp;F$1,'Glucose Test Log'!$D$2:$D$1000&amp;'Glucose Test Log'!$E$2:$E$1000,0)),"")</f>
        <v/>
      </c>
      <c r="G22" s="3">
        <f t="array" ref="G22">IFERROR(INDEX('Glucose Test Log'!$J$2:$J$1000,MATCH($A22&amp;G$1,'Glucose Test Log'!$D$2:$D$1000&amp;'Glucose Test Log'!$E$2:$E$1000,0)),"")</f>
        <v>125</v>
      </c>
      <c r="H22" s="3" t="str">
        <f t="array" ref="H22">IFERROR(INDEX('Glucose Test Log'!$J$2:$J$1000,MATCH($A22&amp;H$1,'Glucose Test Log'!$D$2:$D$1000&amp;'Glucose Test Log'!$E$2:$E$1000,0)),"")</f>
        <v/>
      </c>
      <c r="I22" s="3" t="str">
        <f t="array" ref="I22">IFERROR(INDEX('Glucose Test Log'!$J$2:$J$1000,MATCH($A22&amp;I$1,'Glucose Test Log'!$D$2:$D$1000&amp;'Glucose Test Log'!$E$2:$E$1000,0)),"")</f>
        <v/>
      </c>
      <c r="J22" s="3" t="str">
        <f t="array" ref="J22">IFERROR(INDEX('Glucose Test Log'!$J$2:$J$1000,MATCH($A22&amp;J$1,'Glucose Test Log'!$D$2:$D$1000&amp;'Glucose Test Log'!$E$2:$E$1000,0)),"")</f>
        <v/>
      </c>
      <c r="K22" s="3">
        <f t="array" ref="K22">IFERROR(INDEX('Glucose Test Log'!$J$2:$J$1000,MATCH($A22&amp;K$1,'Glucose Test Log'!$D$2:$D$1000&amp;'Glucose Test Log'!$E$2:$E$1000,0)),"")</f>
        <v>107</v>
      </c>
    </row>
    <row r="23" spans="1:11" x14ac:dyDescent="0.2">
      <c r="A23" s="5">
        <v>22</v>
      </c>
      <c r="B23" s="3" t="str">
        <f t="array" ref="B23">IFERROR(INDEX('Glucose Test Log'!$J$2:$J$1000,MATCH($A23&amp;B$1,'Glucose Test Log'!$D$2:$D$1000&amp;'Glucose Test Log'!$E$2:$E$1000,0)),"")</f>
        <v/>
      </c>
      <c r="C23" s="3" t="str">
        <f t="array" ref="C23">IFERROR(INDEX('Glucose Test Log'!$J$2:$J$1000,MATCH($A23&amp;C$1,'Glucose Test Log'!$D$2:$D$1000&amp;'Glucose Test Log'!$E$2:$E$1000,0)),"")</f>
        <v/>
      </c>
      <c r="D23" s="3" t="str">
        <f t="array" ref="D23">IFERROR(INDEX('Glucose Test Log'!$J$2:$J$1000,MATCH($A23&amp;D$1,'Glucose Test Log'!$D$2:$D$1000&amp;'Glucose Test Log'!$E$2:$E$1000,0)),"")</f>
        <v/>
      </c>
      <c r="E23" s="3" t="str">
        <f t="array" ref="E23">IFERROR(INDEX('Glucose Test Log'!$J$2:$J$1000,MATCH($A23&amp;E$1,'Glucose Test Log'!$D$2:$D$1000&amp;'Glucose Test Log'!$E$2:$E$1000,0)),"")</f>
        <v/>
      </c>
      <c r="F23" s="3">
        <f t="array" ref="F23">IFERROR(INDEX('Glucose Test Log'!$J$2:$J$1000,MATCH($A23&amp;F$1,'Glucose Test Log'!$D$2:$D$1000&amp;'Glucose Test Log'!$E$2:$E$1000,0)),"")</f>
        <v>124</v>
      </c>
      <c r="G23" s="3" t="str">
        <f t="array" ref="G23">IFERROR(INDEX('Glucose Test Log'!$J$2:$J$1000,MATCH($A23&amp;G$1,'Glucose Test Log'!$D$2:$D$1000&amp;'Glucose Test Log'!$E$2:$E$1000,0)),"")</f>
        <v/>
      </c>
      <c r="H23" s="3" t="str">
        <f t="array" ref="H23">IFERROR(INDEX('Glucose Test Log'!$J$2:$J$1000,MATCH($A23&amp;H$1,'Glucose Test Log'!$D$2:$D$1000&amp;'Glucose Test Log'!$E$2:$E$1000,0)),"")</f>
        <v/>
      </c>
      <c r="I23" s="3" t="str">
        <f t="array" ref="I23">IFERROR(INDEX('Glucose Test Log'!$J$2:$J$1000,MATCH($A23&amp;I$1,'Glucose Test Log'!$D$2:$D$1000&amp;'Glucose Test Log'!$E$2:$E$1000,0)),"")</f>
        <v/>
      </c>
      <c r="J23" s="3">
        <f t="array" ref="J23">IFERROR(INDEX('Glucose Test Log'!$J$2:$J$1000,MATCH($A23&amp;J$1,'Glucose Test Log'!$D$2:$D$1000&amp;'Glucose Test Log'!$E$2:$E$1000,0)),"")</f>
        <v>110</v>
      </c>
      <c r="K23" s="3" t="str">
        <f t="array" ref="K23">IFERROR(INDEX('Glucose Test Log'!$J$2:$J$1000,MATCH($A23&amp;K$1,'Glucose Test Log'!$D$2:$D$1000&amp;'Glucose Test Log'!$E$2:$E$1000,0)),"")</f>
        <v/>
      </c>
    </row>
    <row r="24" spans="1:11" x14ac:dyDescent="0.2">
      <c r="A24" s="5">
        <v>23</v>
      </c>
      <c r="B24" s="3">
        <f t="array" ref="B24">IFERROR(INDEX('Glucose Test Log'!$J$2:$J$1000,MATCH($A24&amp;B$1,'Glucose Test Log'!$D$2:$D$1000&amp;'Glucose Test Log'!$E$2:$E$1000,0)),"")</f>
        <v>80</v>
      </c>
      <c r="C24" s="3" t="str">
        <f t="array" ref="C24">IFERROR(INDEX('Glucose Test Log'!$J$2:$J$1000,MATCH($A24&amp;C$1,'Glucose Test Log'!$D$2:$D$1000&amp;'Glucose Test Log'!$E$2:$E$1000,0)),"")</f>
        <v/>
      </c>
      <c r="D24" s="3" t="str">
        <f t="array" ref="D24">IFERROR(INDEX('Glucose Test Log'!$J$2:$J$1000,MATCH($A24&amp;D$1,'Glucose Test Log'!$D$2:$D$1000&amp;'Glucose Test Log'!$E$2:$E$1000,0)),"")</f>
        <v/>
      </c>
      <c r="E24" s="3" t="str">
        <f t="array" ref="E24">IFERROR(INDEX('Glucose Test Log'!$J$2:$J$1000,MATCH($A24&amp;E$1,'Glucose Test Log'!$D$2:$D$1000&amp;'Glucose Test Log'!$E$2:$E$1000,0)),"")</f>
        <v/>
      </c>
      <c r="F24" s="3">
        <f t="array" ref="F24">IFERROR(INDEX('Glucose Test Log'!$J$2:$J$1000,MATCH($A24&amp;F$1,'Glucose Test Log'!$D$2:$D$1000&amp;'Glucose Test Log'!$E$2:$E$1000,0)),"")</f>
        <v>120</v>
      </c>
      <c r="G24" s="3" t="str">
        <f t="array" ref="G24">IFERROR(INDEX('Glucose Test Log'!$J$2:$J$1000,MATCH($A24&amp;G$1,'Glucose Test Log'!$D$2:$D$1000&amp;'Glucose Test Log'!$E$2:$E$1000,0)),"")</f>
        <v/>
      </c>
      <c r="H24" s="3" t="str">
        <f t="array" ref="H24">IFERROR(INDEX('Glucose Test Log'!$J$2:$J$1000,MATCH($A24&amp;H$1,'Glucose Test Log'!$D$2:$D$1000&amp;'Glucose Test Log'!$E$2:$E$1000,0)),"")</f>
        <v/>
      </c>
      <c r="I24" s="3" t="str">
        <f t="array" ref="I24">IFERROR(INDEX('Glucose Test Log'!$J$2:$J$1000,MATCH($A24&amp;I$1,'Glucose Test Log'!$D$2:$D$1000&amp;'Glucose Test Log'!$E$2:$E$1000,0)),"")</f>
        <v/>
      </c>
      <c r="J24" s="3" t="str">
        <f t="array" ref="J24">IFERROR(INDEX('Glucose Test Log'!$J$2:$J$1000,MATCH($A24&amp;J$1,'Glucose Test Log'!$D$2:$D$1000&amp;'Glucose Test Log'!$E$2:$E$1000,0)),"")</f>
        <v/>
      </c>
      <c r="K24" s="3" t="str">
        <f t="array" ref="K24">IFERROR(INDEX('Glucose Test Log'!$J$2:$J$1000,MATCH($A24&amp;K$1,'Glucose Test Log'!$D$2:$D$1000&amp;'Glucose Test Log'!$E$2:$E$1000,0)),"")</f>
        <v/>
      </c>
    </row>
    <row r="25" spans="1:11" x14ac:dyDescent="0.2">
      <c r="A25" s="5">
        <v>24</v>
      </c>
      <c r="B25" s="3" t="str">
        <f t="array" ref="B25">IFERROR(INDEX('Glucose Test Log'!$J$2:$J$1000,MATCH($A25&amp;B$1,'Glucose Test Log'!$D$2:$D$1000&amp;'Glucose Test Log'!$E$2:$E$1000,0)),"")</f>
        <v/>
      </c>
      <c r="C25" s="3">
        <f t="array" ref="C25">IFERROR(INDEX('Glucose Test Log'!$J$2:$J$1000,MATCH($A25&amp;C$1,'Glucose Test Log'!$D$2:$D$1000&amp;'Glucose Test Log'!$E$2:$E$1000,0)),"")</f>
        <v>90</v>
      </c>
      <c r="D25" s="3" t="str">
        <f t="array" ref="D25">IFERROR(INDEX('Glucose Test Log'!$J$2:$J$1000,MATCH($A25&amp;D$1,'Glucose Test Log'!$D$2:$D$1000&amp;'Glucose Test Log'!$E$2:$E$1000,0)),"")</f>
        <v/>
      </c>
      <c r="E25" s="3" t="str">
        <f t="array" ref="E25">IFERROR(INDEX('Glucose Test Log'!$J$2:$J$1000,MATCH($A25&amp;E$1,'Glucose Test Log'!$D$2:$D$1000&amp;'Glucose Test Log'!$E$2:$E$1000,0)),"")</f>
        <v/>
      </c>
      <c r="F25" s="3" t="str">
        <f t="array" ref="F25">IFERROR(INDEX('Glucose Test Log'!$J$2:$J$1000,MATCH($A25&amp;F$1,'Glucose Test Log'!$D$2:$D$1000&amp;'Glucose Test Log'!$E$2:$E$1000,0)),"")</f>
        <v/>
      </c>
      <c r="G25" s="3" t="str">
        <f t="array" ref="G25">IFERROR(INDEX('Glucose Test Log'!$J$2:$J$1000,MATCH($A25&amp;G$1,'Glucose Test Log'!$D$2:$D$1000&amp;'Glucose Test Log'!$E$2:$E$1000,0)),"")</f>
        <v/>
      </c>
      <c r="H25" s="3" t="str">
        <f t="array" ref="H25">IFERROR(INDEX('Glucose Test Log'!$J$2:$J$1000,MATCH($A25&amp;H$1,'Glucose Test Log'!$D$2:$D$1000&amp;'Glucose Test Log'!$E$2:$E$1000,0)),"")</f>
        <v/>
      </c>
      <c r="I25" s="3" t="str">
        <f t="array" ref="I25">IFERROR(INDEX('Glucose Test Log'!$J$2:$J$1000,MATCH($A25&amp;I$1,'Glucose Test Log'!$D$2:$D$1000&amp;'Glucose Test Log'!$E$2:$E$1000,0)),"")</f>
        <v/>
      </c>
      <c r="J25" s="3" t="str">
        <f t="array" ref="J25">IFERROR(INDEX('Glucose Test Log'!$J$2:$J$1000,MATCH($A25&amp;J$1,'Glucose Test Log'!$D$2:$D$1000&amp;'Glucose Test Log'!$E$2:$E$1000,0)),"")</f>
        <v/>
      </c>
      <c r="K25" s="3">
        <f t="array" ref="K25">IFERROR(INDEX('Glucose Test Log'!$J$2:$J$1000,MATCH($A25&amp;K$1,'Glucose Test Log'!$D$2:$D$1000&amp;'Glucose Test Log'!$E$2:$E$1000,0)),"")</f>
        <v>114</v>
      </c>
    </row>
    <row r="26" spans="1:11" x14ac:dyDescent="0.2">
      <c r="A26" s="5">
        <v>25</v>
      </c>
      <c r="B26" s="3" t="str">
        <f t="array" ref="B26">IFERROR(INDEX('Glucose Test Log'!$J$2:$J$1000,MATCH($A26&amp;B$1,'Glucose Test Log'!$D$2:$D$1000&amp;'Glucose Test Log'!$E$2:$E$1000,0)),"")</f>
        <v/>
      </c>
      <c r="C26" s="3">
        <f t="array" ref="C26">IFERROR(INDEX('Glucose Test Log'!$J$2:$J$1000,MATCH($A26&amp;C$1,'Glucose Test Log'!$D$2:$D$1000&amp;'Glucose Test Log'!$E$2:$E$1000,0)),"")</f>
        <v>159</v>
      </c>
      <c r="D26" s="3" t="str">
        <f t="array" ref="D26">IFERROR(INDEX('Glucose Test Log'!$J$2:$J$1000,MATCH($A26&amp;D$1,'Glucose Test Log'!$D$2:$D$1000&amp;'Glucose Test Log'!$E$2:$E$1000,0)),"")</f>
        <v/>
      </c>
      <c r="E26" s="3" t="str">
        <f t="array" ref="E26">IFERROR(INDEX('Glucose Test Log'!$J$2:$J$1000,MATCH($A26&amp;E$1,'Glucose Test Log'!$D$2:$D$1000&amp;'Glucose Test Log'!$E$2:$E$1000,0)),"")</f>
        <v/>
      </c>
      <c r="F26" s="3" t="str">
        <f t="array" ref="F26">IFERROR(INDEX('Glucose Test Log'!$J$2:$J$1000,MATCH($A26&amp;F$1,'Glucose Test Log'!$D$2:$D$1000&amp;'Glucose Test Log'!$E$2:$E$1000,0)),"")</f>
        <v/>
      </c>
      <c r="G26" s="3">
        <f t="array" ref="G26">IFERROR(INDEX('Glucose Test Log'!$J$2:$J$1000,MATCH($A26&amp;G$1,'Glucose Test Log'!$D$2:$D$1000&amp;'Glucose Test Log'!$E$2:$E$1000,0)),"")</f>
        <v>235</v>
      </c>
      <c r="H26" s="3" t="str">
        <f t="array" ref="H26">IFERROR(INDEX('Glucose Test Log'!$J$2:$J$1000,MATCH($A26&amp;H$1,'Glucose Test Log'!$D$2:$D$1000&amp;'Glucose Test Log'!$E$2:$E$1000,0)),"")</f>
        <v/>
      </c>
      <c r="I26" s="3" t="str">
        <f t="array" ref="I26">IFERROR(INDEX('Glucose Test Log'!$J$2:$J$1000,MATCH($A26&amp;I$1,'Glucose Test Log'!$D$2:$D$1000&amp;'Glucose Test Log'!$E$2:$E$1000,0)),"")</f>
        <v/>
      </c>
      <c r="J26" s="3" t="str">
        <f t="array" ref="J26">IFERROR(INDEX('Glucose Test Log'!$J$2:$J$1000,MATCH($A26&amp;J$1,'Glucose Test Log'!$D$2:$D$1000&amp;'Glucose Test Log'!$E$2:$E$1000,0)),"")</f>
        <v/>
      </c>
      <c r="K26" s="3" t="str">
        <f t="array" ref="K26">IFERROR(INDEX('Glucose Test Log'!$J$2:$J$1000,MATCH($A26&amp;K$1,'Glucose Test Log'!$D$2:$D$1000&amp;'Glucose Test Log'!$E$2:$E$1000,0)),"")</f>
        <v/>
      </c>
    </row>
    <row r="27" spans="1:11" s="41" customFormat="1" x14ac:dyDescent="0.2">
      <c r="A27" s="40">
        <v>26</v>
      </c>
      <c r="B27" s="3" t="str">
        <f t="array" ref="B27">IFERROR(INDEX('Glucose Test Log'!$J$2:$J$1000,MATCH($A27&amp;B$1,'Glucose Test Log'!$D$2:$D$1000&amp;'Glucose Test Log'!$E$2:$E$1000,0)),"")</f>
        <v/>
      </c>
      <c r="C27" s="3" t="str">
        <f t="array" ref="C27">IFERROR(INDEX('Glucose Test Log'!$J$2:$J$1000,MATCH($A27&amp;C$1,'Glucose Test Log'!$D$2:$D$1000&amp;'Glucose Test Log'!$E$2:$E$1000,0)),"")</f>
        <v/>
      </c>
      <c r="D27" s="3" t="str">
        <f t="array" ref="D27">IFERROR(INDEX('Glucose Test Log'!$J$2:$J$1000,MATCH($A27&amp;D$1,'Glucose Test Log'!$D$2:$D$1000&amp;'Glucose Test Log'!$E$2:$E$1000,0)),"")</f>
        <v/>
      </c>
      <c r="E27" s="3" t="str">
        <f t="array" ref="E27">IFERROR(INDEX('Glucose Test Log'!$J$2:$J$1000,MATCH($A27&amp;E$1,'Glucose Test Log'!$D$2:$D$1000&amp;'Glucose Test Log'!$E$2:$E$1000,0)),"")</f>
        <v/>
      </c>
      <c r="F27" s="3" t="str">
        <f t="array" ref="F27">IFERROR(INDEX('Glucose Test Log'!$J$2:$J$1000,MATCH($A27&amp;F$1,'Glucose Test Log'!$D$2:$D$1000&amp;'Glucose Test Log'!$E$2:$E$1000,0)),"")</f>
        <v/>
      </c>
      <c r="G27" s="3">
        <f t="array" ref="G27">IFERROR(INDEX('Glucose Test Log'!$J$2:$J$1000,MATCH($A27&amp;G$1,'Glucose Test Log'!$D$2:$D$1000&amp;'Glucose Test Log'!$E$2:$E$1000,0)),"")</f>
        <v>101</v>
      </c>
      <c r="H27" s="3" t="str">
        <f t="array" ref="H27">IFERROR(INDEX('Glucose Test Log'!$J$2:$J$1000,MATCH($A27&amp;H$1,'Glucose Test Log'!$D$2:$D$1000&amp;'Glucose Test Log'!$E$2:$E$1000,0)),"")</f>
        <v/>
      </c>
      <c r="I27" s="3" t="str">
        <f t="array" ref="I27">IFERROR(INDEX('Glucose Test Log'!$J$2:$J$1000,MATCH($A27&amp;I$1,'Glucose Test Log'!$D$2:$D$1000&amp;'Glucose Test Log'!$E$2:$E$1000,0)),"")</f>
        <v/>
      </c>
      <c r="J27" s="3">
        <f t="array" ref="J27">IFERROR(INDEX('Glucose Test Log'!$J$2:$J$1000,MATCH($A27&amp;J$1,'Glucose Test Log'!$D$2:$D$1000&amp;'Glucose Test Log'!$E$2:$E$1000,0)),"")</f>
        <v>86</v>
      </c>
      <c r="K27" s="3">
        <f t="array" ref="K27">IFERROR(INDEX('Glucose Test Log'!$J$2:$J$1000,MATCH($A27&amp;K$1,'Glucose Test Log'!$D$2:$D$1000&amp;'Glucose Test Log'!$E$2:$E$1000,0)),"")</f>
        <v>84</v>
      </c>
    </row>
    <row r="28" spans="1:11" x14ac:dyDescent="0.2">
      <c r="A28" s="40">
        <v>27</v>
      </c>
      <c r="B28" s="3" t="str">
        <f t="array" ref="B28">IFERROR(INDEX('Glucose Test Log'!$J$2:$J$1000,MATCH($A28&amp;B$1,'Glucose Test Log'!$D$2:$D$1000&amp;'Glucose Test Log'!$E$2:$E$1000,0)),"")</f>
        <v/>
      </c>
      <c r="C28" s="3" t="str">
        <f t="array" ref="C28">IFERROR(INDEX('Glucose Test Log'!$J$2:$J$1000,MATCH($A28&amp;C$1,'Glucose Test Log'!$D$2:$D$1000&amp;'Glucose Test Log'!$E$2:$E$1000,0)),"")</f>
        <v/>
      </c>
      <c r="D28" s="3" t="str">
        <f t="array" ref="D28">IFERROR(INDEX('Glucose Test Log'!$J$2:$J$1000,MATCH($A28&amp;D$1,'Glucose Test Log'!$D$2:$D$1000&amp;'Glucose Test Log'!$E$2:$E$1000,0)),"")</f>
        <v/>
      </c>
      <c r="E28" s="3">
        <f t="array" ref="E28">IFERROR(INDEX('Glucose Test Log'!$J$2:$J$1000,MATCH($A28&amp;E$1,'Glucose Test Log'!$D$2:$D$1000&amp;'Glucose Test Log'!$E$2:$E$1000,0)),"")</f>
        <v>92</v>
      </c>
      <c r="F28" s="3">
        <f t="array" ref="F28">IFERROR(INDEX('Glucose Test Log'!$J$2:$J$1000,MATCH($A28&amp;F$1,'Glucose Test Log'!$D$2:$D$1000&amp;'Glucose Test Log'!$E$2:$E$1000,0)),"")</f>
        <v>87</v>
      </c>
      <c r="G28" s="3">
        <f t="array" ref="G28">IFERROR(INDEX('Glucose Test Log'!$J$2:$J$1000,MATCH($A28&amp;G$1,'Glucose Test Log'!$D$2:$D$1000&amp;'Glucose Test Log'!$E$2:$E$1000,0)),"")</f>
        <v>99</v>
      </c>
      <c r="H28" s="3" t="str">
        <f t="array" ref="H28">IFERROR(INDEX('Glucose Test Log'!$J$2:$J$1000,MATCH($A28&amp;H$1,'Glucose Test Log'!$D$2:$D$1000&amp;'Glucose Test Log'!$E$2:$E$1000,0)),"")</f>
        <v/>
      </c>
      <c r="I28" s="3" t="str">
        <f t="array" ref="I28">IFERROR(INDEX('Glucose Test Log'!$J$2:$J$1000,MATCH($A28&amp;I$1,'Glucose Test Log'!$D$2:$D$1000&amp;'Glucose Test Log'!$E$2:$E$1000,0)),"")</f>
        <v/>
      </c>
      <c r="J28" s="3" t="str">
        <f t="array" ref="J28">IFERROR(INDEX('Glucose Test Log'!$J$2:$J$1000,MATCH($A28&amp;J$1,'Glucose Test Log'!$D$2:$D$1000&amp;'Glucose Test Log'!$E$2:$E$1000,0)),"")</f>
        <v/>
      </c>
      <c r="K28" s="3" t="str">
        <f t="array" ref="K28">IFERROR(INDEX('Glucose Test Log'!$J$2:$J$1000,MATCH($A28&amp;K$1,'Glucose Test Log'!$D$2:$D$1000&amp;'Glucose Test Log'!$E$2:$E$1000,0)),"")</f>
        <v/>
      </c>
    </row>
    <row r="29" spans="1:11" x14ac:dyDescent="0.2">
      <c r="A29" s="5">
        <v>28</v>
      </c>
      <c r="B29" s="3" t="str">
        <f t="array" ref="B29">IFERROR(INDEX('Glucose Test Log'!$J$2:$J$1000,MATCH($A29&amp;B$1,'Glucose Test Log'!$D$2:$D$1000&amp;'Glucose Test Log'!$E$2:$E$1000,0)),"")</f>
        <v/>
      </c>
      <c r="C29" s="3" t="str">
        <f t="array" ref="C29">IFERROR(INDEX('Glucose Test Log'!$J$2:$J$1000,MATCH($A29&amp;C$1,'Glucose Test Log'!$D$2:$D$1000&amp;'Glucose Test Log'!$E$2:$E$1000,0)),"")</f>
        <v/>
      </c>
      <c r="D29" s="3" t="str">
        <f t="array" ref="D29">IFERROR(INDEX('Glucose Test Log'!$J$2:$J$1000,MATCH($A29&amp;D$1,'Glucose Test Log'!$D$2:$D$1000&amp;'Glucose Test Log'!$E$2:$E$1000,0)),"")</f>
        <v/>
      </c>
      <c r="E29" s="3" t="str">
        <f t="array" ref="E29">IFERROR(INDEX('Glucose Test Log'!$J$2:$J$1000,MATCH($A29&amp;E$1,'Glucose Test Log'!$D$2:$D$1000&amp;'Glucose Test Log'!$E$2:$E$1000,0)),"")</f>
        <v/>
      </c>
      <c r="F29" s="3">
        <f t="array" ref="F29">IFERROR(INDEX('Glucose Test Log'!$J$2:$J$1000,MATCH($A29&amp;F$1,'Glucose Test Log'!$D$2:$D$1000&amp;'Glucose Test Log'!$E$2:$E$1000,0)),"")</f>
        <v>121</v>
      </c>
      <c r="G29" s="3" t="str">
        <f t="array" ref="G29">IFERROR(INDEX('Glucose Test Log'!$J$2:$J$1000,MATCH($A29&amp;G$1,'Glucose Test Log'!$D$2:$D$1000&amp;'Glucose Test Log'!$E$2:$E$1000,0)),"")</f>
        <v/>
      </c>
      <c r="H29" s="3" t="str">
        <f t="array" ref="H29">IFERROR(INDEX('Glucose Test Log'!$J$2:$J$1000,MATCH($A29&amp;H$1,'Glucose Test Log'!$D$2:$D$1000&amp;'Glucose Test Log'!$E$2:$E$1000,0)),"")</f>
        <v/>
      </c>
      <c r="I29" s="3" t="str">
        <f t="array" ref="I29">IFERROR(INDEX('Glucose Test Log'!$J$2:$J$1000,MATCH($A29&amp;I$1,'Glucose Test Log'!$D$2:$D$1000&amp;'Glucose Test Log'!$E$2:$E$1000,0)),"")</f>
        <v/>
      </c>
      <c r="J29" s="3">
        <f t="array" ref="J29">IFERROR(INDEX('Glucose Test Log'!$J$2:$J$1000,MATCH($A29&amp;J$1,'Glucose Test Log'!$D$2:$D$1000&amp;'Glucose Test Log'!$E$2:$E$1000,0)),"")</f>
        <v>121</v>
      </c>
      <c r="K29" s="3" t="str">
        <f t="array" ref="K29">IFERROR(INDEX('Glucose Test Log'!$J$2:$J$1000,MATCH($A29&amp;K$1,'Glucose Test Log'!$D$2:$D$1000&amp;'Glucose Test Log'!$E$2:$E$1000,0)),"")</f>
        <v/>
      </c>
    </row>
    <row r="30" spans="1:11" x14ac:dyDescent="0.2">
      <c r="A30" s="5">
        <v>29</v>
      </c>
      <c r="B30" s="3">
        <f t="array" ref="B30">IFERROR(INDEX('Glucose Test Log'!$J$2:$J$1000,MATCH($A30&amp;B$1,'Glucose Test Log'!$D$2:$D$1000&amp;'Glucose Test Log'!$E$2:$E$1000,0)),"")</f>
        <v>92</v>
      </c>
      <c r="C30" s="3" t="str">
        <f t="array" ref="C30">IFERROR(INDEX('Glucose Test Log'!$J$2:$J$1000,MATCH($A30&amp;C$1,'Glucose Test Log'!$D$2:$D$1000&amp;'Glucose Test Log'!$E$2:$E$1000,0)),"")</f>
        <v/>
      </c>
      <c r="D30" s="3" t="str">
        <f t="array" ref="D30">IFERROR(INDEX('Glucose Test Log'!$J$2:$J$1000,MATCH($A30&amp;D$1,'Glucose Test Log'!$D$2:$D$1000&amp;'Glucose Test Log'!$E$2:$E$1000,0)),"")</f>
        <v/>
      </c>
      <c r="E30" s="3">
        <f t="array" ref="E30">IFERROR(INDEX('Glucose Test Log'!$J$2:$J$1000,MATCH($A30&amp;E$1,'Glucose Test Log'!$D$2:$D$1000&amp;'Glucose Test Log'!$E$2:$E$1000,0)),"")</f>
        <v>142</v>
      </c>
      <c r="F30" s="3" t="str">
        <f t="array" ref="F30">IFERROR(INDEX('Glucose Test Log'!$J$2:$J$1000,MATCH($A30&amp;F$1,'Glucose Test Log'!$D$2:$D$1000&amp;'Glucose Test Log'!$E$2:$E$1000,0)),"")</f>
        <v/>
      </c>
      <c r="G30" s="3" t="str">
        <f t="array" ref="G30">IFERROR(INDEX('Glucose Test Log'!$J$2:$J$1000,MATCH($A30&amp;G$1,'Glucose Test Log'!$D$2:$D$1000&amp;'Glucose Test Log'!$E$2:$E$1000,0)),"")</f>
        <v/>
      </c>
      <c r="H30" s="3" t="str">
        <f t="array" ref="H30">IFERROR(INDEX('Glucose Test Log'!$J$2:$J$1000,MATCH($A30&amp;H$1,'Glucose Test Log'!$D$2:$D$1000&amp;'Glucose Test Log'!$E$2:$E$1000,0)),"")</f>
        <v/>
      </c>
      <c r="I30" s="3" t="str">
        <f t="array" ref="I30">IFERROR(INDEX('Glucose Test Log'!$J$2:$J$1000,MATCH($A30&amp;I$1,'Glucose Test Log'!$D$2:$D$1000&amp;'Glucose Test Log'!$E$2:$E$1000,0)),"")</f>
        <v/>
      </c>
      <c r="J30" s="3" t="str">
        <f t="array" ref="J30">IFERROR(INDEX('Glucose Test Log'!$J$2:$J$1000,MATCH($A30&amp;J$1,'Glucose Test Log'!$D$2:$D$1000&amp;'Glucose Test Log'!$E$2:$E$1000,0)),"")</f>
        <v/>
      </c>
      <c r="K30" s="3">
        <f t="array" ref="K30">IFERROR(INDEX('Glucose Test Log'!$J$2:$J$1000,MATCH($A30&amp;K$1,'Glucose Test Log'!$D$2:$D$1000&amp;'Glucose Test Log'!$E$2:$E$1000,0)),"")</f>
        <v>112</v>
      </c>
    </row>
    <row r="31" spans="1:11" x14ac:dyDescent="0.2">
      <c r="A31" s="5">
        <v>30</v>
      </c>
      <c r="B31" s="3" t="str">
        <f t="array" ref="B31">IFERROR(INDEX('Glucose Test Log'!$J$2:$J$1000,MATCH($A31&amp;B$1,'Glucose Test Log'!$D$2:$D$1000&amp;'Glucose Test Log'!$E$2:$E$1000,0)),"")</f>
        <v/>
      </c>
      <c r="C31" s="3" t="str">
        <f t="array" ref="C31">IFERROR(INDEX('Glucose Test Log'!$J$2:$J$1000,MATCH($A31&amp;C$1,'Glucose Test Log'!$D$2:$D$1000&amp;'Glucose Test Log'!$E$2:$E$1000,0)),"")</f>
        <v/>
      </c>
      <c r="D31" s="3" t="str">
        <f t="array" ref="D31">IFERROR(INDEX('Glucose Test Log'!$J$2:$J$1000,MATCH($A31&amp;D$1,'Glucose Test Log'!$D$2:$D$1000&amp;'Glucose Test Log'!$E$2:$E$1000,0)),"")</f>
        <v/>
      </c>
      <c r="E31" s="3" t="str">
        <f t="array" ref="E31">IFERROR(INDEX('Glucose Test Log'!$J$2:$J$1000,MATCH($A31&amp;E$1,'Glucose Test Log'!$D$2:$D$1000&amp;'Glucose Test Log'!$E$2:$E$1000,0)),"")</f>
        <v/>
      </c>
      <c r="F31" s="3">
        <f t="array" ref="F31">IFERROR(INDEX('Glucose Test Log'!$J$2:$J$1000,MATCH($A31&amp;F$1,'Glucose Test Log'!$D$2:$D$1000&amp;'Glucose Test Log'!$E$2:$E$1000,0)),"")</f>
        <v>83</v>
      </c>
      <c r="G31" s="3">
        <f t="array" ref="G31">IFERROR(INDEX('Glucose Test Log'!$J$2:$J$1000,MATCH($A31&amp;G$1,'Glucose Test Log'!$D$2:$D$1000&amp;'Glucose Test Log'!$E$2:$E$1000,0)),"")</f>
        <v>82</v>
      </c>
      <c r="H31" s="3" t="str">
        <f t="array" ref="H31">IFERROR(INDEX('Glucose Test Log'!$J$2:$J$1000,MATCH($A31&amp;H$1,'Glucose Test Log'!$D$2:$D$1000&amp;'Glucose Test Log'!$E$2:$E$1000,0)),"")</f>
        <v/>
      </c>
      <c r="I31" s="3" t="str">
        <f t="array" ref="I31">IFERROR(INDEX('Glucose Test Log'!$J$2:$J$1000,MATCH($A31&amp;I$1,'Glucose Test Log'!$D$2:$D$1000&amp;'Glucose Test Log'!$E$2:$E$1000,0)),"")</f>
        <v/>
      </c>
      <c r="J31" s="3" t="str">
        <f t="array" ref="J31">IFERROR(INDEX('Glucose Test Log'!$J$2:$J$1000,MATCH($A31&amp;J$1,'Glucose Test Log'!$D$2:$D$1000&amp;'Glucose Test Log'!$E$2:$E$1000,0)),"")</f>
        <v/>
      </c>
      <c r="K31" s="3">
        <f t="array" ref="K31">IFERROR(INDEX('Glucose Test Log'!$J$2:$J$1000,MATCH($A31&amp;K$1,'Glucose Test Log'!$D$2:$D$1000&amp;'Glucose Test Log'!$E$2:$E$1000,0)),"")</f>
        <v>71</v>
      </c>
    </row>
    <row r="32" spans="1:11" x14ac:dyDescent="0.2">
      <c r="A32" s="5">
        <v>31</v>
      </c>
      <c r="B32" s="3" t="str">
        <f t="array" ref="B32">IFERROR(INDEX('Glucose Test Log'!$J$2:$J$1000,MATCH($A32&amp;B$1,'Glucose Test Log'!$D$2:$D$1000&amp;'Glucose Test Log'!$E$2:$E$1000,0)),"")</f>
        <v/>
      </c>
      <c r="C32" s="3" t="str">
        <f t="array" ref="C32">IFERROR(INDEX('Glucose Test Log'!$J$2:$J$1000,MATCH($A32&amp;C$1,'Glucose Test Log'!$D$2:$D$1000&amp;'Glucose Test Log'!$E$2:$E$1000,0)),"")</f>
        <v/>
      </c>
      <c r="D32" s="3" t="str">
        <f t="array" ref="D32">IFERROR(INDEX('Glucose Test Log'!$J$2:$J$1000,MATCH($A32&amp;D$1,'Glucose Test Log'!$D$2:$D$1000&amp;'Glucose Test Log'!$E$2:$E$1000,0)),"")</f>
        <v/>
      </c>
      <c r="E32" s="3" t="str">
        <f t="array" ref="E32">IFERROR(INDEX('Glucose Test Log'!$J$2:$J$1000,MATCH($A32&amp;E$1,'Glucose Test Log'!$D$2:$D$1000&amp;'Glucose Test Log'!$E$2:$E$1000,0)),"")</f>
        <v/>
      </c>
      <c r="F32" s="3">
        <f t="array" ref="F32">IFERROR(INDEX('Glucose Test Log'!$J$2:$J$1000,MATCH($A32&amp;F$1,'Glucose Test Log'!$D$2:$D$1000&amp;'Glucose Test Log'!$E$2:$E$1000,0)),"")</f>
        <v>86</v>
      </c>
      <c r="G32" s="3">
        <f t="array" ref="G32">IFERROR(INDEX('Glucose Test Log'!$J$2:$J$1000,MATCH($A32&amp;G$1,'Glucose Test Log'!$D$2:$D$1000&amp;'Glucose Test Log'!$E$2:$E$1000,0)),"")</f>
        <v>85</v>
      </c>
      <c r="H32" s="3" t="str">
        <f t="array" ref="H32">IFERROR(INDEX('Glucose Test Log'!$J$2:$J$1000,MATCH($A32&amp;H$1,'Glucose Test Log'!$D$2:$D$1000&amp;'Glucose Test Log'!$E$2:$E$1000,0)),"")</f>
        <v/>
      </c>
      <c r="I32" s="3" t="str">
        <f t="array" ref="I32">IFERROR(INDEX('Glucose Test Log'!$J$2:$J$1000,MATCH($A32&amp;I$1,'Glucose Test Log'!$D$2:$D$1000&amp;'Glucose Test Log'!$E$2:$E$1000,0)),"")</f>
        <v/>
      </c>
      <c r="J32" s="3" t="str">
        <f t="array" ref="J32">IFERROR(INDEX('Glucose Test Log'!$J$2:$J$1000,MATCH($A32&amp;J$1,'Glucose Test Log'!$D$2:$D$1000&amp;'Glucose Test Log'!$E$2:$E$1000,0)),"")</f>
        <v/>
      </c>
      <c r="K32" s="3">
        <f t="array" ref="K32">IFERROR(INDEX('Glucose Test Log'!$J$2:$J$1000,MATCH($A32&amp;K$1,'Glucose Test Log'!$D$2:$D$1000&amp;'Glucose Test Log'!$E$2:$E$1000,0)),"")</f>
        <v>77</v>
      </c>
    </row>
    <row r="33" spans="1:11" x14ac:dyDescent="0.2">
      <c r="A33" s="5">
        <v>32</v>
      </c>
      <c r="B33" s="3" t="str">
        <f t="array" ref="B33">IFERROR(INDEX('Glucose Test Log'!$J$2:$J$1000,MATCH($A33&amp;B$1,'Glucose Test Log'!$D$2:$D$1000&amp;'Glucose Test Log'!$E$2:$E$1000,0)),"")</f>
        <v/>
      </c>
      <c r="C33" s="3" t="str">
        <f t="array" ref="C33">IFERROR(INDEX('Glucose Test Log'!$J$2:$J$1000,MATCH($A33&amp;C$1,'Glucose Test Log'!$D$2:$D$1000&amp;'Glucose Test Log'!$E$2:$E$1000,0)),"")</f>
        <v/>
      </c>
      <c r="D33" s="3" t="str">
        <f t="array" ref="D33">IFERROR(INDEX('Glucose Test Log'!$J$2:$J$1000,MATCH($A33&amp;D$1,'Glucose Test Log'!$D$2:$D$1000&amp;'Glucose Test Log'!$E$2:$E$1000,0)),"")</f>
        <v/>
      </c>
      <c r="E33" s="3">
        <f t="array" ref="E33">IFERROR(INDEX('Glucose Test Log'!$J$2:$J$1000,MATCH($A33&amp;E$1,'Glucose Test Log'!$D$2:$D$1000&amp;'Glucose Test Log'!$E$2:$E$1000,0)),"")</f>
        <v>149</v>
      </c>
      <c r="F33" s="3" t="str">
        <f t="array" ref="F33">IFERROR(INDEX('Glucose Test Log'!$J$2:$J$1000,MATCH($A33&amp;F$1,'Glucose Test Log'!$D$2:$D$1000&amp;'Glucose Test Log'!$E$2:$E$1000,0)),"")</f>
        <v/>
      </c>
      <c r="G33" s="3">
        <f t="array" ref="G33">IFERROR(INDEX('Glucose Test Log'!$J$2:$J$1000,MATCH($A33&amp;G$1,'Glucose Test Log'!$D$2:$D$1000&amp;'Glucose Test Log'!$E$2:$E$1000,0)),"")</f>
        <v>151</v>
      </c>
      <c r="H33" s="3" t="str">
        <f t="array" ref="H33">IFERROR(INDEX('Glucose Test Log'!$J$2:$J$1000,MATCH($A33&amp;H$1,'Glucose Test Log'!$D$2:$D$1000&amp;'Glucose Test Log'!$E$2:$E$1000,0)),"")</f>
        <v/>
      </c>
      <c r="I33" s="3" t="str">
        <f t="array" ref="I33">IFERROR(INDEX('Glucose Test Log'!$J$2:$J$1000,MATCH($A33&amp;I$1,'Glucose Test Log'!$D$2:$D$1000&amp;'Glucose Test Log'!$E$2:$E$1000,0)),"")</f>
        <v/>
      </c>
      <c r="J33" s="3" t="str">
        <f t="array" ref="J33">IFERROR(INDEX('Glucose Test Log'!$J$2:$J$1000,MATCH($A33&amp;J$1,'Glucose Test Log'!$D$2:$D$1000&amp;'Glucose Test Log'!$E$2:$E$1000,0)),"")</f>
        <v/>
      </c>
      <c r="K33" s="3">
        <f t="array" ref="K33">IFERROR(INDEX('Glucose Test Log'!$J$2:$J$1000,MATCH($A33&amp;K$1,'Glucose Test Log'!$D$2:$D$1000&amp;'Glucose Test Log'!$E$2:$E$1000,0)),"")</f>
        <v>141</v>
      </c>
    </row>
    <row r="34" spans="1:11" x14ac:dyDescent="0.2">
      <c r="A34" s="5">
        <v>33</v>
      </c>
      <c r="B34" s="3" t="str">
        <f t="array" ref="B34">IFERROR(INDEX('Glucose Test Log'!$J$2:$J$1000,MATCH($A34&amp;B$1,'Glucose Test Log'!$D$2:$D$1000&amp;'Glucose Test Log'!$E$2:$E$1000,0)),"")</f>
        <v/>
      </c>
      <c r="C34" s="3">
        <f t="array" ref="C34">IFERROR(INDEX('Glucose Test Log'!$J$2:$J$1000,MATCH($A34&amp;C$1,'Glucose Test Log'!$D$2:$D$1000&amp;'Glucose Test Log'!$E$2:$E$1000,0)),"")</f>
        <v>198</v>
      </c>
      <c r="D34" s="3" t="str">
        <f t="array" ref="D34">IFERROR(INDEX('Glucose Test Log'!$J$2:$J$1000,MATCH($A34&amp;D$1,'Glucose Test Log'!$D$2:$D$1000&amp;'Glucose Test Log'!$E$2:$E$1000,0)),"")</f>
        <v/>
      </c>
      <c r="E34" s="3">
        <f t="array" ref="E34">IFERROR(INDEX('Glucose Test Log'!$J$2:$J$1000,MATCH($A34&amp;E$1,'Glucose Test Log'!$D$2:$D$1000&amp;'Glucose Test Log'!$E$2:$E$1000,0)),"")</f>
        <v>278</v>
      </c>
      <c r="F34" s="3" t="str">
        <f t="array" ref="F34">IFERROR(INDEX('Glucose Test Log'!$J$2:$J$1000,MATCH($A34&amp;F$1,'Glucose Test Log'!$D$2:$D$1000&amp;'Glucose Test Log'!$E$2:$E$1000,0)),"")</f>
        <v/>
      </c>
      <c r="G34" s="3">
        <f t="array" ref="G34">IFERROR(INDEX('Glucose Test Log'!$J$2:$J$1000,MATCH($A34&amp;G$1,'Glucose Test Log'!$D$2:$D$1000&amp;'Glucose Test Log'!$E$2:$E$1000,0)),"")</f>
        <v>271</v>
      </c>
      <c r="H34" s="3" t="str">
        <f t="array" ref="H34">IFERROR(INDEX('Glucose Test Log'!$J$2:$J$1000,MATCH($A34&amp;H$1,'Glucose Test Log'!$D$2:$D$1000&amp;'Glucose Test Log'!$E$2:$E$1000,0)),"")</f>
        <v/>
      </c>
      <c r="I34" s="3" t="str">
        <f t="array" ref="I34">IFERROR(INDEX('Glucose Test Log'!$J$2:$J$1000,MATCH($A34&amp;I$1,'Glucose Test Log'!$D$2:$D$1000&amp;'Glucose Test Log'!$E$2:$E$1000,0)),"")</f>
        <v/>
      </c>
      <c r="J34" s="3" t="str">
        <f t="array" ref="J34">IFERROR(INDEX('Glucose Test Log'!$J$2:$J$1000,MATCH($A34&amp;J$1,'Glucose Test Log'!$D$2:$D$1000&amp;'Glucose Test Log'!$E$2:$E$1000,0)),"")</f>
        <v/>
      </c>
      <c r="K34" s="3">
        <f t="array" ref="K34">IFERROR(INDEX('Glucose Test Log'!$J$2:$J$1000,MATCH($A34&amp;K$1,'Glucose Test Log'!$D$2:$D$1000&amp;'Glucose Test Log'!$E$2:$E$1000,0)),"")</f>
        <v>240</v>
      </c>
    </row>
    <row r="35" spans="1:11" x14ac:dyDescent="0.2">
      <c r="A35" s="5">
        <v>34</v>
      </c>
      <c r="B35" s="3" t="str">
        <f t="array" ref="B35">IFERROR(INDEX('Glucose Test Log'!$J$2:$J$1000,MATCH($A35&amp;B$1,'Glucose Test Log'!$D$2:$D$1000&amp;'Glucose Test Log'!$E$2:$E$1000,0)),"")</f>
        <v/>
      </c>
      <c r="C35" s="3" t="str">
        <f t="array" ref="C35">IFERROR(INDEX('Glucose Test Log'!$J$2:$J$1000,MATCH($A35&amp;C$1,'Glucose Test Log'!$D$2:$D$1000&amp;'Glucose Test Log'!$E$2:$E$1000,0)),"")</f>
        <v/>
      </c>
      <c r="D35" s="3" t="str">
        <f t="array" ref="D35">IFERROR(INDEX('Glucose Test Log'!$J$2:$J$1000,MATCH($A35&amp;D$1,'Glucose Test Log'!$D$2:$D$1000&amp;'Glucose Test Log'!$E$2:$E$1000,0)),"")</f>
        <v/>
      </c>
      <c r="E35" s="3" t="str">
        <f t="array" ref="E35">IFERROR(INDEX('Glucose Test Log'!$J$2:$J$1000,MATCH($A35&amp;E$1,'Glucose Test Log'!$D$2:$D$1000&amp;'Glucose Test Log'!$E$2:$E$1000,0)),"")</f>
        <v/>
      </c>
      <c r="F35" s="3" t="str">
        <f t="array" ref="F35">IFERROR(INDEX('Glucose Test Log'!$J$2:$J$1000,MATCH($A35&amp;F$1,'Glucose Test Log'!$D$2:$D$1000&amp;'Glucose Test Log'!$E$2:$E$1000,0)),"")</f>
        <v/>
      </c>
      <c r="G35" s="3">
        <f t="array" ref="G35">IFERROR(INDEX('Glucose Test Log'!$J$2:$J$1000,MATCH($A35&amp;G$1,'Glucose Test Log'!$D$2:$D$1000&amp;'Glucose Test Log'!$E$2:$E$1000,0)),"")</f>
        <v>120</v>
      </c>
      <c r="H35" s="3" t="str">
        <f t="array" ref="H35">IFERROR(INDEX('Glucose Test Log'!$J$2:$J$1000,MATCH($A35&amp;H$1,'Glucose Test Log'!$D$2:$D$1000&amp;'Glucose Test Log'!$E$2:$E$1000,0)),"")</f>
        <v/>
      </c>
      <c r="I35" s="3" t="str">
        <f t="array" ref="I35">IFERROR(INDEX('Glucose Test Log'!$J$2:$J$1000,MATCH($A35&amp;I$1,'Glucose Test Log'!$D$2:$D$1000&amp;'Glucose Test Log'!$E$2:$E$1000,0)),"")</f>
        <v/>
      </c>
      <c r="J35" s="3">
        <f t="array" ref="J35">IFERROR(INDEX('Glucose Test Log'!$J$2:$J$1000,MATCH($A35&amp;J$1,'Glucose Test Log'!$D$2:$D$1000&amp;'Glucose Test Log'!$E$2:$E$1000,0)),"")</f>
        <v>95</v>
      </c>
      <c r="K35" s="3">
        <f t="array" ref="K35">IFERROR(INDEX('Glucose Test Log'!$J$2:$J$1000,MATCH($A35&amp;K$1,'Glucose Test Log'!$D$2:$D$1000&amp;'Glucose Test Log'!$E$2:$E$1000,0)),"")</f>
        <v>99</v>
      </c>
    </row>
    <row r="36" spans="1:11" x14ac:dyDescent="0.2">
      <c r="A36" s="5">
        <v>35</v>
      </c>
      <c r="B36" s="3" t="str">
        <f t="array" ref="B36">IFERROR(INDEX('Glucose Test Log'!$J$2:$J$1000,MATCH($A36&amp;B$1,'Glucose Test Log'!$D$2:$D$1000&amp;'Glucose Test Log'!$E$2:$E$1000,0)),"")</f>
        <v/>
      </c>
      <c r="C36" s="3">
        <f t="array" ref="C36">IFERROR(INDEX('Glucose Test Log'!$J$2:$J$1000,MATCH($A36&amp;C$1,'Glucose Test Log'!$D$2:$D$1000&amp;'Glucose Test Log'!$E$2:$E$1000,0)),"")</f>
        <v>104</v>
      </c>
      <c r="D36" s="3" t="str">
        <f t="array" ref="D36">IFERROR(INDEX('Glucose Test Log'!$J$2:$J$1000,MATCH($A36&amp;D$1,'Glucose Test Log'!$D$2:$D$1000&amp;'Glucose Test Log'!$E$2:$E$1000,0)),"")</f>
        <v/>
      </c>
      <c r="E36" s="3" t="str">
        <f t="array" ref="E36">IFERROR(INDEX('Glucose Test Log'!$J$2:$J$1000,MATCH($A36&amp;E$1,'Glucose Test Log'!$D$2:$D$1000&amp;'Glucose Test Log'!$E$2:$E$1000,0)),"")</f>
        <v/>
      </c>
      <c r="F36" s="3">
        <f t="array" ref="F36">IFERROR(INDEX('Glucose Test Log'!$J$2:$J$1000,MATCH($A36&amp;F$1,'Glucose Test Log'!$D$2:$D$1000&amp;'Glucose Test Log'!$E$2:$E$1000,0)),"")</f>
        <v>150</v>
      </c>
      <c r="G36" s="3" t="str">
        <f t="array" ref="G36">IFERROR(INDEX('Glucose Test Log'!$J$2:$J$1000,MATCH($A36&amp;G$1,'Glucose Test Log'!$D$2:$D$1000&amp;'Glucose Test Log'!$E$2:$E$1000,0)),"")</f>
        <v/>
      </c>
      <c r="H36" s="3" t="str">
        <f t="array" ref="H36">IFERROR(INDEX('Glucose Test Log'!$J$2:$J$1000,MATCH($A36&amp;H$1,'Glucose Test Log'!$D$2:$D$1000&amp;'Glucose Test Log'!$E$2:$E$1000,0)),"")</f>
        <v/>
      </c>
      <c r="I36" s="3" t="str">
        <f t="array" ref="I36">IFERROR(INDEX('Glucose Test Log'!$J$2:$J$1000,MATCH($A36&amp;I$1,'Glucose Test Log'!$D$2:$D$1000&amp;'Glucose Test Log'!$E$2:$E$1000,0)),"")</f>
        <v/>
      </c>
      <c r="J36" s="3" t="str">
        <f t="array" ref="J36">IFERROR(INDEX('Glucose Test Log'!$J$2:$J$1000,MATCH($A36&amp;J$1,'Glucose Test Log'!$D$2:$D$1000&amp;'Glucose Test Log'!$E$2:$E$1000,0)),"")</f>
        <v/>
      </c>
      <c r="K36" s="3" t="str">
        <f t="array" ref="K36">IFERROR(INDEX('Glucose Test Log'!$J$2:$J$1000,MATCH($A36&amp;K$1,'Glucose Test Log'!$D$2:$D$1000&amp;'Glucose Test Log'!$E$2:$E$1000,0)),"")</f>
        <v/>
      </c>
    </row>
    <row r="37" spans="1:11" s="41" customFormat="1" x14ac:dyDescent="0.2">
      <c r="A37" s="40">
        <v>36</v>
      </c>
      <c r="B37" s="3">
        <f t="array" ref="B37">IFERROR(INDEX('Glucose Test Log'!$J$2:$J$1000,MATCH($A37&amp;B$1,'Glucose Test Log'!$D$2:$D$1000&amp;'Glucose Test Log'!$E$2:$E$1000,0)),"")</f>
        <v>93</v>
      </c>
      <c r="C37" s="3" t="str">
        <f t="array" ref="C37">IFERROR(INDEX('Glucose Test Log'!$J$2:$J$1000,MATCH($A37&amp;C$1,'Glucose Test Log'!$D$2:$D$1000&amp;'Glucose Test Log'!$E$2:$E$1000,0)),"")</f>
        <v/>
      </c>
      <c r="D37" s="3" t="str">
        <f t="array" ref="D37">IFERROR(INDEX('Glucose Test Log'!$J$2:$J$1000,MATCH($A37&amp;D$1,'Glucose Test Log'!$D$2:$D$1000&amp;'Glucose Test Log'!$E$2:$E$1000,0)),"")</f>
        <v/>
      </c>
      <c r="E37" s="3" t="str">
        <f t="array" ref="E37">IFERROR(INDEX('Glucose Test Log'!$J$2:$J$1000,MATCH($A37&amp;E$1,'Glucose Test Log'!$D$2:$D$1000&amp;'Glucose Test Log'!$E$2:$E$1000,0)),"")</f>
        <v/>
      </c>
      <c r="F37" s="3" t="str">
        <f t="array" ref="F37">IFERROR(INDEX('Glucose Test Log'!$J$2:$J$1000,MATCH($A37&amp;F$1,'Glucose Test Log'!$D$2:$D$1000&amp;'Glucose Test Log'!$E$2:$E$1000,0)),"")</f>
        <v/>
      </c>
      <c r="G37" s="3" t="str">
        <f t="array" ref="G37">IFERROR(INDEX('Glucose Test Log'!$J$2:$J$1000,MATCH($A37&amp;G$1,'Glucose Test Log'!$D$2:$D$1000&amp;'Glucose Test Log'!$E$2:$E$1000,0)),"")</f>
        <v/>
      </c>
      <c r="H37" s="3" t="str">
        <f t="array" ref="H37">IFERROR(INDEX('Glucose Test Log'!$J$2:$J$1000,MATCH($A37&amp;H$1,'Glucose Test Log'!$D$2:$D$1000&amp;'Glucose Test Log'!$E$2:$E$1000,0)),"")</f>
        <v/>
      </c>
      <c r="I37" s="3" t="str">
        <f t="array" ref="I37">IFERROR(INDEX('Glucose Test Log'!$J$2:$J$1000,MATCH($A37&amp;I$1,'Glucose Test Log'!$D$2:$D$1000&amp;'Glucose Test Log'!$E$2:$E$1000,0)),"")</f>
        <v/>
      </c>
      <c r="J37" s="3">
        <f t="array" ref="J37">IFERROR(INDEX('Glucose Test Log'!$J$2:$J$1000,MATCH($A37&amp;J$1,'Glucose Test Log'!$D$2:$D$1000&amp;'Glucose Test Log'!$E$2:$E$1000,0)),"")</f>
        <v>124</v>
      </c>
      <c r="K37" s="3">
        <f t="array" ref="K37">IFERROR(INDEX('Glucose Test Log'!$J$2:$J$1000,MATCH($A37&amp;K$1,'Glucose Test Log'!$D$2:$D$1000&amp;'Glucose Test Log'!$E$2:$E$1000,0)),"")</f>
        <v>115</v>
      </c>
    </row>
    <row r="38" spans="1:11" x14ac:dyDescent="0.2">
      <c r="A38" s="5">
        <v>37</v>
      </c>
      <c r="B38" s="3" t="str">
        <f t="array" ref="B38">IFERROR(INDEX('Glucose Test Log'!$J$2:$J$1000,MATCH($A38&amp;B$1,'Glucose Test Log'!$D$2:$D$1000&amp;'Glucose Test Log'!$E$2:$E$1000,0)),"")</f>
        <v/>
      </c>
      <c r="C38" s="3">
        <f t="array" ref="C38">IFERROR(INDEX('Glucose Test Log'!$J$2:$J$1000,MATCH($A38&amp;C$1,'Glucose Test Log'!$D$2:$D$1000&amp;'Glucose Test Log'!$E$2:$E$1000,0)),"")</f>
        <v>111</v>
      </c>
      <c r="D38" s="3" t="str">
        <f t="array" ref="D38">IFERROR(INDEX('Glucose Test Log'!$J$2:$J$1000,MATCH($A38&amp;D$1,'Glucose Test Log'!$D$2:$D$1000&amp;'Glucose Test Log'!$E$2:$E$1000,0)),"")</f>
        <v/>
      </c>
      <c r="E38" s="3" t="str">
        <f t="array" ref="E38">IFERROR(INDEX('Glucose Test Log'!$J$2:$J$1000,MATCH($A38&amp;E$1,'Glucose Test Log'!$D$2:$D$1000&amp;'Glucose Test Log'!$E$2:$E$1000,0)),"")</f>
        <v/>
      </c>
      <c r="F38" s="3">
        <f t="array" ref="F38">IFERROR(INDEX('Glucose Test Log'!$J$2:$J$1000,MATCH($A38&amp;F$1,'Glucose Test Log'!$D$2:$D$1000&amp;'Glucose Test Log'!$E$2:$E$1000,0)),"")</f>
        <v>126</v>
      </c>
      <c r="G38" s="3" t="str">
        <f t="array" ref="G38">IFERROR(INDEX('Glucose Test Log'!$J$2:$J$1000,MATCH($A38&amp;G$1,'Glucose Test Log'!$D$2:$D$1000&amp;'Glucose Test Log'!$E$2:$E$1000,0)),"")</f>
        <v/>
      </c>
      <c r="H38" s="3" t="str">
        <f t="array" ref="H38">IFERROR(INDEX('Glucose Test Log'!$J$2:$J$1000,MATCH($A38&amp;H$1,'Glucose Test Log'!$D$2:$D$1000&amp;'Glucose Test Log'!$E$2:$E$1000,0)),"")</f>
        <v/>
      </c>
      <c r="I38" s="3" t="str">
        <f t="array" ref="I38">IFERROR(INDEX('Glucose Test Log'!$J$2:$J$1000,MATCH($A38&amp;I$1,'Glucose Test Log'!$D$2:$D$1000&amp;'Glucose Test Log'!$E$2:$E$1000,0)),"")</f>
        <v/>
      </c>
      <c r="J38" s="3" t="str">
        <f t="array" ref="J38">IFERROR(INDEX('Glucose Test Log'!$J$2:$J$1000,MATCH($A38&amp;J$1,'Glucose Test Log'!$D$2:$D$1000&amp;'Glucose Test Log'!$E$2:$E$1000,0)),"")</f>
        <v/>
      </c>
      <c r="K38" s="3">
        <f t="array" ref="K38">IFERROR(INDEX('Glucose Test Log'!$J$2:$J$1000,MATCH($A38&amp;K$1,'Glucose Test Log'!$D$2:$D$1000&amp;'Glucose Test Log'!$E$2:$E$1000,0)),"")</f>
        <v>114</v>
      </c>
    </row>
    <row r="39" spans="1:11" x14ac:dyDescent="0.2">
      <c r="A39" s="5">
        <v>38</v>
      </c>
      <c r="B39" s="3" t="str">
        <f t="array" ref="B39">IFERROR(INDEX('Glucose Test Log'!$J$2:$J$1000,MATCH($A39&amp;B$1,'Glucose Test Log'!$D$2:$D$1000&amp;'Glucose Test Log'!$E$2:$E$1000,0)),"")</f>
        <v/>
      </c>
      <c r="C39" s="3">
        <f t="array" ref="C39">IFERROR(INDEX('Glucose Test Log'!$J$2:$J$1000,MATCH($A39&amp;C$1,'Glucose Test Log'!$D$2:$D$1000&amp;'Glucose Test Log'!$E$2:$E$1000,0)),"")</f>
        <v>82</v>
      </c>
      <c r="D39" s="3" t="str">
        <f t="array" ref="D39">IFERROR(INDEX('Glucose Test Log'!$J$2:$J$1000,MATCH($A39&amp;D$1,'Glucose Test Log'!$D$2:$D$1000&amp;'Glucose Test Log'!$E$2:$E$1000,0)),"")</f>
        <v/>
      </c>
      <c r="E39" s="3">
        <f t="array" ref="E39">IFERROR(INDEX('Glucose Test Log'!$J$2:$J$1000,MATCH($A39&amp;E$1,'Glucose Test Log'!$D$2:$D$1000&amp;'Glucose Test Log'!$E$2:$E$1000,0)),"")</f>
        <v>110</v>
      </c>
      <c r="F39" s="3" t="str">
        <f t="array" ref="F39">IFERROR(INDEX('Glucose Test Log'!$J$2:$J$1000,MATCH($A39&amp;F$1,'Glucose Test Log'!$D$2:$D$1000&amp;'Glucose Test Log'!$E$2:$E$1000,0)),"")</f>
        <v/>
      </c>
      <c r="G39" s="3" t="str">
        <f t="array" ref="G39">IFERROR(INDEX('Glucose Test Log'!$J$2:$J$1000,MATCH($A39&amp;G$1,'Glucose Test Log'!$D$2:$D$1000&amp;'Glucose Test Log'!$E$2:$E$1000,0)),"")</f>
        <v/>
      </c>
      <c r="H39" s="3" t="str">
        <f t="array" ref="H39">IFERROR(INDEX('Glucose Test Log'!$J$2:$J$1000,MATCH($A39&amp;H$1,'Glucose Test Log'!$D$2:$D$1000&amp;'Glucose Test Log'!$E$2:$E$1000,0)),"")</f>
        <v/>
      </c>
      <c r="I39" s="3" t="str">
        <f t="array" ref="I39">IFERROR(INDEX('Glucose Test Log'!$J$2:$J$1000,MATCH($A39&amp;I$1,'Glucose Test Log'!$D$2:$D$1000&amp;'Glucose Test Log'!$E$2:$E$1000,0)),"")</f>
        <v/>
      </c>
      <c r="J39" s="3" t="str">
        <f t="array" ref="J39">IFERROR(INDEX('Glucose Test Log'!$J$2:$J$1000,MATCH($A39&amp;J$1,'Glucose Test Log'!$D$2:$D$1000&amp;'Glucose Test Log'!$E$2:$E$1000,0)),"")</f>
        <v/>
      </c>
      <c r="K39" s="3">
        <f t="array" ref="K39">IFERROR(INDEX('Glucose Test Log'!$J$2:$J$1000,MATCH($A39&amp;K$1,'Glucose Test Log'!$D$2:$D$1000&amp;'Glucose Test Log'!$E$2:$E$1000,0)),"")</f>
        <v>97</v>
      </c>
    </row>
    <row r="40" spans="1:11" x14ac:dyDescent="0.2">
      <c r="A40" s="5">
        <v>39</v>
      </c>
      <c r="B40" s="3" t="str">
        <f t="array" ref="B40">IFERROR(INDEX('Glucose Test Log'!$J$2:$J$1000,MATCH($A40&amp;B$1,'Glucose Test Log'!$D$2:$D$1000&amp;'Glucose Test Log'!$E$2:$E$1000,0)),"")</f>
        <v/>
      </c>
      <c r="C40" s="3">
        <f t="array" ref="C40">IFERROR(INDEX('Glucose Test Log'!$J$2:$J$1000,MATCH($A40&amp;C$1,'Glucose Test Log'!$D$2:$D$1000&amp;'Glucose Test Log'!$E$2:$E$1000,0)),"")</f>
        <v>93</v>
      </c>
      <c r="D40" s="3" t="str">
        <f t="array" ref="D40">IFERROR(INDEX('Glucose Test Log'!$J$2:$J$1000,MATCH($A40&amp;D$1,'Glucose Test Log'!$D$2:$D$1000&amp;'Glucose Test Log'!$E$2:$E$1000,0)),"")</f>
        <v/>
      </c>
      <c r="E40" s="3" t="str">
        <f t="array" ref="E40">IFERROR(INDEX('Glucose Test Log'!$J$2:$J$1000,MATCH($A40&amp;E$1,'Glucose Test Log'!$D$2:$D$1000&amp;'Glucose Test Log'!$E$2:$E$1000,0)),"")</f>
        <v/>
      </c>
      <c r="F40" s="3" t="str">
        <f t="array" ref="F40">IFERROR(INDEX('Glucose Test Log'!$J$2:$J$1000,MATCH($A40&amp;F$1,'Glucose Test Log'!$D$2:$D$1000&amp;'Glucose Test Log'!$E$2:$E$1000,0)),"")</f>
        <v/>
      </c>
      <c r="G40" s="3" t="str">
        <f t="array" ref="G40">IFERROR(INDEX('Glucose Test Log'!$J$2:$J$1000,MATCH($A40&amp;G$1,'Glucose Test Log'!$D$2:$D$1000&amp;'Glucose Test Log'!$E$2:$E$1000,0)),"")</f>
        <v/>
      </c>
      <c r="H40" s="3" t="str">
        <f t="array" ref="H40">IFERROR(INDEX('Glucose Test Log'!$J$2:$J$1000,MATCH($A40&amp;H$1,'Glucose Test Log'!$D$2:$D$1000&amp;'Glucose Test Log'!$E$2:$E$1000,0)),"")</f>
        <v/>
      </c>
      <c r="I40" s="3" t="str">
        <f t="array" ref="I40">IFERROR(INDEX('Glucose Test Log'!$J$2:$J$1000,MATCH($A40&amp;I$1,'Glucose Test Log'!$D$2:$D$1000&amp;'Glucose Test Log'!$E$2:$E$1000,0)),"")</f>
        <v/>
      </c>
      <c r="J40" s="3">
        <f t="array" ref="J40">IFERROR(INDEX('Glucose Test Log'!$J$2:$J$1000,MATCH($A40&amp;J$1,'Glucose Test Log'!$D$2:$D$1000&amp;'Glucose Test Log'!$E$2:$E$1000,0)),"")</f>
        <v>114</v>
      </c>
      <c r="K40" s="3" t="str">
        <f t="array" ref="K40">IFERROR(INDEX('Glucose Test Log'!$J$2:$J$1000,MATCH($A40&amp;K$1,'Glucose Test Log'!$D$2:$D$1000&amp;'Glucose Test Log'!$E$2:$E$1000,0)),"")</f>
        <v/>
      </c>
    </row>
    <row r="41" spans="1:11" x14ac:dyDescent="0.2">
      <c r="A41" s="5">
        <v>40</v>
      </c>
      <c r="B41" s="3" t="str">
        <f t="array" ref="B41">IFERROR(INDEX('Glucose Test Log'!$J$2:$J$1000,MATCH($A41&amp;B$1,'Glucose Test Log'!$D$2:$D$1000&amp;'Glucose Test Log'!$E$2:$E$1000,0)),"")</f>
        <v/>
      </c>
      <c r="C41" s="3" t="str">
        <f t="array" ref="C41">IFERROR(INDEX('Glucose Test Log'!$J$2:$J$1000,MATCH($A41&amp;C$1,'Glucose Test Log'!$D$2:$D$1000&amp;'Glucose Test Log'!$E$2:$E$1000,0)),"")</f>
        <v/>
      </c>
      <c r="D41" s="3" t="str">
        <f t="array" ref="D41">IFERROR(INDEX('Glucose Test Log'!$J$2:$J$1000,MATCH($A41&amp;D$1,'Glucose Test Log'!$D$2:$D$1000&amp;'Glucose Test Log'!$E$2:$E$1000,0)),"")</f>
        <v/>
      </c>
      <c r="E41" s="3" t="str">
        <f t="array" ref="E41">IFERROR(INDEX('Glucose Test Log'!$J$2:$J$1000,MATCH($A41&amp;E$1,'Glucose Test Log'!$D$2:$D$1000&amp;'Glucose Test Log'!$E$2:$E$1000,0)),"")</f>
        <v/>
      </c>
      <c r="F41" s="3" t="str">
        <f t="array" ref="F41">IFERROR(INDEX('Glucose Test Log'!$J$2:$J$1000,MATCH($A41&amp;F$1,'Glucose Test Log'!$D$2:$D$1000&amp;'Glucose Test Log'!$E$2:$E$1000,0)),"")</f>
        <v/>
      </c>
      <c r="G41" s="3">
        <f t="array" ref="G41">IFERROR(INDEX('Glucose Test Log'!$J$2:$J$1000,MATCH($A41&amp;G$1,'Glucose Test Log'!$D$2:$D$1000&amp;'Glucose Test Log'!$E$2:$E$1000,0)),"")</f>
        <v>109</v>
      </c>
      <c r="H41" s="3" t="str">
        <f t="array" ref="H41">IFERROR(INDEX('Glucose Test Log'!$J$2:$J$1000,MATCH($A41&amp;H$1,'Glucose Test Log'!$D$2:$D$1000&amp;'Glucose Test Log'!$E$2:$E$1000,0)),"")</f>
        <v/>
      </c>
      <c r="I41" s="3" t="str">
        <f t="array" ref="I41">IFERROR(INDEX('Glucose Test Log'!$J$2:$J$1000,MATCH($A41&amp;I$1,'Glucose Test Log'!$D$2:$D$1000&amp;'Glucose Test Log'!$E$2:$E$1000,0)),"")</f>
        <v/>
      </c>
      <c r="J41" s="3">
        <f t="array" ref="J41">IFERROR(INDEX('Glucose Test Log'!$J$2:$J$1000,MATCH($A41&amp;J$1,'Glucose Test Log'!$D$2:$D$1000&amp;'Glucose Test Log'!$E$2:$E$1000,0)),"")</f>
        <v>94</v>
      </c>
      <c r="K41" s="3" t="str">
        <f t="array" ref="K41">IFERROR(INDEX('Glucose Test Log'!$J$2:$J$1000,MATCH($A41&amp;K$1,'Glucose Test Log'!$D$2:$D$1000&amp;'Glucose Test Log'!$E$2:$E$1000,0)),"")</f>
        <v/>
      </c>
    </row>
    <row r="42" spans="1:11" x14ac:dyDescent="0.2">
      <c r="A42" s="5">
        <v>41</v>
      </c>
      <c r="B42" s="3" t="str">
        <f t="array" ref="B42">IFERROR(INDEX('Glucose Test Log'!$J$2:$J$1000,MATCH($A42&amp;B$1,'Glucose Test Log'!$D$2:$D$1000&amp;'Glucose Test Log'!$E$2:$E$1000,0)),"")</f>
        <v/>
      </c>
      <c r="C42" s="3">
        <f t="array" ref="C42">IFERROR(INDEX('Glucose Test Log'!$J$2:$J$1000,MATCH($A42&amp;C$1,'Glucose Test Log'!$D$2:$D$1000&amp;'Glucose Test Log'!$E$2:$E$1000,0)),"")</f>
        <v>112</v>
      </c>
      <c r="D42" s="3" t="str">
        <f t="array" ref="D42">IFERROR(INDEX('Glucose Test Log'!$J$2:$J$1000,MATCH($A42&amp;D$1,'Glucose Test Log'!$D$2:$D$1000&amp;'Glucose Test Log'!$E$2:$E$1000,0)),"")</f>
        <v/>
      </c>
      <c r="E42" s="3" t="str">
        <f t="array" ref="E42">IFERROR(INDEX('Glucose Test Log'!$J$2:$J$1000,MATCH($A42&amp;E$1,'Glucose Test Log'!$D$2:$D$1000&amp;'Glucose Test Log'!$E$2:$E$1000,0)),"")</f>
        <v/>
      </c>
      <c r="F42" s="3" t="str">
        <f t="array" ref="F42">IFERROR(INDEX('Glucose Test Log'!$J$2:$J$1000,MATCH($A42&amp;F$1,'Glucose Test Log'!$D$2:$D$1000&amp;'Glucose Test Log'!$E$2:$E$1000,0)),"")</f>
        <v/>
      </c>
      <c r="G42" s="3" t="str">
        <f t="array" ref="G42">IFERROR(INDEX('Glucose Test Log'!$J$2:$J$1000,MATCH($A42&amp;G$1,'Glucose Test Log'!$D$2:$D$1000&amp;'Glucose Test Log'!$E$2:$E$1000,0)),"")</f>
        <v/>
      </c>
      <c r="H42" s="3" t="str">
        <f t="array" ref="H42">IFERROR(INDEX('Glucose Test Log'!$J$2:$J$1000,MATCH($A42&amp;H$1,'Glucose Test Log'!$D$2:$D$1000&amp;'Glucose Test Log'!$E$2:$E$1000,0)),"")</f>
        <v/>
      </c>
      <c r="I42" s="3" t="str">
        <f t="array" ref="I42">IFERROR(INDEX('Glucose Test Log'!$J$2:$J$1000,MATCH($A42&amp;I$1,'Glucose Test Log'!$D$2:$D$1000&amp;'Glucose Test Log'!$E$2:$E$1000,0)),"")</f>
        <v/>
      </c>
      <c r="J42" s="3">
        <f t="array" ref="J42">IFERROR(INDEX('Glucose Test Log'!$J$2:$J$1000,MATCH($A42&amp;J$1,'Glucose Test Log'!$D$2:$D$1000&amp;'Glucose Test Log'!$E$2:$E$1000,0)),"")</f>
        <v>138</v>
      </c>
      <c r="K42" s="3">
        <f t="array" ref="K42">IFERROR(INDEX('Glucose Test Log'!$J$2:$J$1000,MATCH($A42&amp;K$1,'Glucose Test Log'!$D$2:$D$1000&amp;'Glucose Test Log'!$E$2:$E$1000,0)),"")</f>
        <v>148</v>
      </c>
    </row>
    <row r="43" spans="1:11" x14ac:dyDescent="0.2">
      <c r="A43" s="5">
        <v>42</v>
      </c>
      <c r="B43" s="3">
        <f t="array" ref="B43">IFERROR(INDEX('Glucose Test Log'!$J$2:$J$1000,MATCH($A43&amp;B$1,'Glucose Test Log'!$D$2:$D$1000&amp;'Glucose Test Log'!$E$2:$E$1000,0)),"")</f>
        <v>103</v>
      </c>
      <c r="C43" s="3" t="str">
        <f t="array" ref="C43">IFERROR(INDEX('Glucose Test Log'!$J$2:$J$1000,MATCH($A43&amp;C$1,'Glucose Test Log'!$D$2:$D$1000&amp;'Glucose Test Log'!$E$2:$E$1000,0)),"")</f>
        <v/>
      </c>
      <c r="D43" s="3" t="str">
        <f t="array" ref="D43">IFERROR(INDEX('Glucose Test Log'!$J$2:$J$1000,MATCH($A43&amp;D$1,'Glucose Test Log'!$D$2:$D$1000&amp;'Glucose Test Log'!$E$2:$E$1000,0)),"")</f>
        <v/>
      </c>
      <c r="E43" s="3" t="str">
        <f t="array" ref="E43">IFERROR(INDEX('Glucose Test Log'!$J$2:$J$1000,MATCH($A43&amp;E$1,'Glucose Test Log'!$D$2:$D$1000&amp;'Glucose Test Log'!$E$2:$E$1000,0)),"")</f>
        <v/>
      </c>
      <c r="F43" s="3" t="str">
        <f t="array" ref="F43">IFERROR(INDEX('Glucose Test Log'!$J$2:$J$1000,MATCH($A43&amp;F$1,'Glucose Test Log'!$D$2:$D$1000&amp;'Glucose Test Log'!$E$2:$E$1000,0)),"")</f>
        <v/>
      </c>
      <c r="G43" s="3">
        <f t="array" ref="G43">IFERROR(INDEX('Glucose Test Log'!$J$2:$J$1000,MATCH($A43&amp;G$1,'Glucose Test Log'!$D$2:$D$1000&amp;'Glucose Test Log'!$E$2:$E$1000,0)),"")</f>
        <v>141</v>
      </c>
      <c r="H43" s="3" t="str">
        <f t="array" ref="H43">IFERROR(INDEX('Glucose Test Log'!$J$2:$J$1000,MATCH($A43&amp;H$1,'Glucose Test Log'!$D$2:$D$1000&amp;'Glucose Test Log'!$E$2:$E$1000,0)),"")</f>
        <v/>
      </c>
      <c r="I43" s="3" t="str">
        <f t="array" ref="I43">IFERROR(INDEX('Glucose Test Log'!$J$2:$J$1000,MATCH($A43&amp;I$1,'Glucose Test Log'!$D$2:$D$1000&amp;'Glucose Test Log'!$E$2:$E$1000,0)),"")</f>
        <v/>
      </c>
      <c r="J43" s="3" t="str">
        <f t="array" ref="J43">IFERROR(INDEX('Glucose Test Log'!$J$2:$J$1000,MATCH($A43&amp;J$1,'Glucose Test Log'!$D$2:$D$1000&amp;'Glucose Test Log'!$E$2:$E$1000,0)),"")</f>
        <v/>
      </c>
      <c r="K43" s="3">
        <f t="array" ref="K43">IFERROR(INDEX('Glucose Test Log'!$J$2:$J$1000,MATCH($A43&amp;K$1,'Glucose Test Log'!$D$2:$D$1000&amp;'Glucose Test Log'!$E$2:$E$1000,0)),"")</f>
        <v>124</v>
      </c>
    </row>
    <row r="44" spans="1:11" x14ac:dyDescent="0.2">
      <c r="A44" s="5">
        <v>43</v>
      </c>
      <c r="B44" s="3" t="str">
        <f t="array" ref="B44">IFERROR(INDEX('Glucose Test Log'!$J$2:$J$1000,MATCH($A44&amp;B$1,'Glucose Test Log'!$D$2:$D$1000&amp;'Glucose Test Log'!$E$2:$E$1000,0)),"")</f>
        <v/>
      </c>
      <c r="C44" s="3">
        <f t="array" ref="C44">IFERROR(INDEX('Glucose Test Log'!$J$2:$J$1000,MATCH($A44&amp;C$1,'Glucose Test Log'!$D$2:$D$1000&amp;'Glucose Test Log'!$E$2:$E$1000,0)),"")</f>
        <v>104</v>
      </c>
      <c r="D44" s="3">
        <f t="array" ref="D44">IFERROR(INDEX('Glucose Test Log'!$J$2:$J$1000,MATCH($A44&amp;D$1,'Glucose Test Log'!$D$2:$D$1000&amp;'Glucose Test Log'!$E$2:$E$1000,0)),"")</f>
        <v>98</v>
      </c>
      <c r="E44" s="3" t="str">
        <f t="array" ref="E44">IFERROR(INDEX('Glucose Test Log'!$J$2:$J$1000,MATCH($A44&amp;E$1,'Glucose Test Log'!$D$2:$D$1000&amp;'Glucose Test Log'!$E$2:$E$1000,0)),"")</f>
        <v/>
      </c>
      <c r="F44" s="3">
        <f t="array" ref="F44">IFERROR(INDEX('Glucose Test Log'!$J$2:$J$1000,MATCH($A44&amp;F$1,'Glucose Test Log'!$D$2:$D$1000&amp;'Glucose Test Log'!$E$2:$E$1000,0)),"")</f>
        <v>156</v>
      </c>
      <c r="G44" s="3" t="str">
        <f t="array" ref="G44">IFERROR(INDEX('Glucose Test Log'!$J$2:$J$1000,MATCH($A44&amp;G$1,'Glucose Test Log'!$D$2:$D$1000&amp;'Glucose Test Log'!$E$2:$E$1000,0)),"")</f>
        <v/>
      </c>
      <c r="H44" s="3" t="str">
        <f t="array" ref="H44">IFERROR(INDEX('Glucose Test Log'!$J$2:$J$1000,MATCH($A44&amp;H$1,'Glucose Test Log'!$D$2:$D$1000&amp;'Glucose Test Log'!$E$2:$E$1000,0)),"")</f>
        <v/>
      </c>
      <c r="I44" s="3" t="str">
        <f t="array" ref="I44">IFERROR(INDEX('Glucose Test Log'!$J$2:$J$1000,MATCH($A44&amp;I$1,'Glucose Test Log'!$D$2:$D$1000&amp;'Glucose Test Log'!$E$2:$E$1000,0)),"")</f>
        <v/>
      </c>
      <c r="J44" s="3" t="str">
        <f t="array" ref="J44">IFERROR(INDEX('Glucose Test Log'!$J$2:$J$1000,MATCH($A44&amp;J$1,'Glucose Test Log'!$D$2:$D$1000&amp;'Glucose Test Log'!$E$2:$E$1000,0)),"")</f>
        <v/>
      </c>
      <c r="K44" s="3" t="str">
        <f t="array" ref="K44">IFERROR(INDEX('Glucose Test Log'!$J$2:$J$1000,MATCH($A44&amp;K$1,'Glucose Test Log'!$D$2:$D$1000&amp;'Glucose Test Log'!$E$2:$E$1000,0)),"")</f>
        <v/>
      </c>
    </row>
    <row r="45" spans="1:11" x14ac:dyDescent="0.2">
      <c r="A45" s="5">
        <v>44</v>
      </c>
      <c r="B45" s="3" t="str">
        <f t="array" ref="B45">IFERROR(INDEX('Glucose Test Log'!$J$2:$J$1000,MATCH($A45&amp;B$1,'Glucose Test Log'!$D$2:$D$1000&amp;'Glucose Test Log'!$E$2:$E$1000,0)),"")</f>
        <v/>
      </c>
      <c r="C45" s="3" t="str">
        <f t="array" ref="C45">IFERROR(INDEX('Glucose Test Log'!$J$2:$J$1000,MATCH($A45&amp;C$1,'Glucose Test Log'!$D$2:$D$1000&amp;'Glucose Test Log'!$E$2:$E$1000,0)),"")</f>
        <v/>
      </c>
      <c r="D45" s="3">
        <f t="array" ref="D45">IFERROR(INDEX('Glucose Test Log'!$J$2:$J$1000,MATCH($A45&amp;D$1,'Glucose Test Log'!$D$2:$D$1000&amp;'Glucose Test Log'!$E$2:$E$1000,0)),"")</f>
        <v>142</v>
      </c>
      <c r="E45" s="3" t="str">
        <f t="array" ref="E45">IFERROR(INDEX('Glucose Test Log'!$J$2:$J$1000,MATCH($A45&amp;E$1,'Glucose Test Log'!$D$2:$D$1000&amp;'Glucose Test Log'!$E$2:$E$1000,0)),"")</f>
        <v/>
      </c>
      <c r="F45" s="3" t="str">
        <f t="array" ref="F45">IFERROR(INDEX('Glucose Test Log'!$J$2:$J$1000,MATCH($A45&amp;F$1,'Glucose Test Log'!$D$2:$D$1000&amp;'Glucose Test Log'!$E$2:$E$1000,0)),"")</f>
        <v/>
      </c>
      <c r="G45" s="3">
        <f t="array" ref="G45">IFERROR(INDEX('Glucose Test Log'!$J$2:$J$1000,MATCH($A45&amp;G$1,'Glucose Test Log'!$D$2:$D$1000&amp;'Glucose Test Log'!$E$2:$E$1000,0)),"")</f>
        <v>170</v>
      </c>
      <c r="H45" s="3" t="str">
        <f t="array" ref="H45">IFERROR(INDEX('Glucose Test Log'!$J$2:$J$1000,MATCH($A45&amp;H$1,'Glucose Test Log'!$D$2:$D$1000&amp;'Glucose Test Log'!$E$2:$E$1000,0)),"")</f>
        <v/>
      </c>
      <c r="I45" s="3" t="str">
        <f t="array" ref="I45">IFERROR(INDEX('Glucose Test Log'!$J$2:$J$1000,MATCH($A45&amp;I$1,'Glucose Test Log'!$D$2:$D$1000&amp;'Glucose Test Log'!$E$2:$E$1000,0)),"")</f>
        <v/>
      </c>
      <c r="J45" s="3">
        <f t="array" ref="J45">IFERROR(INDEX('Glucose Test Log'!$J$2:$J$1000,MATCH($A45&amp;J$1,'Glucose Test Log'!$D$2:$D$1000&amp;'Glucose Test Log'!$E$2:$E$1000,0)),"")</f>
        <v>159</v>
      </c>
      <c r="K45" s="3" t="str">
        <f t="array" ref="K45">IFERROR(INDEX('Glucose Test Log'!$J$2:$J$1000,MATCH($A45&amp;K$1,'Glucose Test Log'!$D$2:$D$1000&amp;'Glucose Test Log'!$E$2:$E$1000,0)),"")</f>
        <v/>
      </c>
    </row>
    <row r="46" spans="1:11" x14ac:dyDescent="0.2">
      <c r="A46" s="5">
        <v>45</v>
      </c>
      <c r="B46" s="3" t="str">
        <f t="array" ref="B46">IFERROR(INDEX('Glucose Test Log'!$J$2:$J$1000,MATCH($A46&amp;B$1,'Glucose Test Log'!$D$2:$D$1000&amp;'Glucose Test Log'!$E$2:$E$1000,0)),"")</f>
        <v/>
      </c>
      <c r="C46" s="3" t="str">
        <f t="array" ref="C46">IFERROR(INDEX('Glucose Test Log'!$J$2:$J$1000,MATCH($A46&amp;C$1,'Glucose Test Log'!$D$2:$D$1000&amp;'Glucose Test Log'!$E$2:$E$1000,0)),"")</f>
        <v/>
      </c>
      <c r="D46" s="3">
        <f t="array" ref="D46">IFERROR(INDEX('Glucose Test Log'!$J$2:$J$1000,MATCH($A46&amp;D$1,'Glucose Test Log'!$D$2:$D$1000&amp;'Glucose Test Log'!$E$2:$E$1000,0)),"")</f>
        <v>129</v>
      </c>
      <c r="E46" s="3" t="str">
        <f t="array" ref="E46">IFERROR(INDEX('Glucose Test Log'!$J$2:$J$1000,MATCH($A46&amp;E$1,'Glucose Test Log'!$D$2:$D$1000&amp;'Glucose Test Log'!$E$2:$E$1000,0)),"")</f>
        <v/>
      </c>
      <c r="F46" s="3">
        <f t="array" ref="F46">IFERROR(INDEX('Glucose Test Log'!$J$2:$J$1000,MATCH($A46&amp;F$1,'Glucose Test Log'!$D$2:$D$1000&amp;'Glucose Test Log'!$E$2:$E$1000,0)),"")</f>
        <v>167</v>
      </c>
      <c r="G46" s="3">
        <f t="array" ref="G46">IFERROR(INDEX('Glucose Test Log'!$J$2:$J$1000,MATCH($A46&amp;G$1,'Glucose Test Log'!$D$2:$D$1000&amp;'Glucose Test Log'!$E$2:$E$1000,0)),"")</f>
        <v>166</v>
      </c>
      <c r="H46" s="3" t="str">
        <f t="array" ref="H46">IFERROR(INDEX('Glucose Test Log'!$J$2:$J$1000,MATCH($A46&amp;H$1,'Glucose Test Log'!$D$2:$D$1000&amp;'Glucose Test Log'!$E$2:$E$1000,0)),"")</f>
        <v/>
      </c>
      <c r="I46" s="3" t="str">
        <f t="array" ref="I46">IFERROR(INDEX('Glucose Test Log'!$J$2:$J$1000,MATCH($A46&amp;I$1,'Glucose Test Log'!$D$2:$D$1000&amp;'Glucose Test Log'!$E$2:$E$1000,0)),"")</f>
        <v/>
      </c>
      <c r="J46" s="3" t="str">
        <f t="array" ref="J46">IFERROR(INDEX('Glucose Test Log'!$J$2:$J$1000,MATCH($A46&amp;J$1,'Glucose Test Log'!$D$2:$D$1000&amp;'Glucose Test Log'!$E$2:$E$1000,0)),"")</f>
        <v/>
      </c>
      <c r="K46" s="3" t="str">
        <f t="array" ref="K46">IFERROR(INDEX('Glucose Test Log'!$J$2:$J$1000,MATCH($A46&amp;K$1,'Glucose Test Log'!$D$2:$D$1000&amp;'Glucose Test Log'!$E$2:$E$1000,0)),"")</f>
        <v/>
      </c>
    </row>
    <row r="47" spans="1:11" x14ac:dyDescent="0.2">
      <c r="A47" s="5">
        <v>46</v>
      </c>
      <c r="B47" s="3" t="str">
        <f t="array" ref="B47">IFERROR(INDEX('Glucose Test Log'!$J$2:$J$1000,MATCH($A47&amp;B$1,'Glucose Test Log'!$D$2:$D$1000&amp;'Glucose Test Log'!$E$2:$E$1000,0)),"")</f>
        <v/>
      </c>
      <c r="C47" s="3" t="str">
        <f t="array" ref="C47">IFERROR(INDEX('Glucose Test Log'!$J$2:$J$1000,MATCH($A47&amp;C$1,'Glucose Test Log'!$D$2:$D$1000&amp;'Glucose Test Log'!$E$2:$E$1000,0)),"")</f>
        <v/>
      </c>
      <c r="D47" s="3">
        <f t="array" ref="D47">IFERROR(INDEX('Glucose Test Log'!$J$2:$J$1000,MATCH($A47&amp;D$1,'Glucose Test Log'!$D$2:$D$1000&amp;'Glucose Test Log'!$E$2:$E$1000,0)),"")</f>
        <v>109</v>
      </c>
      <c r="E47" s="3">
        <f t="array" ref="E47">IFERROR(INDEX('Glucose Test Log'!$J$2:$J$1000,MATCH($A47&amp;E$1,'Glucose Test Log'!$D$2:$D$1000&amp;'Glucose Test Log'!$E$2:$E$1000,0)),"")</f>
        <v>155</v>
      </c>
      <c r="F47" s="3" t="str">
        <f t="array" ref="F47">IFERROR(INDEX('Glucose Test Log'!$J$2:$J$1000,MATCH($A47&amp;F$1,'Glucose Test Log'!$D$2:$D$1000&amp;'Glucose Test Log'!$E$2:$E$1000,0)),"")</f>
        <v/>
      </c>
      <c r="G47" s="3">
        <f t="array" ref="G47">IFERROR(INDEX('Glucose Test Log'!$J$2:$J$1000,MATCH($A47&amp;G$1,'Glucose Test Log'!$D$2:$D$1000&amp;'Glucose Test Log'!$E$2:$E$1000,0)),"")</f>
        <v>136</v>
      </c>
      <c r="H47" s="3" t="str">
        <f t="array" ref="H47">IFERROR(INDEX('Glucose Test Log'!$J$2:$J$1000,MATCH($A47&amp;H$1,'Glucose Test Log'!$D$2:$D$1000&amp;'Glucose Test Log'!$E$2:$E$1000,0)),"")</f>
        <v/>
      </c>
      <c r="I47" s="3" t="str">
        <f t="array" ref="I47">IFERROR(INDEX('Glucose Test Log'!$J$2:$J$1000,MATCH($A47&amp;I$1,'Glucose Test Log'!$D$2:$D$1000&amp;'Glucose Test Log'!$E$2:$E$1000,0)),"")</f>
        <v/>
      </c>
      <c r="J47" s="3" t="str">
        <f t="array" ref="J47">IFERROR(INDEX('Glucose Test Log'!$J$2:$J$1000,MATCH($A47&amp;J$1,'Glucose Test Log'!$D$2:$D$1000&amp;'Glucose Test Log'!$E$2:$E$1000,0)),"")</f>
        <v/>
      </c>
      <c r="K47" s="3" t="str">
        <f t="array" ref="K47">IFERROR(INDEX('Glucose Test Log'!$J$2:$J$1000,MATCH($A47&amp;K$1,'Glucose Test Log'!$D$2:$D$1000&amp;'Glucose Test Log'!$E$2:$E$1000,0)),"")</f>
        <v/>
      </c>
    </row>
    <row r="48" spans="1:11" x14ac:dyDescent="0.2">
      <c r="A48" s="5">
        <v>47</v>
      </c>
      <c r="B48" s="3">
        <f t="array" ref="B48">IFERROR(INDEX('Glucose Test Log'!$J$2:$J$1000,MATCH($A48&amp;B$1,'Glucose Test Log'!$D$2:$D$1000&amp;'Glucose Test Log'!$E$2:$E$1000,0)),"")</f>
        <v>109</v>
      </c>
      <c r="C48" s="3" t="str">
        <f t="array" ref="C48">IFERROR(INDEX('Glucose Test Log'!$J$2:$J$1000,MATCH($A48&amp;C$1,'Glucose Test Log'!$D$2:$D$1000&amp;'Glucose Test Log'!$E$2:$E$1000,0)),"")</f>
        <v/>
      </c>
      <c r="D48" s="3">
        <f t="array" ref="D48">IFERROR(INDEX('Glucose Test Log'!$J$2:$J$1000,MATCH($A48&amp;D$1,'Glucose Test Log'!$D$2:$D$1000&amp;'Glucose Test Log'!$E$2:$E$1000,0)),"")</f>
        <v>107</v>
      </c>
      <c r="E48" s="3">
        <f t="array" ref="E48">IFERROR(INDEX('Glucose Test Log'!$J$2:$J$1000,MATCH($A48&amp;E$1,'Glucose Test Log'!$D$2:$D$1000&amp;'Glucose Test Log'!$E$2:$E$1000,0)),"")</f>
        <v>128</v>
      </c>
      <c r="F48" s="3" t="str">
        <f t="array" ref="F48">IFERROR(INDEX('Glucose Test Log'!$J$2:$J$1000,MATCH($A48&amp;F$1,'Glucose Test Log'!$D$2:$D$1000&amp;'Glucose Test Log'!$E$2:$E$1000,0)),"")</f>
        <v/>
      </c>
      <c r="G48" s="3" t="str">
        <f t="array" ref="G48">IFERROR(INDEX('Glucose Test Log'!$J$2:$J$1000,MATCH($A48&amp;G$1,'Glucose Test Log'!$D$2:$D$1000&amp;'Glucose Test Log'!$E$2:$E$1000,0)),"")</f>
        <v/>
      </c>
      <c r="H48" s="3" t="str">
        <f t="array" ref="H48">IFERROR(INDEX('Glucose Test Log'!$J$2:$J$1000,MATCH($A48&amp;H$1,'Glucose Test Log'!$D$2:$D$1000&amp;'Glucose Test Log'!$E$2:$E$1000,0)),"")</f>
        <v/>
      </c>
      <c r="I48" s="3" t="str">
        <f t="array" ref="I48">IFERROR(INDEX('Glucose Test Log'!$J$2:$J$1000,MATCH($A48&amp;I$1,'Glucose Test Log'!$D$2:$D$1000&amp;'Glucose Test Log'!$E$2:$E$1000,0)),"")</f>
        <v/>
      </c>
      <c r="J48" s="3" t="str">
        <f t="array" ref="J48">IFERROR(INDEX('Glucose Test Log'!$J$2:$J$1000,MATCH($A48&amp;J$1,'Glucose Test Log'!$D$2:$D$1000&amp;'Glucose Test Log'!$E$2:$E$1000,0)),"")</f>
        <v/>
      </c>
      <c r="K48" s="3" t="str">
        <f t="array" ref="K48">IFERROR(INDEX('Glucose Test Log'!$J$2:$J$1000,MATCH($A48&amp;K$1,'Glucose Test Log'!$D$2:$D$1000&amp;'Glucose Test Log'!$E$2:$E$1000,0)),"")</f>
        <v/>
      </c>
    </row>
    <row r="49" spans="1:12" x14ac:dyDescent="0.2">
      <c r="A49" s="5">
        <v>48</v>
      </c>
      <c r="B49" s="3" t="str">
        <f t="array" ref="B49">IFERROR(INDEX('Glucose Test Log'!$J$2:$J$1000,MATCH($A49&amp;B$1,'Glucose Test Log'!$D$2:$D$1000&amp;'Glucose Test Log'!$E$2:$E$1000,0)),"")</f>
        <v/>
      </c>
      <c r="C49" s="3" t="str">
        <f t="array" ref="C49">IFERROR(INDEX('Glucose Test Log'!$J$2:$J$1000,MATCH($A49&amp;C$1,'Glucose Test Log'!$D$2:$D$1000&amp;'Glucose Test Log'!$E$2:$E$1000,0)),"")</f>
        <v/>
      </c>
      <c r="D49" s="3">
        <f t="array" ref="D49">IFERROR(INDEX('Glucose Test Log'!$J$2:$J$1000,MATCH($A49&amp;D$1,'Glucose Test Log'!$D$2:$D$1000&amp;'Glucose Test Log'!$E$2:$E$1000,0)),"")</f>
        <v>76</v>
      </c>
      <c r="E49" s="3" t="str">
        <f t="array" ref="E49">IFERROR(INDEX('Glucose Test Log'!$J$2:$J$1000,MATCH($A49&amp;E$1,'Glucose Test Log'!$D$2:$D$1000&amp;'Glucose Test Log'!$E$2:$E$1000,0)),"")</f>
        <v/>
      </c>
      <c r="F49" s="3">
        <f t="array" ref="F49">IFERROR(INDEX('Glucose Test Log'!$J$2:$J$1000,MATCH($A49&amp;F$1,'Glucose Test Log'!$D$2:$D$1000&amp;'Glucose Test Log'!$E$2:$E$1000,0)),"")</f>
        <v>98</v>
      </c>
      <c r="G49" s="3">
        <f t="array" ref="G49">IFERROR(INDEX('Glucose Test Log'!$J$2:$J$1000,MATCH($A49&amp;G$1,'Glucose Test Log'!$D$2:$D$1000&amp;'Glucose Test Log'!$E$2:$E$1000,0)),"")</f>
        <v>105</v>
      </c>
      <c r="H49" s="3" t="str">
        <f t="array" ref="H49">IFERROR(INDEX('Glucose Test Log'!$J$2:$J$1000,MATCH($A49&amp;H$1,'Glucose Test Log'!$D$2:$D$1000&amp;'Glucose Test Log'!$E$2:$E$1000,0)),"")</f>
        <v/>
      </c>
      <c r="I49" s="3" t="str">
        <f t="array" ref="I49">IFERROR(INDEX('Glucose Test Log'!$J$2:$J$1000,MATCH($A49&amp;I$1,'Glucose Test Log'!$D$2:$D$1000&amp;'Glucose Test Log'!$E$2:$E$1000,0)),"")</f>
        <v/>
      </c>
      <c r="J49" s="3" t="str">
        <f t="array" ref="J49">IFERROR(INDEX('Glucose Test Log'!$J$2:$J$1000,MATCH($A49&amp;J$1,'Glucose Test Log'!$D$2:$D$1000&amp;'Glucose Test Log'!$E$2:$E$1000,0)),"")</f>
        <v/>
      </c>
      <c r="K49" s="3" t="str">
        <f t="array" ref="K49">IFERROR(INDEX('Glucose Test Log'!$J$2:$J$1000,MATCH($A49&amp;K$1,'Glucose Test Log'!$D$2:$D$1000&amp;'Glucose Test Log'!$E$2:$E$1000,0)),"")</f>
        <v/>
      </c>
    </row>
    <row r="50" spans="1:12" x14ac:dyDescent="0.2">
      <c r="A50" s="93">
        <v>49</v>
      </c>
      <c r="B50" s="3" t="str">
        <f t="array" ref="B50">IFERROR(INDEX('Glucose Test Log'!$J$2:$J$1000,MATCH($A50&amp;B$1,'Glucose Test Log'!$D$2:$D$1000&amp;'Glucose Test Log'!$E$2:$E$1000,0)),"")</f>
        <v/>
      </c>
      <c r="C50" s="3" t="str">
        <f t="array" ref="C50">IFERROR(INDEX('Glucose Test Log'!$J$2:$J$1000,MATCH($A50&amp;C$1,'Glucose Test Log'!$D$2:$D$1000&amp;'Glucose Test Log'!$E$2:$E$1000,0)),"")</f>
        <v/>
      </c>
      <c r="D50" s="3">
        <f t="array" ref="D50">IFERROR(INDEX('Glucose Test Log'!$J$2:$J$1000,MATCH($A50&amp;D$1,'Glucose Test Log'!$D$2:$D$1000&amp;'Glucose Test Log'!$E$2:$E$1000,0)),"")</f>
        <v>118</v>
      </c>
      <c r="E50" s="3">
        <f t="array" ref="E50">IFERROR(INDEX('Glucose Test Log'!$J$2:$J$1000,MATCH($A50&amp;E$1,'Glucose Test Log'!$D$2:$D$1000&amp;'Glucose Test Log'!$E$2:$E$1000,0)),"")</f>
        <v>131</v>
      </c>
      <c r="F50" s="3" t="str">
        <f t="array" ref="F50">IFERROR(INDEX('Glucose Test Log'!$J$2:$J$1000,MATCH($A50&amp;F$1,'Glucose Test Log'!$D$2:$D$1000&amp;'Glucose Test Log'!$E$2:$E$1000,0)),"")</f>
        <v/>
      </c>
      <c r="G50" s="3" t="str">
        <f t="array" ref="G50">IFERROR(INDEX('Glucose Test Log'!$J$2:$J$1000,MATCH($A50&amp;G$1,'Glucose Test Log'!$D$2:$D$1000&amp;'Glucose Test Log'!$E$2:$E$1000,0)),"")</f>
        <v/>
      </c>
      <c r="H50" s="3" t="str">
        <f t="array" ref="H50">IFERROR(INDEX('Glucose Test Log'!$J$2:$J$1000,MATCH($A50&amp;H$1,'Glucose Test Log'!$D$2:$D$1000&amp;'Glucose Test Log'!$E$2:$E$1000,0)),"")</f>
        <v/>
      </c>
      <c r="I50" s="3" t="str">
        <f t="array" ref="I50">IFERROR(INDEX('Glucose Test Log'!$J$2:$J$1000,MATCH($A50&amp;I$1,'Glucose Test Log'!$D$2:$D$1000&amp;'Glucose Test Log'!$E$2:$E$1000,0)),"")</f>
        <v/>
      </c>
      <c r="J50" s="3" t="str">
        <f t="array" ref="J50">IFERROR(INDEX('Glucose Test Log'!$J$2:$J$1000,MATCH($A50&amp;J$1,'Glucose Test Log'!$D$2:$D$1000&amp;'Glucose Test Log'!$E$2:$E$1000,0)),"")</f>
        <v/>
      </c>
      <c r="K50" s="3">
        <f t="array" ref="K50">IFERROR(INDEX('Glucose Test Log'!$J$2:$J$1000,MATCH($A50&amp;K$1,'Glucose Test Log'!$D$2:$D$1000&amp;'Glucose Test Log'!$E$2:$E$1000,0)),"")</f>
        <v>122</v>
      </c>
      <c r="L50" s="94"/>
    </row>
    <row r="51" spans="1:12" x14ac:dyDescent="0.2">
      <c r="A51" s="93">
        <v>50</v>
      </c>
      <c r="B51" s="3" t="str">
        <f t="array" ref="B51">IFERROR(INDEX('Glucose Test Log'!$J$2:$J$1000,MATCH($A51&amp;B$1,'Glucose Test Log'!$D$2:$D$1000&amp;'Glucose Test Log'!$E$2:$E$1000,0)),"")</f>
        <v/>
      </c>
      <c r="C51" s="3" t="str">
        <f t="array" ref="C51">IFERROR(INDEX('Glucose Test Log'!$J$2:$J$1000,MATCH($A51&amp;C$1,'Glucose Test Log'!$D$2:$D$1000&amp;'Glucose Test Log'!$E$2:$E$1000,0)),"")</f>
        <v/>
      </c>
      <c r="D51" s="3">
        <f t="array" ref="D51">IFERROR(INDEX('Glucose Test Log'!$J$2:$J$1000,MATCH($A51&amp;D$1,'Glucose Test Log'!$D$2:$D$1000&amp;'Glucose Test Log'!$E$2:$E$1000,0)),"")</f>
        <v>109</v>
      </c>
      <c r="E51" s="3">
        <f t="array" ref="E51">IFERROR(INDEX('Glucose Test Log'!$J$2:$J$1000,MATCH($A51&amp;E$1,'Glucose Test Log'!$D$2:$D$1000&amp;'Glucose Test Log'!$E$2:$E$1000,0)),"")</f>
        <v>157</v>
      </c>
      <c r="F51" s="3" t="str">
        <f t="array" ref="F51">IFERROR(INDEX('Glucose Test Log'!$J$2:$J$1000,MATCH($A51&amp;F$1,'Glucose Test Log'!$D$2:$D$1000&amp;'Glucose Test Log'!$E$2:$E$1000,0)),"")</f>
        <v/>
      </c>
      <c r="G51" s="3" t="str">
        <f t="array" ref="G51">IFERROR(INDEX('Glucose Test Log'!$J$2:$J$1000,MATCH($A51&amp;G$1,'Glucose Test Log'!$D$2:$D$1000&amp;'Glucose Test Log'!$E$2:$E$1000,0)),"")</f>
        <v/>
      </c>
      <c r="H51" s="3" t="str">
        <f t="array" ref="H51">IFERROR(INDEX('Glucose Test Log'!$J$2:$J$1000,MATCH($A51&amp;H$1,'Glucose Test Log'!$D$2:$D$1000&amp;'Glucose Test Log'!$E$2:$E$1000,0)),"")</f>
        <v/>
      </c>
      <c r="I51" s="3" t="str">
        <f t="array" ref="I51">IFERROR(INDEX('Glucose Test Log'!$J$2:$J$1000,MATCH($A51&amp;I$1,'Glucose Test Log'!$D$2:$D$1000&amp;'Glucose Test Log'!$E$2:$E$1000,0)),"")</f>
        <v/>
      </c>
      <c r="J51" s="3" t="str">
        <f t="array" ref="J51">IFERROR(INDEX('Glucose Test Log'!$J$2:$J$1000,MATCH($A51&amp;J$1,'Glucose Test Log'!$D$2:$D$1000&amp;'Glucose Test Log'!$E$2:$E$1000,0)),"")</f>
        <v/>
      </c>
      <c r="K51" s="3" t="str">
        <f t="array" ref="K51">IFERROR(INDEX('Glucose Test Log'!$J$2:$J$1000,MATCH($A51&amp;K$1,'Glucose Test Log'!$D$2:$D$1000&amp;'Glucose Test Log'!$E$2:$E$1000,0)),"")</f>
        <v/>
      </c>
      <c r="L51" s="94"/>
    </row>
    <row r="52" spans="1:12" x14ac:dyDescent="0.2">
      <c r="A52" s="93">
        <v>51</v>
      </c>
      <c r="B52" s="3">
        <f t="array" ref="B52">IFERROR(INDEX('Glucose Test Log'!$J$2:$J$1000,MATCH($A52&amp;B$1,'Glucose Test Log'!$D$2:$D$1000&amp;'Glucose Test Log'!$E$2:$E$1000,0)),"")</f>
        <v>88</v>
      </c>
      <c r="C52" s="3" t="str">
        <f t="array" ref="C52">IFERROR(INDEX('Glucose Test Log'!$J$2:$J$1000,MATCH($A52&amp;C$1,'Glucose Test Log'!$D$2:$D$1000&amp;'Glucose Test Log'!$E$2:$E$1000,0)),"")</f>
        <v/>
      </c>
      <c r="D52" s="3">
        <f t="array" ref="D52">IFERROR(INDEX('Glucose Test Log'!$J$2:$J$1000,MATCH($A52&amp;D$1,'Glucose Test Log'!$D$2:$D$1000&amp;'Glucose Test Log'!$E$2:$E$1000,0)),"")</f>
        <v>84</v>
      </c>
      <c r="E52" s="3" t="str">
        <f t="array" ref="E52">IFERROR(INDEX('Glucose Test Log'!$J$2:$J$1000,MATCH($A52&amp;E$1,'Glucose Test Log'!$D$2:$D$1000&amp;'Glucose Test Log'!$E$2:$E$1000,0)),"")</f>
        <v/>
      </c>
      <c r="F52" s="3">
        <f t="array" ref="F52">IFERROR(INDEX('Glucose Test Log'!$J$2:$J$1000,MATCH($A52&amp;F$1,'Glucose Test Log'!$D$2:$D$1000&amp;'Glucose Test Log'!$E$2:$E$1000,0)),"")</f>
        <v>114</v>
      </c>
      <c r="G52" s="3">
        <f t="array" ref="G52">IFERROR(INDEX('Glucose Test Log'!$J$2:$J$1000,MATCH($A52&amp;G$1,'Glucose Test Log'!$D$2:$D$1000&amp;'Glucose Test Log'!$E$2:$E$1000,0)),"")</f>
        <v>115</v>
      </c>
      <c r="H52" s="3" t="str">
        <f t="array" ref="H52">IFERROR(INDEX('Glucose Test Log'!$J$2:$J$1000,MATCH($A52&amp;H$1,'Glucose Test Log'!$D$2:$D$1000&amp;'Glucose Test Log'!$E$2:$E$1000,0)),"")</f>
        <v/>
      </c>
      <c r="I52" s="3" t="str">
        <f t="array" ref="I52">IFERROR(INDEX('Glucose Test Log'!$J$2:$J$1000,MATCH($A52&amp;I$1,'Glucose Test Log'!$D$2:$D$1000&amp;'Glucose Test Log'!$E$2:$E$1000,0)),"")</f>
        <v/>
      </c>
      <c r="J52" s="3" t="str">
        <f t="array" ref="J52">IFERROR(INDEX('Glucose Test Log'!$J$2:$J$1000,MATCH($A52&amp;J$1,'Glucose Test Log'!$D$2:$D$1000&amp;'Glucose Test Log'!$E$2:$E$1000,0)),"")</f>
        <v/>
      </c>
      <c r="K52" s="3" t="str">
        <f t="array" ref="K52">IFERROR(INDEX('Glucose Test Log'!$J$2:$J$1000,MATCH($A52&amp;K$1,'Glucose Test Log'!$D$2:$D$1000&amp;'Glucose Test Log'!$E$2:$E$1000,0)),"")</f>
        <v/>
      </c>
    </row>
    <row r="53" spans="1:12" x14ac:dyDescent="0.2">
      <c r="A53" s="93">
        <v>52</v>
      </c>
      <c r="B53" s="3">
        <f t="array" ref="B53">IFERROR(INDEX('Glucose Test Log'!$J$2:$J$1000,MATCH($A53&amp;B$1,'Glucose Test Log'!$D$2:$D$1000&amp;'Glucose Test Log'!$E$2:$E$1000,0)),"")</f>
        <v>173</v>
      </c>
      <c r="C53" s="3" t="str">
        <f t="array" ref="C53">IFERROR(INDEX('Glucose Test Log'!$J$2:$J$1000,MATCH($A53&amp;C$1,'Glucose Test Log'!$D$2:$D$1000&amp;'Glucose Test Log'!$E$2:$E$1000,0)),"")</f>
        <v/>
      </c>
      <c r="D53" s="3">
        <f t="array" ref="D53">IFERROR(INDEX('Glucose Test Log'!$J$2:$J$1000,MATCH($A53&amp;D$1,'Glucose Test Log'!$D$2:$D$1000&amp;'Glucose Test Log'!$E$2:$E$1000,0)),"")</f>
        <v>173</v>
      </c>
      <c r="E53" s="3">
        <f t="array" ref="E53">IFERROR(INDEX('Glucose Test Log'!$J$2:$J$1000,MATCH($A53&amp;E$1,'Glucose Test Log'!$D$2:$D$1000&amp;'Glucose Test Log'!$E$2:$E$1000,0)),"")</f>
        <v>219</v>
      </c>
      <c r="F53" s="3" t="str">
        <f t="array" ref="F53">IFERROR(INDEX('Glucose Test Log'!$J$2:$J$1000,MATCH($A53&amp;F$1,'Glucose Test Log'!$D$2:$D$1000&amp;'Glucose Test Log'!$E$2:$E$1000,0)),"")</f>
        <v/>
      </c>
      <c r="G53" s="3" t="str">
        <f t="array" ref="G53">IFERROR(INDEX('Glucose Test Log'!$J$2:$J$1000,MATCH($A53&amp;G$1,'Glucose Test Log'!$D$2:$D$1000&amp;'Glucose Test Log'!$E$2:$E$1000,0)),"")</f>
        <v/>
      </c>
      <c r="H53" s="3" t="str">
        <f t="array" ref="H53">IFERROR(INDEX('Glucose Test Log'!$J$2:$J$1000,MATCH($A53&amp;H$1,'Glucose Test Log'!$D$2:$D$1000&amp;'Glucose Test Log'!$E$2:$E$1000,0)),"")</f>
        <v/>
      </c>
      <c r="I53" s="3" t="str">
        <f t="array" ref="I53">IFERROR(INDEX('Glucose Test Log'!$J$2:$J$1000,MATCH($A53&amp;I$1,'Glucose Test Log'!$D$2:$D$1000&amp;'Glucose Test Log'!$E$2:$E$1000,0)),"")</f>
        <v/>
      </c>
      <c r="J53" s="3" t="str">
        <f t="array" ref="J53">IFERROR(INDEX('Glucose Test Log'!$J$2:$J$1000,MATCH($A53&amp;J$1,'Glucose Test Log'!$D$2:$D$1000&amp;'Glucose Test Log'!$E$2:$E$1000,0)),"")</f>
        <v/>
      </c>
      <c r="K53" s="3" t="str">
        <f t="array" ref="K53">IFERROR(INDEX('Glucose Test Log'!$J$2:$J$1000,MATCH($A53&amp;K$1,'Glucose Test Log'!$D$2:$D$1000&amp;'Glucose Test Log'!$E$2:$E$1000,0)),"")</f>
        <v/>
      </c>
    </row>
    <row r="54" spans="1:12" x14ac:dyDescent="0.2">
      <c r="A54" s="93">
        <v>53</v>
      </c>
      <c r="B54" s="3" t="str">
        <f t="array" ref="B54">IFERROR(INDEX('Glucose Test Log'!$J$2:$J$1000,MATCH($A54&amp;B$1,'Glucose Test Log'!$D$2:$D$1000&amp;'Glucose Test Log'!$E$2:$E$1000,0)),"")</f>
        <v/>
      </c>
      <c r="C54" s="3" t="str">
        <f t="array" ref="C54">IFERROR(INDEX('Glucose Test Log'!$J$2:$J$1000,MATCH($A54&amp;C$1,'Glucose Test Log'!$D$2:$D$1000&amp;'Glucose Test Log'!$E$2:$E$1000,0)),"")</f>
        <v/>
      </c>
      <c r="D54" s="3">
        <f t="array" ref="D54">IFERROR(INDEX('Glucose Test Log'!$J$2:$J$1000,MATCH($A54&amp;D$1,'Glucose Test Log'!$D$2:$D$1000&amp;'Glucose Test Log'!$E$2:$E$1000,0)),"")</f>
        <v>62</v>
      </c>
      <c r="E54" s="3" t="str">
        <f t="array" ref="E54">IFERROR(INDEX('Glucose Test Log'!$J$2:$J$1000,MATCH($A54&amp;E$1,'Glucose Test Log'!$D$2:$D$1000&amp;'Glucose Test Log'!$E$2:$E$1000,0)),"")</f>
        <v/>
      </c>
      <c r="F54" s="3" t="str">
        <f t="array" ref="F54">IFERROR(INDEX('Glucose Test Log'!$J$2:$J$1000,MATCH($A54&amp;F$1,'Glucose Test Log'!$D$2:$D$1000&amp;'Glucose Test Log'!$E$2:$E$1000,0)),"")</f>
        <v/>
      </c>
      <c r="G54" s="3">
        <f t="array" ref="G54">IFERROR(INDEX('Glucose Test Log'!$J$2:$J$1000,MATCH($A54&amp;G$1,'Glucose Test Log'!$D$2:$D$1000&amp;'Glucose Test Log'!$E$2:$E$1000,0)),"")</f>
        <v>78</v>
      </c>
      <c r="H54" s="3" t="str">
        <f t="array" ref="H54">IFERROR(INDEX('Glucose Test Log'!$J$2:$J$1000,MATCH($A54&amp;H$1,'Glucose Test Log'!$D$2:$D$1000&amp;'Glucose Test Log'!$E$2:$E$1000,0)),"")</f>
        <v/>
      </c>
      <c r="I54" s="3" t="str">
        <f t="array" ref="I54">IFERROR(INDEX('Glucose Test Log'!$J$2:$J$1000,MATCH($A54&amp;I$1,'Glucose Test Log'!$D$2:$D$1000&amp;'Glucose Test Log'!$E$2:$E$1000,0)),"")</f>
        <v/>
      </c>
      <c r="J54" s="3" t="str">
        <f t="array" ref="J54">IFERROR(INDEX('Glucose Test Log'!$J$2:$J$1000,MATCH($A54&amp;J$1,'Glucose Test Log'!$D$2:$D$1000&amp;'Glucose Test Log'!$E$2:$E$1000,0)),"")</f>
        <v/>
      </c>
      <c r="K54" s="3" t="str">
        <f t="array" ref="K54">IFERROR(INDEX('Glucose Test Log'!$J$2:$J$1000,MATCH($A54&amp;K$1,'Glucose Test Log'!$D$2:$D$1000&amp;'Glucose Test Log'!$E$2:$E$1000,0)),"")</f>
        <v/>
      </c>
    </row>
    <row r="55" spans="1:12" x14ac:dyDescent="0.2">
      <c r="A55" s="93">
        <v>54</v>
      </c>
      <c r="B55" s="3">
        <f t="array" ref="B55">IFERROR(INDEX('Glucose Test Log'!$J$2:$J$1000,MATCH($A55&amp;B$1,'Glucose Test Log'!$D$2:$D$1000&amp;'Glucose Test Log'!$E$2:$E$1000,0)),"")</f>
        <v>138</v>
      </c>
      <c r="C55" s="3" t="str">
        <f t="array" ref="C55">IFERROR(INDEX('Glucose Test Log'!$J$2:$J$1000,MATCH($A55&amp;C$1,'Glucose Test Log'!$D$2:$D$1000&amp;'Glucose Test Log'!$E$2:$E$1000,0)),"")</f>
        <v/>
      </c>
      <c r="D55" s="3" t="str">
        <f t="array" ref="D55">IFERROR(INDEX('Glucose Test Log'!$J$2:$J$1000,MATCH($A55&amp;D$1,'Glucose Test Log'!$D$2:$D$1000&amp;'Glucose Test Log'!$E$2:$E$1000,0)),"")</f>
        <v/>
      </c>
      <c r="E55" s="3">
        <f t="array" ref="E55">IFERROR(INDEX('Glucose Test Log'!$J$2:$J$1000,MATCH($A55&amp;E$1,'Glucose Test Log'!$D$2:$D$1000&amp;'Glucose Test Log'!$E$2:$E$1000,0)),"")</f>
        <v>196</v>
      </c>
      <c r="F55" s="3" t="str">
        <f t="array" ref="F55">IFERROR(INDEX('Glucose Test Log'!$J$2:$J$1000,MATCH($A55&amp;F$1,'Glucose Test Log'!$D$2:$D$1000&amp;'Glucose Test Log'!$E$2:$E$1000,0)),"")</f>
        <v/>
      </c>
      <c r="G55" s="3">
        <f t="array" ref="G55">IFERROR(INDEX('Glucose Test Log'!$J$2:$J$1000,MATCH($A55&amp;G$1,'Glucose Test Log'!$D$2:$D$1000&amp;'Glucose Test Log'!$E$2:$E$1000,0)),"")</f>
        <v>186</v>
      </c>
      <c r="H55" s="3" t="str">
        <f t="array" ref="H55">IFERROR(INDEX('Glucose Test Log'!$J$2:$J$1000,MATCH($A55&amp;H$1,'Glucose Test Log'!$D$2:$D$1000&amp;'Glucose Test Log'!$E$2:$E$1000,0)),"")</f>
        <v/>
      </c>
      <c r="I55" s="3" t="str">
        <f t="array" ref="I55">IFERROR(INDEX('Glucose Test Log'!$J$2:$J$1000,MATCH($A55&amp;I$1,'Glucose Test Log'!$D$2:$D$1000&amp;'Glucose Test Log'!$E$2:$E$1000,0)),"")</f>
        <v/>
      </c>
      <c r="J55" s="3" t="str">
        <f t="array" ref="J55">IFERROR(INDEX('Glucose Test Log'!$J$2:$J$1000,MATCH($A55&amp;J$1,'Glucose Test Log'!$D$2:$D$1000&amp;'Glucose Test Log'!$E$2:$E$1000,0)),"")</f>
        <v/>
      </c>
      <c r="K55" s="3" t="str">
        <f t="array" ref="K55">IFERROR(INDEX('Glucose Test Log'!$J$2:$J$1000,MATCH($A55&amp;K$1,'Glucose Test Log'!$D$2:$D$1000&amp;'Glucose Test Log'!$E$2:$E$1000,0)),"")</f>
        <v/>
      </c>
    </row>
    <row r="56" spans="1:12" x14ac:dyDescent="0.2">
      <c r="A56" s="93">
        <v>55</v>
      </c>
      <c r="B56" s="3" t="str">
        <f t="array" ref="B56">IFERROR(INDEX('Glucose Test Log'!$J$2:$J$1000,MATCH($A56&amp;B$1,'Glucose Test Log'!$D$2:$D$1000&amp;'Glucose Test Log'!$E$2:$E$1000,0)),"")</f>
        <v/>
      </c>
      <c r="C56" s="3">
        <f t="array" ref="C56">IFERROR(INDEX('Glucose Test Log'!$J$2:$J$1000,MATCH($A56&amp;C$1,'Glucose Test Log'!$D$2:$D$1000&amp;'Glucose Test Log'!$E$2:$E$1000,0)),"")</f>
        <v>68</v>
      </c>
      <c r="D56" s="3" t="str">
        <f t="array" ref="D56">IFERROR(INDEX('Glucose Test Log'!$J$2:$J$1000,MATCH($A56&amp;D$1,'Glucose Test Log'!$D$2:$D$1000&amp;'Glucose Test Log'!$E$2:$E$1000,0)),"")</f>
        <v/>
      </c>
      <c r="E56" s="3" t="str">
        <f t="array" ref="E56">IFERROR(INDEX('Glucose Test Log'!$J$2:$J$1000,MATCH($A56&amp;E$1,'Glucose Test Log'!$D$2:$D$1000&amp;'Glucose Test Log'!$E$2:$E$1000,0)),"")</f>
        <v/>
      </c>
      <c r="F56" s="3">
        <f t="array" ref="F56">IFERROR(INDEX('Glucose Test Log'!$J$2:$J$1000,MATCH($A56&amp;F$1,'Glucose Test Log'!$D$2:$D$1000&amp;'Glucose Test Log'!$E$2:$E$1000,0)),"")</f>
        <v>84</v>
      </c>
      <c r="G56" s="3" t="str">
        <f t="array" ref="G56">IFERROR(INDEX('Glucose Test Log'!$J$2:$J$1000,MATCH($A56&amp;G$1,'Glucose Test Log'!$D$2:$D$1000&amp;'Glucose Test Log'!$E$2:$E$1000,0)),"")</f>
        <v/>
      </c>
      <c r="H56" s="3" t="str">
        <f t="array" ref="H56">IFERROR(INDEX('Glucose Test Log'!$J$2:$J$1000,MATCH($A56&amp;H$1,'Glucose Test Log'!$D$2:$D$1000&amp;'Glucose Test Log'!$E$2:$E$1000,0)),"")</f>
        <v/>
      </c>
      <c r="I56" s="3" t="str">
        <f t="array" ref="I56">IFERROR(INDEX('Glucose Test Log'!$J$2:$J$1000,MATCH($A56&amp;I$1,'Glucose Test Log'!$D$2:$D$1000&amp;'Glucose Test Log'!$E$2:$E$1000,0)),"")</f>
        <v/>
      </c>
      <c r="J56" s="3" t="str">
        <f t="array" ref="J56">IFERROR(INDEX('Glucose Test Log'!$J$2:$J$1000,MATCH($A56&amp;J$1,'Glucose Test Log'!$D$2:$D$1000&amp;'Glucose Test Log'!$E$2:$E$1000,0)),"")</f>
        <v/>
      </c>
      <c r="K56" s="3" t="str">
        <f t="array" ref="K56">IFERROR(INDEX('Glucose Test Log'!$J$2:$J$1000,MATCH($A56&amp;K$1,'Glucose Test Log'!$D$2:$D$1000&amp;'Glucose Test Log'!$E$2:$E$1000,0)),"")</f>
        <v/>
      </c>
    </row>
    <row r="57" spans="1:12" x14ac:dyDescent="0.2">
      <c r="A57" s="93">
        <v>56</v>
      </c>
      <c r="B57" s="3" t="str">
        <f t="array" ref="B57">IFERROR(INDEX('Glucose Test Log'!$J$2:$J$1000,MATCH($A57&amp;B$1,'Glucose Test Log'!$D$2:$D$1000&amp;'Glucose Test Log'!$E$2:$E$1000,0)),"")</f>
        <v/>
      </c>
      <c r="C57" s="3">
        <f t="array" ref="C57">IFERROR(INDEX('Glucose Test Log'!$J$2:$J$1000,MATCH($A57&amp;C$1,'Glucose Test Log'!$D$2:$D$1000&amp;'Glucose Test Log'!$E$2:$E$1000,0)),"")</f>
        <v>72</v>
      </c>
      <c r="D57" s="3">
        <f t="array" ref="D57">IFERROR(INDEX('Glucose Test Log'!$J$2:$J$1000,MATCH($A57&amp;D$1,'Glucose Test Log'!$D$2:$D$1000&amp;'Glucose Test Log'!$E$2:$E$1000,0)),"")</f>
        <v>72</v>
      </c>
      <c r="E57" s="3">
        <f t="array" ref="E57">IFERROR(INDEX('Glucose Test Log'!$J$2:$J$1000,MATCH($A57&amp;E$1,'Glucose Test Log'!$D$2:$D$1000&amp;'Glucose Test Log'!$E$2:$E$1000,0)),"")</f>
        <v>88</v>
      </c>
      <c r="F57" s="3" t="str">
        <f t="array" ref="F57">IFERROR(INDEX('Glucose Test Log'!$J$2:$J$1000,MATCH($A57&amp;F$1,'Glucose Test Log'!$D$2:$D$1000&amp;'Glucose Test Log'!$E$2:$E$1000,0)),"")</f>
        <v/>
      </c>
      <c r="G57" s="3">
        <f t="array" ref="G57">IFERROR(INDEX('Glucose Test Log'!$J$2:$J$1000,MATCH($A57&amp;G$1,'Glucose Test Log'!$D$2:$D$1000&amp;'Glucose Test Log'!$E$2:$E$1000,0)),"")</f>
        <v>83</v>
      </c>
      <c r="H57" s="3" t="str">
        <f t="array" ref="H57">IFERROR(INDEX('Glucose Test Log'!$J$2:$J$1000,MATCH($A57&amp;H$1,'Glucose Test Log'!$D$2:$D$1000&amp;'Glucose Test Log'!$E$2:$E$1000,0)),"")</f>
        <v/>
      </c>
      <c r="I57" s="3" t="str">
        <f t="array" ref="I57">IFERROR(INDEX('Glucose Test Log'!$J$2:$J$1000,MATCH($A57&amp;I$1,'Glucose Test Log'!$D$2:$D$1000&amp;'Glucose Test Log'!$E$2:$E$1000,0)),"")</f>
        <v/>
      </c>
      <c r="J57" s="3" t="str">
        <f t="array" ref="J57">IFERROR(INDEX('Glucose Test Log'!$J$2:$J$1000,MATCH($A57&amp;J$1,'Glucose Test Log'!$D$2:$D$1000&amp;'Glucose Test Log'!$E$2:$E$1000,0)),"")</f>
        <v/>
      </c>
      <c r="K57" s="3" t="str">
        <f t="array" ref="K57">IFERROR(INDEX('Glucose Test Log'!$J$2:$J$1000,MATCH($A57&amp;K$1,'Glucose Test Log'!$D$2:$D$1000&amp;'Glucose Test Log'!$E$2:$E$1000,0)),"")</f>
        <v/>
      </c>
    </row>
    <row r="58" spans="1:12" x14ac:dyDescent="0.2">
      <c r="A58" s="93">
        <v>57</v>
      </c>
      <c r="B58" s="3" t="str">
        <f t="array" ref="B58">IFERROR(INDEX('Glucose Test Log'!$J$2:$J$1000,MATCH($A58&amp;B$1,'Glucose Test Log'!$D$2:$D$1000&amp;'Glucose Test Log'!$E$2:$E$1000,0)),"")</f>
        <v/>
      </c>
      <c r="C58" s="3" t="str">
        <f t="array" ref="C58">IFERROR(INDEX('Glucose Test Log'!$J$2:$J$1000,MATCH($A58&amp;C$1,'Glucose Test Log'!$D$2:$D$1000&amp;'Glucose Test Log'!$E$2:$E$1000,0)),"")</f>
        <v/>
      </c>
      <c r="D58" s="3">
        <f t="array" ref="D58">IFERROR(INDEX('Glucose Test Log'!$J$2:$J$1000,MATCH($A58&amp;D$1,'Glucose Test Log'!$D$2:$D$1000&amp;'Glucose Test Log'!$E$2:$E$1000,0)),"")</f>
        <v>98</v>
      </c>
      <c r="E58" s="3" t="str">
        <f t="array" ref="E58">IFERROR(INDEX('Glucose Test Log'!$J$2:$J$1000,MATCH($A58&amp;E$1,'Glucose Test Log'!$D$2:$D$1000&amp;'Glucose Test Log'!$E$2:$E$1000,0)),"")</f>
        <v/>
      </c>
      <c r="F58" s="3">
        <f t="array" ref="F58">IFERROR(INDEX('Glucose Test Log'!$J$2:$J$1000,MATCH($A58&amp;F$1,'Glucose Test Log'!$D$2:$D$1000&amp;'Glucose Test Log'!$E$2:$E$1000,0)),"")</f>
        <v>129</v>
      </c>
      <c r="G58" s="3" t="str">
        <f t="array" ref="G58">IFERROR(INDEX('Glucose Test Log'!$J$2:$J$1000,MATCH($A58&amp;G$1,'Glucose Test Log'!$D$2:$D$1000&amp;'Glucose Test Log'!$E$2:$E$1000,0)),"")</f>
        <v/>
      </c>
      <c r="H58" s="3" t="str">
        <f t="array" ref="H58">IFERROR(INDEX('Glucose Test Log'!$J$2:$J$1000,MATCH($A58&amp;H$1,'Glucose Test Log'!$D$2:$D$1000&amp;'Glucose Test Log'!$E$2:$E$1000,0)),"")</f>
        <v/>
      </c>
      <c r="I58" s="3" t="str">
        <f t="array" ref="I58">IFERROR(INDEX('Glucose Test Log'!$J$2:$J$1000,MATCH($A58&amp;I$1,'Glucose Test Log'!$D$2:$D$1000&amp;'Glucose Test Log'!$E$2:$E$1000,0)),"")</f>
        <v/>
      </c>
      <c r="J58" s="3" t="str">
        <f t="array" ref="J58">IFERROR(INDEX('Glucose Test Log'!$J$2:$J$1000,MATCH($A58&amp;J$1,'Glucose Test Log'!$D$2:$D$1000&amp;'Glucose Test Log'!$E$2:$E$1000,0)),"")</f>
        <v/>
      </c>
      <c r="K58" s="3" t="str">
        <f t="array" ref="K58">IFERROR(INDEX('Glucose Test Log'!$J$2:$J$1000,MATCH($A58&amp;K$1,'Glucose Test Log'!$D$2:$D$1000&amp;'Glucose Test Log'!$E$2:$E$1000,0)),"")</f>
        <v/>
      </c>
    </row>
    <row r="59" spans="1:12" x14ac:dyDescent="0.2">
      <c r="A59" s="93">
        <v>58</v>
      </c>
      <c r="B59" s="3" t="str">
        <f t="array" ref="B59">IFERROR(INDEX('Glucose Test Log'!$J$2:$J$1000,MATCH($A59&amp;B$1,'Glucose Test Log'!$D$2:$D$1000&amp;'Glucose Test Log'!$E$2:$E$1000,0)),"")</f>
        <v/>
      </c>
      <c r="C59" s="3">
        <f t="array" ref="C59">IFERROR(INDEX('Glucose Test Log'!$J$2:$J$1000,MATCH($A59&amp;C$1,'Glucose Test Log'!$D$2:$D$1000&amp;'Glucose Test Log'!$E$2:$E$1000,0)),"")</f>
        <v>93</v>
      </c>
      <c r="D59" s="3" t="str">
        <f t="array" ref="D59">IFERROR(INDEX('Glucose Test Log'!$J$2:$J$1000,MATCH($A59&amp;D$1,'Glucose Test Log'!$D$2:$D$1000&amp;'Glucose Test Log'!$E$2:$E$1000,0)),"")</f>
        <v/>
      </c>
      <c r="E59" s="3">
        <f t="array" ref="E59">IFERROR(INDEX('Glucose Test Log'!$J$2:$J$1000,MATCH($A59&amp;E$1,'Glucose Test Log'!$D$2:$D$1000&amp;'Glucose Test Log'!$E$2:$E$1000,0)),"")</f>
        <v>111</v>
      </c>
      <c r="F59" s="3" t="str">
        <f t="array" ref="F59">IFERROR(INDEX('Glucose Test Log'!$J$2:$J$1000,MATCH($A59&amp;F$1,'Glucose Test Log'!$D$2:$D$1000&amp;'Glucose Test Log'!$E$2:$E$1000,0)),"")</f>
        <v/>
      </c>
      <c r="G59" s="3" t="str">
        <f t="array" ref="G59">IFERROR(INDEX('Glucose Test Log'!$J$2:$J$1000,MATCH($A59&amp;G$1,'Glucose Test Log'!$D$2:$D$1000&amp;'Glucose Test Log'!$E$2:$E$1000,0)),"")</f>
        <v/>
      </c>
      <c r="H59" s="3" t="str">
        <f t="array" ref="H59">IFERROR(INDEX('Glucose Test Log'!$J$2:$J$1000,MATCH($A59&amp;H$1,'Glucose Test Log'!$D$2:$D$1000&amp;'Glucose Test Log'!$E$2:$E$1000,0)),"")</f>
        <v/>
      </c>
      <c r="I59" s="3" t="str">
        <f t="array" ref="I59">IFERROR(INDEX('Glucose Test Log'!$J$2:$J$1000,MATCH($A59&amp;I$1,'Glucose Test Log'!$D$2:$D$1000&amp;'Glucose Test Log'!$E$2:$E$1000,0)),"")</f>
        <v/>
      </c>
      <c r="J59" s="3" t="str">
        <f t="array" ref="J59">IFERROR(INDEX('Glucose Test Log'!$J$2:$J$1000,MATCH($A59&amp;J$1,'Glucose Test Log'!$D$2:$D$1000&amp;'Glucose Test Log'!$E$2:$E$1000,0)),"")</f>
        <v/>
      </c>
      <c r="K59" s="3" t="str">
        <f t="array" ref="K59">IFERROR(INDEX('Glucose Test Log'!$J$2:$J$1000,MATCH($A59&amp;K$1,'Glucose Test Log'!$D$2:$D$1000&amp;'Glucose Test Log'!$E$2:$E$1000,0)),"")</f>
        <v/>
      </c>
    </row>
    <row r="60" spans="1:12" x14ac:dyDescent="0.2">
      <c r="A60" s="93">
        <v>59</v>
      </c>
      <c r="B60" s="3">
        <f t="array" ref="B60">IFERROR(INDEX('Glucose Test Log'!$J$2:$J$1000,MATCH($A60&amp;B$1,'Glucose Test Log'!$D$2:$D$1000&amp;'Glucose Test Log'!$E$2:$E$1000,0)),"")</f>
        <v>119</v>
      </c>
      <c r="C60" s="3" t="str">
        <f t="array" ref="C60">IFERROR(INDEX('Glucose Test Log'!$J$2:$J$1000,MATCH($A60&amp;C$1,'Glucose Test Log'!$D$2:$D$1000&amp;'Glucose Test Log'!$E$2:$E$1000,0)),"")</f>
        <v/>
      </c>
      <c r="D60" s="3">
        <f t="array" ref="D60">IFERROR(INDEX('Glucose Test Log'!$J$2:$J$1000,MATCH($A60&amp;D$1,'Glucose Test Log'!$D$2:$D$1000&amp;'Glucose Test Log'!$E$2:$E$1000,0)),"")</f>
        <v>116</v>
      </c>
      <c r="E60" s="3" t="str">
        <f t="array" ref="E60">IFERROR(INDEX('Glucose Test Log'!$J$2:$J$1000,MATCH($A60&amp;E$1,'Glucose Test Log'!$D$2:$D$1000&amp;'Glucose Test Log'!$E$2:$E$1000,0)),"")</f>
        <v/>
      </c>
      <c r="F60" s="3">
        <f t="array" ref="F60">IFERROR(INDEX('Glucose Test Log'!$J$2:$J$1000,MATCH($A60&amp;F$1,'Glucose Test Log'!$D$2:$D$1000&amp;'Glucose Test Log'!$E$2:$E$1000,0)),"")</f>
        <v>139</v>
      </c>
      <c r="G60" s="3">
        <f t="array" ref="G60">IFERROR(INDEX('Glucose Test Log'!$J$2:$J$1000,MATCH($A60&amp;G$1,'Glucose Test Log'!$D$2:$D$1000&amp;'Glucose Test Log'!$E$2:$E$1000,0)),"")</f>
        <v>154</v>
      </c>
      <c r="H60" s="3" t="str">
        <f t="array" ref="H60">IFERROR(INDEX('Glucose Test Log'!$J$2:$J$1000,MATCH($A60&amp;H$1,'Glucose Test Log'!$D$2:$D$1000&amp;'Glucose Test Log'!$E$2:$E$1000,0)),"")</f>
        <v/>
      </c>
      <c r="I60" s="3" t="str">
        <f t="array" ref="I60">IFERROR(INDEX('Glucose Test Log'!$J$2:$J$1000,MATCH($A60&amp;I$1,'Glucose Test Log'!$D$2:$D$1000&amp;'Glucose Test Log'!$E$2:$E$1000,0)),"")</f>
        <v/>
      </c>
      <c r="J60" s="3" t="str">
        <f t="array" ref="J60">IFERROR(INDEX('Glucose Test Log'!$J$2:$J$1000,MATCH($A60&amp;J$1,'Glucose Test Log'!$D$2:$D$1000&amp;'Glucose Test Log'!$E$2:$E$1000,0)),"")</f>
        <v/>
      </c>
      <c r="K60" s="3" t="str">
        <f t="array" ref="K60">IFERROR(INDEX('Glucose Test Log'!$J$2:$J$1000,MATCH($A60&amp;K$1,'Glucose Test Log'!$D$2:$D$1000&amp;'Glucose Test Log'!$E$2:$E$1000,0)),"")</f>
        <v/>
      </c>
    </row>
    <row r="61" spans="1:12" x14ac:dyDescent="0.2">
      <c r="A61" s="93">
        <v>60</v>
      </c>
      <c r="B61" s="3">
        <f t="array" ref="B61">IFERROR(INDEX('Glucose Test Log'!$J$2:$J$1000,MATCH($A61&amp;B$1,'Glucose Test Log'!$D$2:$D$1000&amp;'Glucose Test Log'!$E$2:$E$1000,0)),"")</f>
        <v>100</v>
      </c>
      <c r="C61" s="3" t="str">
        <f t="array" ref="C61">IFERROR(INDEX('Glucose Test Log'!$J$2:$J$1000,MATCH($A61&amp;C$1,'Glucose Test Log'!$D$2:$D$1000&amp;'Glucose Test Log'!$E$2:$E$1000,0)),"")</f>
        <v/>
      </c>
      <c r="D61" s="3">
        <f t="array" ref="D61">IFERROR(INDEX('Glucose Test Log'!$J$2:$J$1000,MATCH($A61&amp;D$1,'Glucose Test Log'!$D$2:$D$1000&amp;'Glucose Test Log'!$E$2:$E$1000,0)),"")</f>
        <v>97</v>
      </c>
      <c r="E61" s="3">
        <f t="array" ref="E61">IFERROR(INDEX('Glucose Test Log'!$J$2:$J$1000,MATCH($A61&amp;E$1,'Glucose Test Log'!$D$2:$D$1000&amp;'Glucose Test Log'!$E$2:$E$1000,0)),"")</f>
        <v>117</v>
      </c>
      <c r="F61" s="3" t="str">
        <f t="array" ref="F61">IFERROR(INDEX('Glucose Test Log'!$J$2:$J$1000,MATCH($A61&amp;F$1,'Glucose Test Log'!$D$2:$D$1000&amp;'Glucose Test Log'!$E$2:$E$1000,0)),"")</f>
        <v/>
      </c>
      <c r="G61" s="3" t="str">
        <f t="array" ref="G61">IFERROR(INDEX('Glucose Test Log'!$J$2:$J$1000,MATCH($A61&amp;G$1,'Glucose Test Log'!$D$2:$D$1000&amp;'Glucose Test Log'!$E$2:$E$1000,0)),"")</f>
        <v/>
      </c>
      <c r="H61" s="3" t="str">
        <f t="array" ref="H61">IFERROR(INDEX('Glucose Test Log'!$J$2:$J$1000,MATCH($A61&amp;H$1,'Glucose Test Log'!$D$2:$D$1000&amp;'Glucose Test Log'!$E$2:$E$1000,0)),"")</f>
        <v/>
      </c>
      <c r="I61" s="3" t="str">
        <f t="array" ref="I61">IFERROR(INDEX('Glucose Test Log'!$J$2:$J$1000,MATCH($A61&amp;I$1,'Glucose Test Log'!$D$2:$D$1000&amp;'Glucose Test Log'!$E$2:$E$1000,0)),"")</f>
        <v/>
      </c>
      <c r="J61" s="3" t="str">
        <f t="array" ref="J61">IFERROR(INDEX('Glucose Test Log'!$J$2:$J$1000,MATCH($A61&amp;J$1,'Glucose Test Log'!$D$2:$D$1000&amp;'Glucose Test Log'!$E$2:$E$1000,0)),"")</f>
        <v/>
      </c>
      <c r="K61" s="3" t="str">
        <f t="array" ref="K61">IFERROR(INDEX('Glucose Test Log'!$J$2:$J$1000,MATCH($A61&amp;K$1,'Glucose Test Log'!$D$2:$D$1000&amp;'Glucose Test Log'!$E$2:$E$1000,0)),"")</f>
        <v/>
      </c>
    </row>
    <row r="62" spans="1:12" x14ac:dyDescent="0.2">
      <c r="A62" s="93">
        <v>61</v>
      </c>
      <c r="B62" s="3" t="str">
        <f t="array" ref="B62">IFERROR(INDEX('Glucose Test Log'!$J$2:$J$1000,MATCH($A62&amp;B$1,'Glucose Test Log'!$D$2:$D$1000&amp;'Glucose Test Log'!$E$2:$E$1000,0)),"")</f>
        <v/>
      </c>
      <c r="C62" s="3" t="str">
        <f t="array" ref="C62">IFERROR(INDEX('Glucose Test Log'!$J$2:$J$1000,MATCH($A62&amp;C$1,'Glucose Test Log'!$D$2:$D$1000&amp;'Glucose Test Log'!$E$2:$E$1000,0)),"")</f>
        <v/>
      </c>
      <c r="D62" s="3">
        <f t="array" ref="D62">IFERROR(INDEX('Glucose Test Log'!$J$2:$J$1000,MATCH($A62&amp;D$1,'Glucose Test Log'!$D$2:$D$1000&amp;'Glucose Test Log'!$E$2:$E$1000,0)),"")</f>
        <v>96</v>
      </c>
      <c r="E62" s="3" t="str">
        <f t="array" ref="E62">IFERROR(INDEX('Glucose Test Log'!$J$2:$J$1000,MATCH($A62&amp;E$1,'Glucose Test Log'!$D$2:$D$1000&amp;'Glucose Test Log'!$E$2:$E$1000,0)),"")</f>
        <v/>
      </c>
      <c r="F62" s="3" t="str">
        <f t="array" ref="F62">IFERROR(INDEX('Glucose Test Log'!$J$2:$J$1000,MATCH($A62&amp;F$1,'Glucose Test Log'!$D$2:$D$1000&amp;'Glucose Test Log'!$E$2:$E$1000,0)),"")</f>
        <v/>
      </c>
      <c r="G62" s="3" t="str">
        <f t="array" ref="G62">IFERROR(INDEX('Glucose Test Log'!$J$2:$J$1000,MATCH($A62&amp;G$1,'Glucose Test Log'!$D$2:$D$1000&amp;'Glucose Test Log'!$E$2:$E$1000,0)),"")</f>
        <v/>
      </c>
      <c r="H62" s="3" t="str">
        <f t="array" ref="H62">IFERROR(INDEX('Glucose Test Log'!$J$2:$J$1000,MATCH($A62&amp;H$1,'Glucose Test Log'!$D$2:$D$1000&amp;'Glucose Test Log'!$E$2:$E$1000,0)),"")</f>
        <v/>
      </c>
      <c r="I62" s="3" t="str">
        <f t="array" ref="I62">IFERROR(INDEX('Glucose Test Log'!$J$2:$J$1000,MATCH($A62&amp;I$1,'Glucose Test Log'!$D$2:$D$1000&amp;'Glucose Test Log'!$E$2:$E$1000,0)),"")</f>
        <v/>
      </c>
      <c r="J62" s="3">
        <f t="array" ref="J62">IFERROR(INDEX('Glucose Test Log'!$J$2:$J$1000,MATCH($A62&amp;J$1,'Glucose Test Log'!$D$2:$D$1000&amp;'Glucose Test Log'!$E$2:$E$1000,0)),"")</f>
        <v>103</v>
      </c>
      <c r="K62" s="3" t="str">
        <f t="array" ref="K62">IFERROR(INDEX('Glucose Test Log'!$J$2:$J$1000,MATCH($A62&amp;K$1,'Glucose Test Log'!$D$2:$D$1000&amp;'Glucose Test Log'!$E$2:$E$1000,0)),"")</f>
        <v/>
      </c>
    </row>
    <row r="63" spans="1:12" x14ac:dyDescent="0.2">
      <c r="A63" s="93">
        <v>62</v>
      </c>
      <c r="B63" s="3" t="str">
        <f t="array" ref="B63">IFERROR(INDEX('Glucose Test Log'!$J$2:$J$1000,MATCH($A63&amp;B$1,'Glucose Test Log'!$D$2:$D$1000&amp;'Glucose Test Log'!$E$2:$E$1000,0)),"")</f>
        <v/>
      </c>
      <c r="C63" s="3" t="str">
        <f t="array" ref="C63">IFERROR(INDEX('Glucose Test Log'!$J$2:$J$1000,MATCH($A63&amp;C$1,'Glucose Test Log'!$D$2:$D$1000&amp;'Glucose Test Log'!$E$2:$E$1000,0)),"")</f>
        <v/>
      </c>
      <c r="D63" s="3" t="str">
        <f t="array" ref="D63">IFERROR(INDEX('Glucose Test Log'!$J$2:$J$1000,MATCH($A63&amp;D$1,'Glucose Test Log'!$D$2:$D$1000&amp;'Glucose Test Log'!$E$2:$E$1000,0)),"")</f>
        <v/>
      </c>
      <c r="E63" s="3" t="str">
        <f t="array" ref="E63">IFERROR(INDEX('Glucose Test Log'!$J$2:$J$1000,MATCH($A63&amp;E$1,'Glucose Test Log'!$D$2:$D$1000&amp;'Glucose Test Log'!$E$2:$E$1000,0)),"")</f>
        <v/>
      </c>
      <c r="F63" s="3" t="str">
        <f t="array" ref="F63">IFERROR(INDEX('Glucose Test Log'!$J$2:$J$1000,MATCH($A63&amp;F$1,'Glucose Test Log'!$D$2:$D$1000&amp;'Glucose Test Log'!$E$2:$E$1000,0)),"")</f>
        <v/>
      </c>
      <c r="G63" s="3">
        <f t="array" ref="G63">IFERROR(INDEX('Glucose Test Log'!$J$2:$J$1000,MATCH($A63&amp;G$1,'Glucose Test Log'!$D$2:$D$1000&amp;'Glucose Test Log'!$E$2:$E$1000,0)),"")</f>
        <v>91</v>
      </c>
      <c r="H63" s="3" t="str">
        <f t="array" ref="H63">IFERROR(INDEX('Glucose Test Log'!$J$2:$J$1000,MATCH($A63&amp;H$1,'Glucose Test Log'!$D$2:$D$1000&amp;'Glucose Test Log'!$E$2:$E$1000,0)),"")</f>
        <v/>
      </c>
      <c r="I63" s="3">
        <f t="array" ref="I63">IFERROR(INDEX('Glucose Test Log'!$J$2:$J$1000,MATCH($A63&amp;I$1,'Glucose Test Log'!$D$2:$D$1000&amp;'Glucose Test Log'!$E$2:$E$1000,0)),"")</f>
        <v>71</v>
      </c>
      <c r="J63" s="3" t="str">
        <f t="array" ref="J63">IFERROR(INDEX('Glucose Test Log'!$J$2:$J$1000,MATCH($A63&amp;J$1,'Glucose Test Log'!$D$2:$D$1000&amp;'Glucose Test Log'!$E$2:$E$1000,0)),"")</f>
        <v/>
      </c>
      <c r="K63" s="3" t="str">
        <f t="array" ref="K63">IFERROR(INDEX('Glucose Test Log'!$J$2:$J$1000,MATCH($A63&amp;K$1,'Glucose Test Log'!$D$2:$D$1000&amp;'Glucose Test Log'!$E$2:$E$1000,0)),"")</f>
        <v/>
      </c>
    </row>
    <row r="64" spans="1:12" x14ac:dyDescent="0.2">
      <c r="A64" s="93">
        <v>63</v>
      </c>
      <c r="B64" s="3" t="str">
        <f t="array" ref="B64">IFERROR(INDEX('Glucose Test Log'!$J$2:$J$1000,MATCH($A64&amp;B$1,'Glucose Test Log'!$D$2:$D$1000&amp;'Glucose Test Log'!$E$2:$E$1000,0)),"")</f>
        <v/>
      </c>
      <c r="C64" s="3" t="str">
        <f t="array" ref="C64">IFERROR(INDEX('Glucose Test Log'!$J$2:$J$1000,MATCH($A64&amp;C$1,'Glucose Test Log'!$D$2:$D$1000&amp;'Glucose Test Log'!$E$2:$E$1000,0)),"")</f>
        <v/>
      </c>
      <c r="D64" s="3" t="str">
        <f t="array" ref="D64">IFERROR(INDEX('Glucose Test Log'!$J$2:$J$1000,MATCH($A64&amp;D$1,'Glucose Test Log'!$D$2:$D$1000&amp;'Glucose Test Log'!$E$2:$E$1000,0)),"")</f>
        <v/>
      </c>
      <c r="E64" s="3" t="str">
        <f t="array" ref="E64">IFERROR(INDEX('Glucose Test Log'!$J$2:$J$1000,MATCH($A64&amp;E$1,'Glucose Test Log'!$D$2:$D$1000&amp;'Glucose Test Log'!$E$2:$E$1000,0)),"")</f>
        <v/>
      </c>
      <c r="F64" s="3" t="str">
        <f t="array" ref="F64">IFERROR(INDEX('Glucose Test Log'!$J$2:$J$1000,MATCH($A64&amp;F$1,'Glucose Test Log'!$D$2:$D$1000&amp;'Glucose Test Log'!$E$2:$E$1000,0)),"")</f>
        <v/>
      </c>
      <c r="G64" s="3">
        <f t="array" ref="G64">IFERROR(INDEX('Glucose Test Log'!$J$2:$J$1000,MATCH($A64&amp;G$1,'Glucose Test Log'!$D$2:$D$1000&amp;'Glucose Test Log'!$E$2:$E$1000,0)),"")</f>
        <v>179</v>
      </c>
      <c r="H64" s="3" t="str">
        <f t="array" ref="H64">IFERROR(INDEX('Glucose Test Log'!$J$2:$J$1000,MATCH($A64&amp;H$1,'Glucose Test Log'!$D$2:$D$1000&amp;'Glucose Test Log'!$E$2:$E$1000,0)),"")</f>
        <v/>
      </c>
      <c r="I64" s="3">
        <f t="array" ref="I64">IFERROR(INDEX('Glucose Test Log'!$J$2:$J$1000,MATCH($A64&amp;I$1,'Glucose Test Log'!$D$2:$D$1000&amp;'Glucose Test Log'!$E$2:$E$1000,0)),"")</f>
        <v>45</v>
      </c>
      <c r="J64" s="3" t="str">
        <f t="array" ref="J64">IFERROR(INDEX('Glucose Test Log'!$J$2:$J$1000,MATCH($A64&amp;J$1,'Glucose Test Log'!$D$2:$D$1000&amp;'Glucose Test Log'!$E$2:$E$1000,0)),"")</f>
        <v/>
      </c>
      <c r="K64" s="3" t="str">
        <f t="array" ref="K64">IFERROR(INDEX('Glucose Test Log'!$J$2:$J$1000,MATCH($A64&amp;K$1,'Glucose Test Log'!$D$2:$D$1000&amp;'Glucose Test Log'!$E$2:$E$1000,0)),"")</f>
        <v/>
      </c>
    </row>
    <row r="65" spans="1:11" x14ac:dyDescent="0.2">
      <c r="A65" s="93">
        <v>64</v>
      </c>
      <c r="B65" s="3" t="str">
        <f t="array" ref="B65">IFERROR(INDEX('Glucose Test Log'!$J$2:$J$1000,MATCH($A65&amp;B$1,'Glucose Test Log'!$D$2:$D$1000&amp;'Glucose Test Log'!$E$2:$E$1000,0)),"")</f>
        <v/>
      </c>
      <c r="C65" s="3" t="str">
        <f t="array" ref="C65">IFERROR(INDEX('Glucose Test Log'!$J$2:$J$1000,MATCH($A65&amp;C$1,'Glucose Test Log'!$D$2:$D$1000&amp;'Glucose Test Log'!$E$2:$E$1000,0)),"")</f>
        <v/>
      </c>
      <c r="D65" s="3" t="str">
        <f t="array" ref="D65">IFERROR(INDEX('Glucose Test Log'!$J$2:$J$1000,MATCH($A65&amp;D$1,'Glucose Test Log'!$D$2:$D$1000&amp;'Glucose Test Log'!$E$2:$E$1000,0)),"")</f>
        <v/>
      </c>
      <c r="E65" s="3" t="str">
        <f t="array" ref="E65">IFERROR(INDEX('Glucose Test Log'!$J$2:$J$1000,MATCH($A65&amp;E$1,'Glucose Test Log'!$D$2:$D$1000&amp;'Glucose Test Log'!$E$2:$E$1000,0)),"")</f>
        <v/>
      </c>
      <c r="F65" s="3" t="str">
        <f t="array" ref="F65">IFERROR(INDEX('Glucose Test Log'!$J$2:$J$1000,MATCH($A65&amp;F$1,'Glucose Test Log'!$D$2:$D$1000&amp;'Glucose Test Log'!$E$2:$E$1000,0)),"")</f>
        <v/>
      </c>
      <c r="G65" s="3">
        <f t="array" ref="G65">IFERROR(INDEX('Glucose Test Log'!$J$2:$J$1000,MATCH($A65&amp;G$1,'Glucose Test Log'!$D$2:$D$1000&amp;'Glucose Test Log'!$E$2:$E$1000,0)),"")</f>
        <v>98</v>
      </c>
      <c r="H65" s="3" t="str">
        <f t="array" ref="H65">IFERROR(INDEX('Glucose Test Log'!$J$2:$J$1000,MATCH($A65&amp;H$1,'Glucose Test Log'!$D$2:$D$1000&amp;'Glucose Test Log'!$E$2:$E$1000,0)),"")</f>
        <v/>
      </c>
      <c r="I65" s="3">
        <f t="array" ref="I65">IFERROR(INDEX('Glucose Test Log'!$J$2:$J$1000,MATCH($A65&amp;I$1,'Glucose Test Log'!$D$2:$D$1000&amp;'Glucose Test Log'!$E$2:$E$1000,0)),"")</f>
        <v>73</v>
      </c>
      <c r="J65" s="3" t="str">
        <f t="array" ref="J65">IFERROR(INDEX('Glucose Test Log'!$J$2:$J$1000,MATCH($A65&amp;J$1,'Glucose Test Log'!$D$2:$D$1000&amp;'Glucose Test Log'!$E$2:$E$1000,0)),"")</f>
        <v/>
      </c>
      <c r="K65" s="3" t="str">
        <f t="array" ref="K65">IFERROR(INDEX('Glucose Test Log'!$J$2:$J$1000,MATCH($A65&amp;K$1,'Glucose Test Log'!$D$2:$D$1000&amp;'Glucose Test Log'!$E$2:$E$1000,0)),"")</f>
        <v/>
      </c>
    </row>
    <row r="66" spans="1:11" x14ac:dyDescent="0.2">
      <c r="A66" s="93">
        <v>65</v>
      </c>
      <c r="B66" s="3" t="str">
        <f t="array" ref="B66">IFERROR(INDEX('Glucose Test Log'!$J$2:$J$1000,MATCH($A66&amp;B$1,'Glucose Test Log'!$D$2:$D$1000&amp;'Glucose Test Log'!$E$2:$E$1000,0)),"")</f>
        <v/>
      </c>
      <c r="C66" s="3" t="str">
        <f t="array" ref="C66">IFERROR(INDEX('Glucose Test Log'!$J$2:$J$1000,MATCH($A66&amp;C$1,'Glucose Test Log'!$D$2:$D$1000&amp;'Glucose Test Log'!$E$2:$E$1000,0)),"")</f>
        <v/>
      </c>
      <c r="D66" s="3" t="str">
        <f t="array" ref="D66">IFERROR(INDEX('Glucose Test Log'!$J$2:$J$1000,MATCH($A66&amp;D$1,'Glucose Test Log'!$D$2:$D$1000&amp;'Glucose Test Log'!$E$2:$E$1000,0)),"")</f>
        <v/>
      </c>
      <c r="E66" s="3" t="str">
        <f t="array" ref="E66">IFERROR(INDEX('Glucose Test Log'!$J$2:$J$1000,MATCH($A66&amp;E$1,'Glucose Test Log'!$D$2:$D$1000&amp;'Glucose Test Log'!$E$2:$E$1000,0)),"")</f>
        <v/>
      </c>
      <c r="F66" s="3" t="str">
        <f t="array" ref="F66">IFERROR(INDEX('Glucose Test Log'!$J$2:$J$1000,MATCH($A66&amp;F$1,'Glucose Test Log'!$D$2:$D$1000&amp;'Glucose Test Log'!$E$2:$E$1000,0)),"")</f>
        <v/>
      </c>
      <c r="G66" s="3">
        <f t="array" ref="G66">IFERROR(INDEX('Glucose Test Log'!$J$2:$J$1000,MATCH($A66&amp;G$1,'Glucose Test Log'!$D$2:$D$1000&amp;'Glucose Test Log'!$E$2:$E$1000,0)),"")</f>
        <v>81</v>
      </c>
      <c r="H66" s="3" t="str">
        <f t="array" ref="H66">IFERROR(INDEX('Glucose Test Log'!$J$2:$J$1000,MATCH($A66&amp;H$1,'Glucose Test Log'!$D$2:$D$1000&amp;'Glucose Test Log'!$E$2:$E$1000,0)),"")</f>
        <v/>
      </c>
      <c r="I66" s="3">
        <f t="array" ref="I66">IFERROR(INDEX('Glucose Test Log'!$J$2:$J$1000,MATCH($A66&amp;I$1,'Glucose Test Log'!$D$2:$D$1000&amp;'Glucose Test Log'!$E$2:$E$1000,0)),"")</f>
        <v>59</v>
      </c>
      <c r="J66" s="3" t="str">
        <f t="array" ref="J66">IFERROR(INDEX('Glucose Test Log'!$J$2:$J$1000,MATCH($A66&amp;J$1,'Glucose Test Log'!$D$2:$D$1000&amp;'Glucose Test Log'!$E$2:$E$1000,0)),"")</f>
        <v/>
      </c>
      <c r="K66" s="3" t="str">
        <f t="array" ref="K66">IFERROR(INDEX('Glucose Test Log'!$J$2:$J$1000,MATCH($A66&amp;K$1,'Glucose Test Log'!$D$2:$D$1000&amp;'Glucose Test Log'!$E$2:$E$1000,0)),"")</f>
        <v/>
      </c>
    </row>
    <row r="67" spans="1:11" x14ac:dyDescent="0.2">
      <c r="A67" s="93">
        <v>66</v>
      </c>
      <c r="B67" s="3" t="str">
        <f t="array" ref="B67">IFERROR(INDEX('Glucose Test Log'!$J$2:$J$1000,MATCH($A67&amp;B$1,'Glucose Test Log'!$D$2:$D$1000&amp;'Glucose Test Log'!$E$2:$E$1000,0)),"")</f>
        <v/>
      </c>
      <c r="C67" s="3" t="str">
        <f t="array" ref="C67">IFERROR(INDEX('Glucose Test Log'!$J$2:$J$1000,MATCH($A67&amp;C$1,'Glucose Test Log'!$D$2:$D$1000&amp;'Glucose Test Log'!$E$2:$E$1000,0)),"")</f>
        <v/>
      </c>
      <c r="D67" s="3" t="str">
        <f t="array" ref="D67">IFERROR(INDEX('Glucose Test Log'!$J$2:$J$1000,MATCH($A67&amp;D$1,'Glucose Test Log'!$D$2:$D$1000&amp;'Glucose Test Log'!$E$2:$E$1000,0)),"")</f>
        <v/>
      </c>
      <c r="E67" s="3" t="str">
        <f t="array" ref="E67">IFERROR(INDEX('Glucose Test Log'!$J$2:$J$1000,MATCH($A67&amp;E$1,'Glucose Test Log'!$D$2:$D$1000&amp;'Glucose Test Log'!$E$2:$E$1000,0)),"")</f>
        <v/>
      </c>
      <c r="F67" s="3" t="str">
        <f t="array" ref="F67">IFERROR(INDEX('Glucose Test Log'!$J$2:$J$1000,MATCH($A67&amp;F$1,'Glucose Test Log'!$D$2:$D$1000&amp;'Glucose Test Log'!$E$2:$E$1000,0)),"")</f>
        <v/>
      </c>
      <c r="G67" s="3">
        <f t="array" ref="G67">IFERROR(INDEX('Glucose Test Log'!$J$2:$J$1000,MATCH($A67&amp;G$1,'Glucose Test Log'!$D$2:$D$1000&amp;'Glucose Test Log'!$E$2:$E$1000,0)),"")</f>
        <v>159</v>
      </c>
      <c r="H67" s="3" t="str">
        <f t="array" ref="H67">IFERROR(INDEX('Glucose Test Log'!$J$2:$J$1000,MATCH($A67&amp;H$1,'Glucose Test Log'!$D$2:$D$1000&amp;'Glucose Test Log'!$E$2:$E$1000,0)),"")</f>
        <v/>
      </c>
      <c r="I67" s="3">
        <f t="array" ref="I67">IFERROR(INDEX('Glucose Test Log'!$J$2:$J$1000,MATCH($A67&amp;I$1,'Glucose Test Log'!$D$2:$D$1000&amp;'Glucose Test Log'!$E$2:$E$1000,0)),"")</f>
        <v>123</v>
      </c>
      <c r="J67" s="3" t="str">
        <f t="array" ref="J67">IFERROR(INDEX('Glucose Test Log'!$J$2:$J$1000,MATCH($A67&amp;J$1,'Glucose Test Log'!$D$2:$D$1000&amp;'Glucose Test Log'!$E$2:$E$1000,0)),"")</f>
        <v/>
      </c>
      <c r="K67" s="3" t="str">
        <f t="array" ref="K67">IFERROR(INDEX('Glucose Test Log'!$J$2:$J$1000,MATCH($A67&amp;K$1,'Glucose Test Log'!$D$2:$D$1000&amp;'Glucose Test Log'!$E$2:$E$1000,0)),"")</f>
        <v/>
      </c>
    </row>
    <row r="68" spans="1:11" x14ac:dyDescent="0.2">
      <c r="A68" s="93">
        <v>67</v>
      </c>
      <c r="B68" s="3" t="str">
        <f t="array" ref="B68">IFERROR(INDEX('Glucose Test Log'!$J$2:$J$1000,MATCH($A68&amp;B$1,'Glucose Test Log'!$D$2:$D$1000&amp;'Glucose Test Log'!$E$2:$E$1000,0)),"")</f>
        <v/>
      </c>
      <c r="C68" s="3" t="str">
        <f t="array" ref="C68">IFERROR(INDEX('Glucose Test Log'!$J$2:$J$1000,MATCH($A68&amp;C$1,'Glucose Test Log'!$D$2:$D$1000&amp;'Glucose Test Log'!$E$2:$E$1000,0)),"")</f>
        <v/>
      </c>
      <c r="D68" s="3">
        <f t="array" ref="D68">IFERROR(INDEX('Glucose Test Log'!$J$2:$J$1000,MATCH($A68&amp;D$1,'Glucose Test Log'!$D$2:$D$1000&amp;'Glucose Test Log'!$E$2:$E$1000,0)),"")</f>
        <v>154</v>
      </c>
      <c r="E68" s="3" t="str">
        <f t="array" ref="E68">IFERROR(INDEX('Glucose Test Log'!$J$2:$J$1000,MATCH($A68&amp;E$1,'Glucose Test Log'!$D$2:$D$1000&amp;'Glucose Test Log'!$E$2:$E$1000,0)),"")</f>
        <v/>
      </c>
      <c r="F68" s="3" t="str">
        <f t="array" ref="F68">IFERROR(INDEX('Glucose Test Log'!$J$2:$J$1000,MATCH($A68&amp;F$1,'Glucose Test Log'!$D$2:$D$1000&amp;'Glucose Test Log'!$E$2:$E$1000,0)),"")</f>
        <v/>
      </c>
      <c r="G68" s="3" t="str">
        <f t="array" ref="G68">IFERROR(INDEX('Glucose Test Log'!$J$2:$J$1000,MATCH($A68&amp;G$1,'Glucose Test Log'!$D$2:$D$1000&amp;'Glucose Test Log'!$E$2:$E$1000,0)),"")</f>
        <v/>
      </c>
      <c r="H68" s="3" t="str">
        <f t="array" ref="H68">IFERROR(INDEX('Glucose Test Log'!$J$2:$J$1000,MATCH($A68&amp;H$1,'Glucose Test Log'!$D$2:$D$1000&amp;'Glucose Test Log'!$E$2:$E$1000,0)),"")</f>
        <v/>
      </c>
      <c r="I68" s="3">
        <f t="array" ref="I68">IFERROR(INDEX('Glucose Test Log'!$J$2:$J$1000,MATCH($A68&amp;I$1,'Glucose Test Log'!$D$2:$D$1000&amp;'Glucose Test Log'!$E$2:$E$1000,0)),"")</f>
        <v>145</v>
      </c>
      <c r="J68" s="3" t="str">
        <f t="array" ref="J68">IFERROR(INDEX('Glucose Test Log'!$J$2:$J$1000,MATCH($A68&amp;J$1,'Glucose Test Log'!$D$2:$D$1000&amp;'Glucose Test Log'!$E$2:$E$1000,0)),"")</f>
        <v/>
      </c>
      <c r="K68" s="3" t="str">
        <f t="array" ref="K68">IFERROR(INDEX('Glucose Test Log'!$J$2:$J$1000,MATCH($A68&amp;K$1,'Glucose Test Log'!$D$2:$D$1000&amp;'Glucose Test Log'!$E$2:$E$1000,0)),"")</f>
        <v/>
      </c>
    </row>
    <row r="69" spans="1:11" x14ac:dyDescent="0.2">
      <c r="A69" s="93">
        <v>68</v>
      </c>
      <c r="B69" s="3" t="str">
        <f t="array" ref="B69">IFERROR(INDEX('Glucose Test Log'!$J$2:$J$1000,MATCH($A69&amp;B$1,'Glucose Test Log'!$D$2:$D$1000&amp;'Glucose Test Log'!$E$2:$E$1000,0)),"")</f>
        <v/>
      </c>
      <c r="C69" s="3" t="str">
        <f t="array" ref="C69">IFERROR(INDEX('Glucose Test Log'!$J$2:$J$1000,MATCH($A69&amp;C$1,'Glucose Test Log'!$D$2:$D$1000&amp;'Glucose Test Log'!$E$2:$E$1000,0)),"")</f>
        <v/>
      </c>
      <c r="D69" s="3">
        <f t="array" ref="D69">IFERROR(INDEX('Glucose Test Log'!$J$2:$J$1000,MATCH($A69&amp;D$1,'Glucose Test Log'!$D$2:$D$1000&amp;'Glucose Test Log'!$E$2:$E$1000,0)),"")</f>
        <v>64</v>
      </c>
      <c r="E69" s="3" t="str">
        <f t="array" ref="E69">IFERROR(INDEX('Glucose Test Log'!$J$2:$J$1000,MATCH($A69&amp;E$1,'Glucose Test Log'!$D$2:$D$1000&amp;'Glucose Test Log'!$E$2:$E$1000,0)),"")</f>
        <v/>
      </c>
      <c r="F69" s="3" t="str">
        <f t="array" ref="F69">IFERROR(INDEX('Glucose Test Log'!$J$2:$J$1000,MATCH($A69&amp;F$1,'Glucose Test Log'!$D$2:$D$1000&amp;'Glucose Test Log'!$E$2:$E$1000,0)),"")</f>
        <v/>
      </c>
      <c r="G69" s="3" t="str">
        <f t="array" ref="G69">IFERROR(INDEX('Glucose Test Log'!$J$2:$J$1000,MATCH($A69&amp;G$1,'Glucose Test Log'!$D$2:$D$1000&amp;'Glucose Test Log'!$E$2:$E$1000,0)),"")</f>
        <v/>
      </c>
      <c r="H69" s="3" t="str">
        <f t="array" ref="H69">IFERROR(INDEX('Glucose Test Log'!$J$2:$J$1000,MATCH($A69&amp;H$1,'Glucose Test Log'!$D$2:$D$1000&amp;'Glucose Test Log'!$E$2:$E$1000,0)),"")</f>
        <v/>
      </c>
      <c r="I69" s="3">
        <f t="array" ref="I69">IFERROR(INDEX('Glucose Test Log'!$J$2:$J$1000,MATCH($A69&amp;I$1,'Glucose Test Log'!$D$2:$D$1000&amp;'Glucose Test Log'!$E$2:$E$1000,0)),"")</f>
        <v>70</v>
      </c>
      <c r="J69" s="3" t="str">
        <f t="array" ref="J69">IFERROR(INDEX('Glucose Test Log'!$J$2:$J$1000,MATCH($A69&amp;J$1,'Glucose Test Log'!$D$2:$D$1000&amp;'Glucose Test Log'!$E$2:$E$1000,0)),"")</f>
        <v/>
      </c>
      <c r="K69" s="3" t="str">
        <f t="array" ref="K69">IFERROR(INDEX('Glucose Test Log'!$J$2:$J$1000,MATCH($A69&amp;K$1,'Glucose Test Log'!$D$2:$D$1000&amp;'Glucose Test Log'!$E$2:$E$1000,0)),"")</f>
        <v/>
      </c>
    </row>
    <row r="70" spans="1:11" x14ac:dyDescent="0.2">
      <c r="A70" s="93">
        <v>69</v>
      </c>
      <c r="B70" s="3" t="str">
        <f t="array" ref="B70">IFERROR(INDEX('Glucose Test Log'!$J$2:$J$1000,MATCH($A70&amp;B$1,'Glucose Test Log'!$D$2:$D$1000&amp;'Glucose Test Log'!$E$2:$E$1000,0)),"")</f>
        <v/>
      </c>
      <c r="C70" s="3" t="str">
        <f t="array" ref="C70">IFERROR(INDEX('Glucose Test Log'!$J$2:$J$1000,MATCH($A70&amp;C$1,'Glucose Test Log'!$D$2:$D$1000&amp;'Glucose Test Log'!$E$2:$E$1000,0)),"")</f>
        <v/>
      </c>
      <c r="D70" s="3">
        <f t="array" ref="D70">IFERROR(INDEX('Glucose Test Log'!$J$2:$J$1000,MATCH($A70&amp;D$1,'Glucose Test Log'!$D$2:$D$1000&amp;'Glucose Test Log'!$E$2:$E$1000,0)),"")</f>
        <v>92</v>
      </c>
      <c r="E70" s="3" t="str">
        <f t="array" ref="E70">IFERROR(INDEX('Glucose Test Log'!$J$2:$J$1000,MATCH($A70&amp;E$1,'Glucose Test Log'!$D$2:$D$1000&amp;'Glucose Test Log'!$E$2:$E$1000,0)),"")</f>
        <v/>
      </c>
      <c r="F70" s="3" t="str">
        <f t="array" ref="F70">IFERROR(INDEX('Glucose Test Log'!$J$2:$J$1000,MATCH($A70&amp;F$1,'Glucose Test Log'!$D$2:$D$1000&amp;'Glucose Test Log'!$E$2:$E$1000,0)),"")</f>
        <v/>
      </c>
      <c r="G70" s="3">
        <f t="array" ref="G70">IFERROR(INDEX('Glucose Test Log'!$J$2:$J$1000,MATCH($A70&amp;G$1,'Glucose Test Log'!$D$2:$D$1000&amp;'Glucose Test Log'!$E$2:$E$1000,0)),"")</f>
        <v>121</v>
      </c>
      <c r="H70" s="3" t="str">
        <f t="array" ref="H70">IFERROR(INDEX('Glucose Test Log'!$J$2:$J$1000,MATCH($A70&amp;H$1,'Glucose Test Log'!$D$2:$D$1000&amp;'Glucose Test Log'!$E$2:$E$1000,0)),"")</f>
        <v/>
      </c>
      <c r="I70" s="3">
        <f t="array" ref="I70">IFERROR(INDEX('Glucose Test Log'!$J$2:$J$1000,MATCH($A70&amp;I$1,'Glucose Test Log'!$D$2:$D$1000&amp;'Glucose Test Log'!$E$2:$E$1000,0)),"")</f>
        <v>99</v>
      </c>
      <c r="J70" s="3" t="str">
        <f t="array" ref="J70">IFERROR(INDEX('Glucose Test Log'!$J$2:$J$1000,MATCH($A70&amp;J$1,'Glucose Test Log'!$D$2:$D$1000&amp;'Glucose Test Log'!$E$2:$E$1000,0)),"")</f>
        <v/>
      </c>
      <c r="K70" s="3" t="str">
        <f t="array" ref="K70">IFERROR(INDEX('Glucose Test Log'!$J$2:$J$1000,MATCH($A70&amp;K$1,'Glucose Test Log'!$D$2:$D$1000&amp;'Glucose Test Log'!$E$2:$E$1000,0)),"")</f>
        <v/>
      </c>
    </row>
    <row r="71" spans="1:11" x14ac:dyDescent="0.2">
      <c r="A71" s="93">
        <v>70</v>
      </c>
      <c r="B71" s="3" t="str">
        <f t="array" ref="B71">IFERROR(INDEX('Glucose Test Log'!$J$2:$J$1000,MATCH($A71&amp;B$1,'Glucose Test Log'!$D$2:$D$1000&amp;'Glucose Test Log'!$E$2:$E$1000,0)),"")</f>
        <v/>
      </c>
      <c r="C71" s="3" t="str">
        <f t="array" ref="C71">IFERROR(INDEX('Glucose Test Log'!$J$2:$J$1000,MATCH($A71&amp;C$1,'Glucose Test Log'!$D$2:$D$1000&amp;'Glucose Test Log'!$E$2:$E$1000,0)),"")</f>
        <v/>
      </c>
      <c r="D71" s="3" t="str">
        <f t="array" ref="D71">IFERROR(INDEX('Glucose Test Log'!$J$2:$J$1000,MATCH($A71&amp;D$1,'Glucose Test Log'!$D$2:$D$1000&amp;'Glucose Test Log'!$E$2:$E$1000,0)),"")</f>
        <v/>
      </c>
      <c r="E71" s="3" t="str">
        <f t="array" ref="E71">IFERROR(INDEX('Glucose Test Log'!$J$2:$J$1000,MATCH($A71&amp;E$1,'Glucose Test Log'!$D$2:$D$1000&amp;'Glucose Test Log'!$E$2:$E$1000,0)),"")</f>
        <v/>
      </c>
      <c r="F71" s="3">
        <f t="array" ref="F71">IFERROR(INDEX('Glucose Test Log'!$J$2:$J$1000,MATCH($A71&amp;F$1,'Glucose Test Log'!$D$2:$D$1000&amp;'Glucose Test Log'!$E$2:$E$1000,0)),"")</f>
        <v>147</v>
      </c>
      <c r="G71" s="3">
        <f t="array" ref="G71">IFERROR(INDEX('Glucose Test Log'!$J$2:$J$1000,MATCH($A71&amp;G$1,'Glucose Test Log'!$D$2:$D$1000&amp;'Glucose Test Log'!$E$2:$E$1000,0)),"")</f>
        <v>164</v>
      </c>
      <c r="H71" s="3" t="str">
        <f t="array" ref="H71">IFERROR(INDEX('Glucose Test Log'!$J$2:$J$1000,MATCH($A71&amp;H$1,'Glucose Test Log'!$D$2:$D$1000&amp;'Glucose Test Log'!$E$2:$E$1000,0)),"")</f>
        <v/>
      </c>
      <c r="I71" s="3" t="str">
        <f t="array" ref="I71">IFERROR(INDEX('Glucose Test Log'!$J$2:$J$1000,MATCH($A71&amp;I$1,'Glucose Test Log'!$D$2:$D$1000&amp;'Glucose Test Log'!$E$2:$E$1000,0)),"")</f>
        <v/>
      </c>
      <c r="J71" s="3" t="str">
        <f t="array" ref="J71">IFERROR(INDEX('Glucose Test Log'!$J$2:$J$1000,MATCH($A71&amp;J$1,'Glucose Test Log'!$D$2:$D$1000&amp;'Glucose Test Log'!$E$2:$E$1000,0)),"")</f>
        <v/>
      </c>
      <c r="K71" s="3" t="str">
        <f t="array" ref="K71">IFERROR(INDEX('Glucose Test Log'!$J$2:$J$1000,MATCH($A71&amp;K$1,'Glucose Test Log'!$D$2:$D$1000&amp;'Glucose Test Log'!$E$2:$E$1000,0)),"")</f>
        <v/>
      </c>
    </row>
    <row r="72" spans="1:11" x14ac:dyDescent="0.2">
      <c r="A72" s="93">
        <v>71</v>
      </c>
      <c r="B72" s="3" t="str">
        <f t="array" ref="B72">IFERROR(INDEX('Glucose Test Log'!$J$2:$J$1000,MATCH($A72&amp;B$1,'Glucose Test Log'!$D$2:$D$1000&amp;'Glucose Test Log'!$E$2:$E$1000,0)),"")</f>
        <v/>
      </c>
      <c r="C72" s="3" t="str">
        <f t="array" ref="C72">IFERROR(INDEX('Glucose Test Log'!$J$2:$J$1000,MATCH($A72&amp;C$1,'Glucose Test Log'!$D$2:$D$1000&amp;'Glucose Test Log'!$E$2:$E$1000,0)),"")</f>
        <v/>
      </c>
      <c r="D72" s="3">
        <f t="array" ref="D72">IFERROR(INDEX('Glucose Test Log'!$J$2:$J$1000,MATCH($A72&amp;D$1,'Glucose Test Log'!$D$2:$D$1000&amp;'Glucose Test Log'!$E$2:$E$1000,0)),"")</f>
        <v>89</v>
      </c>
      <c r="E72" s="3" t="str">
        <f t="array" ref="E72">IFERROR(INDEX('Glucose Test Log'!$J$2:$J$1000,MATCH($A72&amp;E$1,'Glucose Test Log'!$D$2:$D$1000&amp;'Glucose Test Log'!$E$2:$E$1000,0)),"")</f>
        <v/>
      </c>
      <c r="F72" s="3" t="str">
        <f t="array" ref="F72">IFERROR(INDEX('Glucose Test Log'!$J$2:$J$1000,MATCH($A72&amp;F$1,'Glucose Test Log'!$D$2:$D$1000&amp;'Glucose Test Log'!$E$2:$E$1000,0)),"")</f>
        <v/>
      </c>
      <c r="G72" s="3" t="str">
        <f t="array" ref="G72">IFERROR(INDEX('Glucose Test Log'!$J$2:$J$1000,MATCH($A72&amp;G$1,'Glucose Test Log'!$D$2:$D$1000&amp;'Glucose Test Log'!$E$2:$E$1000,0)),"")</f>
        <v/>
      </c>
      <c r="H72" s="3" t="str">
        <f t="array" ref="H72">IFERROR(INDEX('Glucose Test Log'!$J$2:$J$1000,MATCH($A72&amp;H$1,'Glucose Test Log'!$D$2:$D$1000&amp;'Glucose Test Log'!$E$2:$E$1000,0)),"")</f>
        <v/>
      </c>
      <c r="I72" s="3">
        <f t="array" ref="I72">IFERROR(INDEX('Glucose Test Log'!$J$2:$J$1000,MATCH($A72&amp;I$1,'Glucose Test Log'!$D$2:$D$1000&amp;'Glucose Test Log'!$E$2:$E$1000,0)),"")</f>
        <v>85</v>
      </c>
      <c r="J72" s="3" t="str">
        <f t="array" ref="J72">IFERROR(INDEX('Glucose Test Log'!$J$2:$J$1000,MATCH($A72&amp;J$1,'Glucose Test Log'!$D$2:$D$1000&amp;'Glucose Test Log'!$E$2:$E$1000,0)),"")</f>
        <v/>
      </c>
      <c r="K72" s="3" t="str">
        <f t="array" ref="K72">IFERROR(INDEX('Glucose Test Log'!$J$2:$J$1000,MATCH($A72&amp;K$1,'Glucose Test Log'!$D$2:$D$1000&amp;'Glucose Test Log'!$E$2:$E$1000,0)),"")</f>
        <v/>
      </c>
    </row>
    <row r="73" spans="1:11" x14ac:dyDescent="0.2">
      <c r="A73" s="93">
        <v>72</v>
      </c>
      <c r="B73" s="3" t="str">
        <f t="array" ref="B73">IFERROR(INDEX('Glucose Test Log'!$J$2:$J$1000,MATCH($A73&amp;B$1,'Glucose Test Log'!$D$2:$D$1000&amp;'Glucose Test Log'!$E$2:$E$1000,0)),"")</f>
        <v/>
      </c>
      <c r="C73" s="3" t="str">
        <f t="array" ref="C73">IFERROR(INDEX('Glucose Test Log'!$J$2:$J$1000,MATCH($A73&amp;C$1,'Glucose Test Log'!$D$2:$D$1000&amp;'Glucose Test Log'!$E$2:$E$1000,0)),"")</f>
        <v/>
      </c>
      <c r="D73" s="3">
        <f t="array" ref="D73">IFERROR(INDEX('Glucose Test Log'!$J$2:$J$1000,MATCH($A73&amp;D$1,'Glucose Test Log'!$D$2:$D$1000&amp;'Glucose Test Log'!$E$2:$E$1000,0)),"")</f>
        <v>188</v>
      </c>
      <c r="E73" s="3" t="str">
        <f t="array" ref="E73">IFERROR(INDEX('Glucose Test Log'!$J$2:$J$1000,MATCH($A73&amp;E$1,'Glucose Test Log'!$D$2:$D$1000&amp;'Glucose Test Log'!$E$2:$E$1000,0)),"")</f>
        <v/>
      </c>
      <c r="F73" s="3" t="str">
        <f t="array" ref="F73">IFERROR(INDEX('Glucose Test Log'!$J$2:$J$1000,MATCH($A73&amp;F$1,'Glucose Test Log'!$D$2:$D$1000&amp;'Glucose Test Log'!$E$2:$E$1000,0)),"")</f>
        <v/>
      </c>
      <c r="G73" s="3" t="str">
        <f t="array" ref="G73">IFERROR(INDEX('Glucose Test Log'!$J$2:$J$1000,MATCH($A73&amp;G$1,'Glucose Test Log'!$D$2:$D$1000&amp;'Glucose Test Log'!$E$2:$E$1000,0)),"")</f>
        <v/>
      </c>
      <c r="H73" s="3" t="str">
        <f t="array" ref="H73">IFERROR(INDEX('Glucose Test Log'!$J$2:$J$1000,MATCH($A73&amp;H$1,'Glucose Test Log'!$D$2:$D$1000&amp;'Glucose Test Log'!$E$2:$E$1000,0)),"")</f>
        <v/>
      </c>
      <c r="I73" s="3">
        <f t="array" ref="I73">IFERROR(INDEX('Glucose Test Log'!$J$2:$J$1000,MATCH($A73&amp;I$1,'Glucose Test Log'!$D$2:$D$1000&amp;'Glucose Test Log'!$E$2:$E$1000,0)),"")</f>
        <v>184</v>
      </c>
      <c r="J73" s="3" t="str">
        <f t="array" ref="J73">IFERROR(INDEX('Glucose Test Log'!$J$2:$J$1000,MATCH($A73&amp;J$1,'Glucose Test Log'!$D$2:$D$1000&amp;'Glucose Test Log'!$E$2:$E$1000,0)),"")</f>
        <v/>
      </c>
      <c r="K73" s="3" t="str">
        <f t="array" ref="K73">IFERROR(INDEX('Glucose Test Log'!$J$2:$J$1000,MATCH($A73&amp;K$1,'Glucose Test Log'!$D$2:$D$1000&amp;'Glucose Test Log'!$E$2:$E$1000,0)),"")</f>
        <v/>
      </c>
    </row>
    <row r="74" spans="1:11" x14ac:dyDescent="0.2">
      <c r="A74" s="93">
        <v>73</v>
      </c>
      <c r="B74" s="3" t="str">
        <f t="array" ref="B74">IFERROR(INDEX('Glucose Test Log'!$J$2:$J$1000,MATCH($A74&amp;B$1,'Glucose Test Log'!$D$2:$D$1000&amp;'Glucose Test Log'!$E$2:$E$1000,0)),"")</f>
        <v/>
      </c>
      <c r="C74" s="3">
        <f t="array" ref="C74">IFERROR(INDEX('Glucose Test Log'!$J$2:$J$1000,MATCH($A74&amp;C$1,'Glucose Test Log'!$D$2:$D$1000&amp;'Glucose Test Log'!$E$2:$E$1000,0)),"")</f>
        <v>274</v>
      </c>
      <c r="D74" s="3" t="str">
        <f t="array" ref="D74">IFERROR(INDEX('Glucose Test Log'!$J$2:$J$1000,MATCH($A74&amp;D$1,'Glucose Test Log'!$D$2:$D$1000&amp;'Glucose Test Log'!$E$2:$E$1000,0)),"")</f>
        <v/>
      </c>
      <c r="E74" s="3" t="str">
        <f t="array" ref="E74">IFERROR(INDEX('Glucose Test Log'!$J$2:$J$1000,MATCH($A74&amp;E$1,'Glucose Test Log'!$D$2:$D$1000&amp;'Glucose Test Log'!$E$2:$E$1000,0)),"")</f>
        <v/>
      </c>
      <c r="F74" s="3" t="str">
        <f t="array" ref="F74">IFERROR(INDEX('Glucose Test Log'!$J$2:$J$1000,MATCH($A74&amp;F$1,'Glucose Test Log'!$D$2:$D$1000&amp;'Glucose Test Log'!$E$2:$E$1000,0)),"")</f>
        <v/>
      </c>
      <c r="G74" s="3" t="str">
        <f t="array" ref="G74">IFERROR(INDEX('Glucose Test Log'!$J$2:$J$1000,MATCH($A74&amp;G$1,'Glucose Test Log'!$D$2:$D$1000&amp;'Glucose Test Log'!$E$2:$E$1000,0)),"")</f>
        <v/>
      </c>
      <c r="H74" s="3" t="str">
        <f t="array" ref="H74">IFERROR(INDEX('Glucose Test Log'!$J$2:$J$1000,MATCH($A74&amp;H$1,'Glucose Test Log'!$D$2:$D$1000&amp;'Glucose Test Log'!$E$2:$E$1000,0)),"")</f>
        <v/>
      </c>
      <c r="I74" s="3" t="str">
        <f t="array" ref="I74">IFERROR(INDEX('Glucose Test Log'!$J$2:$J$1000,MATCH($A74&amp;I$1,'Glucose Test Log'!$D$2:$D$1000&amp;'Glucose Test Log'!$E$2:$E$1000,0)),"")</f>
        <v/>
      </c>
      <c r="J74" s="3">
        <f t="array" ref="J74">IFERROR(INDEX('Glucose Test Log'!$J$2:$J$1000,MATCH($A74&amp;J$1,'Glucose Test Log'!$D$2:$D$1000&amp;'Glucose Test Log'!$E$2:$E$1000,0)),"")</f>
        <v>322</v>
      </c>
      <c r="K74" s="3" t="str">
        <f t="array" ref="K74">IFERROR(INDEX('Glucose Test Log'!$J$2:$J$1000,MATCH($A74&amp;K$1,'Glucose Test Log'!$D$2:$D$1000&amp;'Glucose Test Log'!$E$2:$E$1000,0)),"")</f>
        <v/>
      </c>
    </row>
    <row r="75" spans="1:11" x14ac:dyDescent="0.2">
      <c r="A75" s="93">
        <v>74</v>
      </c>
      <c r="B75" s="3" t="str">
        <f t="array" ref="B75">IFERROR(INDEX('Glucose Test Log'!$J$2:$J$1000,MATCH($A75&amp;B$1,'Glucose Test Log'!$D$2:$D$1000&amp;'Glucose Test Log'!$E$2:$E$1000,0)),"")</f>
        <v/>
      </c>
      <c r="C75" s="3" t="str">
        <f t="array" ref="C75">IFERROR(INDEX('Glucose Test Log'!$J$2:$J$1000,MATCH($A75&amp;C$1,'Glucose Test Log'!$D$2:$D$1000&amp;'Glucose Test Log'!$E$2:$E$1000,0)),"")</f>
        <v/>
      </c>
      <c r="D75" s="3">
        <f t="array" ref="D75">IFERROR(INDEX('Glucose Test Log'!$J$2:$J$1000,MATCH($A75&amp;D$1,'Glucose Test Log'!$D$2:$D$1000&amp;'Glucose Test Log'!$E$2:$E$1000,0)),"")</f>
        <v>214</v>
      </c>
      <c r="E75" s="3" t="str">
        <f t="array" ref="E75">IFERROR(INDEX('Glucose Test Log'!$J$2:$J$1000,MATCH($A75&amp;E$1,'Glucose Test Log'!$D$2:$D$1000&amp;'Glucose Test Log'!$E$2:$E$1000,0)),"")</f>
        <v/>
      </c>
      <c r="F75" s="3" t="str">
        <f t="array" ref="F75">IFERROR(INDEX('Glucose Test Log'!$J$2:$J$1000,MATCH($A75&amp;F$1,'Glucose Test Log'!$D$2:$D$1000&amp;'Glucose Test Log'!$E$2:$E$1000,0)),"")</f>
        <v/>
      </c>
      <c r="G75" s="3" t="str">
        <f t="array" ref="G75">IFERROR(INDEX('Glucose Test Log'!$J$2:$J$1000,MATCH($A75&amp;G$1,'Glucose Test Log'!$D$2:$D$1000&amp;'Glucose Test Log'!$E$2:$E$1000,0)),"")</f>
        <v/>
      </c>
      <c r="H75" s="3" t="str">
        <f t="array" ref="H75">IFERROR(INDEX('Glucose Test Log'!$J$2:$J$1000,MATCH($A75&amp;H$1,'Glucose Test Log'!$D$2:$D$1000&amp;'Glucose Test Log'!$E$2:$E$1000,0)),"")</f>
        <v/>
      </c>
      <c r="I75" s="3" t="str">
        <f t="array" ref="I75">IFERROR(INDEX('Glucose Test Log'!$J$2:$J$1000,MATCH($A75&amp;I$1,'Glucose Test Log'!$D$2:$D$1000&amp;'Glucose Test Log'!$E$2:$E$1000,0)),"")</f>
        <v/>
      </c>
      <c r="J75" s="3" t="str">
        <f t="array" ref="J75">IFERROR(INDEX('Glucose Test Log'!$J$2:$J$1000,MATCH($A75&amp;J$1,'Glucose Test Log'!$D$2:$D$1000&amp;'Glucose Test Log'!$E$2:$E$1000,0)),"")</f>
        <v/>
      </c>
      <c r="K75" s="3">
        <f t="array" ref="K75">IFERROR(INDEX('Glucose Test Log'!$J$2:$J$1000,MATCH($A75&amp;K$1,'Glucose Test Log'!$D$2:$D$1000&amp;'Glucose Test Log'!$E$2:$E$1000,0)),"")</f>
        <v>227</v>
      </c>
    </row>
    <row r="76" spans="1:11" x14ac:dyDescent="0.2">
      <c r="A76" s="93">
        <v>75</v>
      </c>
      <c r="B76" s="3" t="str">
        <f t="array" ref="B76">IFERROR(INDEX('Glucose Test Log'!$J$2:$J$1000,MATCH($A76&amp;B$1,'Glucose Test Log'!$D$2:$D$1000&amp;'Glucose Test Log'!$E$2:$E$1000,0)),"")</f>
        <v/>
      </c>
      <c r="C76" s="3" t="str">
        <f t="array" ref="C76">IFERROR(INDEX('Glucose Test Log'!$J$2:$J$1000,MATCH($A76&amp;C$1,'Glucose Test Log'!$D$2:$D$1000&amp;'Glucose Test Log'!$E$2:$E$1000,0)),"")</f>
        <v/>
      </c>
      <c r="D76" s="3" t="str">
        <f t="array" ref="D76">IFERROR(INDEX('Glucose Test Log'!$J$2:$J$1000,MATCH($A76&amp;D$1,'Glucose Test Log'!$D$2:$D$1000&amp;'Glucose Test Log'!$E$2:$E$1000,0)),"")</f>
        <v/>
      </c>
      <c r="E76" s="3" t="str">
        <f t="array" ref="E76">IFERROR(INDEX('Glucose Test Log'!$J$2:$J$1000,MATCH($A76&amp;E$1,'Glucose Test Log'!$D$2:$D$1000&amp;'Glucose Test Log'!$E$2:$E$1000,0)),"")</f>
        <v/>
      </c>
      <c r="F76" s="3">
        <f t="array" ref="F76">IFERROR(INDEX('Glucose Test Log'!$J$2:$J$1000,MATCH($A76&amp;F$1,'Glucose Test Log'!$D$2:$D$1000&amp;'Glucose Test Log'!$E$2:$E$1000,0)),"")</f>
        <v>204</v>
      </c>
      <c r="G76" s="3" t="str">
        <f t="array" ref="G76">IFERROR(INDEX('Glucose Test Log'!$J$2:$J$1000,MATCH($A76&amp;G$1,'Glucose Test Log'!$D$2:$D$1000&amp;'Glucose Test Log'!$E$2:$E$1000,0)),"")</f>
        <v/>
      </c>
      <c r="H76" s="3" t="str">
        <f t="array" ref="H76">IFERROR(INDEX('Glucose Test Log'!$J$2:$J$1000,MATCH($A76&amp;H$1,'Glucose Test Log'!$D$2:$D$1000&amp;'Glucose Test Log'!$E$2:$E$1000,0)),"")</f>
        <v/>
      </c>
      <c r="I76" s="3" t="str">
        <f t="array" ref="I76">IFERROR(INDEX('Glucose Test Log'!$J$2:$J$1000,MATCH($A76&amp;I$1,'Glucose Test Log'!$D$2:$D$1000&amp;'Glucose Test Log'!$E$2:$E$1000,0)),"")</f>
        <v/>
      </c>
      <c r="J76" s="3" t="str">
        <f t="array" ref="J76">IFERROR(INDEX('Glucose Test Log'!$J$2:$J$1000,MATCH($A76&amp;J$1,'Glucose Test Log'!$D$2:$D$1000&amp;'Glucose Test Log'!$E$2:$E$1000,0)),"")</f>
        <v/>
      </c>
      <c r="K76" s="3">
        <f t="array" ref="K76">IFERROR(INDEX('Glucose Test Log'!$J$2:$J$1000,MATCH($A76&amp;K$1,'Glucose Test Log'!$D$2:$D$1000&amp;'Glucose Test Log'!$E$2:$E$1000,0)),"")</f>
        <v>177</v>
      </c>
    </row>
    <row r="77" spans="1:11" x14ac:dyDescent="0.2">
      <c r="A77" s="5"/>
    </row>
    <row r="78" spans="1:11" x14ac:dyDescent="0.2">
      <c r="A78" s="5"/>
    </row>
    <row r="79" spans="1:11" x14ac:dyDescent="0.2">
      <c r="A79" s="5"/>
    </row>
    <row r="80" spans="1:1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showRuler="0" workbookViewId="0">
      <pane ySplit="1" topLeftCell="A2" activePane="bottomLeft" state="frozen"/>
      <selection pane="bottomLeft" activeCell="E270" sqref="E270"/>
    </sheetView>
  </sheetViews>
  <sheetFormatPr baseColWidth="10" defaultRowHeight="16" x14ac:dyDescent="0.2"/>
  <cols>
    <col min="1" max="1" width="15.1640625" style="83" bestFit="1" customWidth="1"/>
    <col min="2" max="2" width="9.5" style="99" bestFit="1" customWidth="1"/>
    <col min="3" max="3" width="17.5" style="91" bestFit="1" customWidth="1"/>
    <col min="4" max="4" width="17.33203125" style="83" bestFit="1" customWidth="1"/>
    <col min="5" max="5" width="26.33203125" style="83" bestFit="1" customWidth="1"/>
    <col min="6" max="6" width="21.33203125" style="83" bestFit="1" customWidth="1"/>
    <col min="7" max="7" width="20.33203125" style="83" bestFit="1" customWidth="1"/>
    <col min="8" max="8" width="16.1640625" style="83" bestFit="1" customWidth="1"/>
    <col min="9" max="9" width="25" style="96" bestFit="1" customWidth="1"/>
    <col min="10" max="10" width="16" style="83" bestFit="1" customWidth="1"/>
    <col min="11" max="16384" width="10.83203125" style="83"/>
  </cols>
  <sheetData>
    <row r="1" spans="1:10" s="85" customFormat="1" x14ac:dyDescent="0.2">
      <c r="A1" s="85" t="s">
        <v>94</v>
      </c>
      <c r="B1" s="98" t="s">
        <v>10</v>
      </c>
      <c r="C1" s="92" t="s">
        <v>62</v>
      </c>
      <c r="D1" s="85" t="s">
        <v>61</v>
      </c>
      <c r="E1" s="85" t="s">
        <v>98</v>
      </c>
      <c r="F1" s="85" t="s">
        <v>59</v>
      </c>
      <c r="G1" s="85" t="s">
        <v>95</v>
      </c>
      <c r="H1" s="85" t="s">
        <v>96</v>
      </c>
      <c r="I1" s="97" t="s">
        <v>97</v>
      </c>
      <c r="J1" s="85" t="s">
        <v>63</v>
      </c>
    </row>
    <row r="2" spans="1:10" s="84" customFormat="1" ht="16" customHeight="1" x14ac:dyDescent="0.2">
      <c r="A2" s="5">
        <v>1</v>
      </c>
      <c r="B2" s="5">
        <v>1</v>
      </c>
      <c r="C2" s="91">
        <v>42350.443055555559</v>
      </c>
      <c r="D2" s="5">
        <v>1</v>
      </c>
      <c r="E2" s="83" t="s">
        <v>60</v>
      </c>
      <c r="F2" s="88" t="s">
        <v>34</v>
      </c>
      <c r="G2" s="88" t="s">
        <v>35</v>
      </c>
      <c r="H2" s="88">
        <v>3897881</v>
      </c>
      <c r="I2" s="96">
        <v>42826</v>
      </c>
      <c r="J2" s="90">
        <v>139</v>
      </c>
    </row>
    <row r="3" spans="1:10" s="84" customFormat="1" ht="16" customHeight="1" x14ac:dyDescent="0.2">
      <c r="A3" s="5">
        <v>1</v>
      </c>
      <c r="B3" s="5">
        <v>2</v>
      </c>
      <c r="C3" s="91">
        <v>42350.443055555559</v>
      </c>
      <c r="D3" s="5">
        <v>1</v>
      </c>
      <c r="E3" s="83" t="s">
        <v>44</v>
      </c>
      <c r="F3" s="88" t="s">
        <v>43</v>
      </c>
      <c r="G3" s="88" t="s">
        <v>44</v>
      </c>
      <c r="H3" s="88">
        <v>3847810</v>
      </c>
      <c r="I3" s="96">
        <v>42767</v>
      </c>
      <c r="J3" s="90">
        <v>202</v>
      </c>
    </row>
    <row r="4" spans="1:10" s="84" customFormat="1" ht="16" customHeight="1" x14ac:dyDescent="0.2">
      <c r="A4" s="5">
        <v>1</v>
      </c>
      <c r="B4" s="5">
        <v>3</v>
      </c>
      <c r="C4" s="91">
        <v>42350.443055555559</v>
      </c>
      <c r="D4" s="5">
        <v>1</v>
      </c>
      <c r="E4" s="83" t="s">
        <v>67</v>
      </c>
      <c r="F4" s="88" t="s">
        <v>45</v>
      </c>
      <c r="G4" s="88" t="s">
        <v>44</v>
      </c>
      <c r="H4" s="88">
        <v>3688521</v>
      </c>
      <c r="I4" s="96">
        <v>42430</v>
      </c>
      <c r="J4" s="90">
        <v>171</v>
      </c>
    </row>
    <row r="5" spans="1:10" s="84" customFormat="1" ht="16" customHeight="1" x14ac:dyDescent="0.2">
      <c r="A5" s="5">
        <v>1</v>
      </c>
      <c r="B5" s="5">
        <v>4</v>
      </c>
      <c r="C5" s="91">
        <v>42350.443055555559</v>
      </c>
      <c r="D5" s="5">
        <v>1</v>
      </c>
      <c r="E5" s="83" t="s">
        <v>19</v>
      </c>
      <c r="F5" s="88" t="s">
        <v>71</v>
      </c>
      <c r="G5" s="88" t="s">
        <v>52</v>
      </c>
      <c r="H5" s="88">
        <v>1514815</v>
      </c>
      <c r="I5" s="96">
        <v>42705</v>
      </c>
      <c r="J5" s="90">
        <v>166</v>
      </c>
    </row>
    <row r="6" spans="1:10" s="84" customFormat="1" ht="16" customHeight="1" x14ac:dyDescent="0.2">
      <c r="A6" s="5">
        <v>1</v>
      </c>
      <c r="B6" s="5">
        <v>5</v>
      </c>
      <c r="C6" s="91">
        <v>42350.443055555559</v>
      </c>
      <c r="D6" s="5">
        <v>1</v>
      </c>
      <c r="E6" s="83" t="s">
        <v>5</v>
      </c>
      <c r="F6" s="88">
        <v>4572262</v>
      </c>
      <c r="G6" s="88" t="s">
        <v>47</v>
      </c>
      <c r="H6" s="88" t="s">
        <v>53</v>
      </c>
      <c r="I6" s="96">
        <v>42795</v>
      </c>
      <c r="J6" s="90">
        <v>165</v>
      </c>
    </row>
    <row r="7" spans="1:10" s="84" customFormat="1" ht="16" customHeight="1" x14ac:dyDescent="0.2">
      <c r="A7" s="5">
        <v>1</v>
      </c>
      <c r="B7" s="5">
        <v>9</v>
      </c>
      <c r="C7" s="91">
        <v>42350.979166666664</v>
      </c>
      <c r="D7" s="5">
        <v>2</v>
      </c>
      <c r="E7" s="83" t="s">
        <v>60</v>
      </c>
      <c r="F7" s="88" t="s">
        <v>34</v>
      </c>
      <c r="G7" s="88" t="s">
        <v>35</v>
      </c>
      <c r="H7" s="88">
        <v>3897881</v>
      </c>
      <c r="I7" s="96">
        <v>42826</v>
      </c>
      <c r="J7" s="90">
        <v>110</v>
      </c>
    </row>
    <row r="8" spans="1:10" s="84" customFormat="1" ht="16" customHeight="1" x14ac:dyDescent="0.2">
      <c r="A8" s="5">
        <v>1</v>
      </c>
      <c r="B8" s="5">
        <v>10</v>
      </c>
      <c r="C8" s="91">
        <v>42350.979166666664</v>
      </c>
      <c r="D8" s="5">
        <v>2</v>
      </c>
      <c r="E8" s="83" t="s">
        <v>44</v>
      </c>
      <c r="F8" s="88" t="s">
        <v>43</v>
      </c>
      <c r="G8" s="88" t="s">
        <v>44</v>
      </c>
      <c r="H8" s="88">
        <v>3847810</v>
      </c>
      <c r="I8" s="96">
        <v>42767</v>
      </c>
      <c r="J8" s="90">
        <v>141</v>
      </c>
    </row>
    <row r="9" spans="1:10" s="84" customFormat="1" ht="16" customHeight="1" x14ac:dyDescent="0.2">
      <c r="A9" s="5">
        <v>1</v>
      </c>
      <c r="B9" s="5">
        <v>7</v>
      </c>
      <c r="C9" s="91">
        <v>42350.979166666664</v>
      </c>
      <c r="D9" s="5">
        <v>2</v>
      </c>
      <c r="E9" s="83" t="s">
        <v>67</v>
      </c>
      <c r="F9" s="88" t="s">
        <v>45</v>
      </c>
      <c r="G9" s="88" t="s">
        <v>44</v>
      </c>
      <c r="H9" s="88">
        <v>3688521</v>
      </c>
      <c r="I9" s="96">
        <v>42430</v>
      </c>
      <c r="J9" s="90">
        <v>129</v>
      </c>
    </row>
    <row r="10" spans="1:10" s="84" customFormat="1" ht="16" customHeight="1" x14ac:dyDescent="0.2">
      <c r="A10" s="5">
        <v>1</v>
      </c>
      <c r="B10" s="5">
        <v>6</v>
      </c>
      <c r="C10" s="91">
        <v>42350.979166666664</v>
      </c>
      <c r="D10" s="5">
        <v>2</v>
      </c>
      <c r="E10" s="83" t="s">
        <v>19</v>
      </c>
      <c r="F10" s="88" t="s">
        <v>71</v>
      </c>
      <c r="G10" s="88" t="s">
        <v>52</v>
      </c>
      <c r="H10" s="88">
        <v>1514815</v>
      </c>
      <c r="I10" s="96">
        <v>42705</v>
      </c>
      <c r="J10" s="90">
        <v>113</v>
      </c>
    </row>
    <row r="11" spans="1:10" s="84" customFormat="1" ht="16" customHeight="1" x14ac:dyDescent="0.2">
      <c r="A11" s="5">
        <v>1</v>
      </c>
      <c r="B11" s="5">
        <v>8</v>
      </c>
      <c r="C11" s="91">
        <v>42350.979166666664</v>
      </c>
      <c r="D11" s="5">
        <v>2</v>
      </c>
      <c r="E11" s="83" t="s">
        <v>5</v>
      </c>
      <c r="F11" s="88">
        <v>4572262</v>
      </c>
      <c r="G11" s="88" t="s">
        <v>47</v>
      </c>
      <c r="H11" s="88" t="s">
        <v>53</v>
      </c>
      <c r="I11" s="96">
        <v>42795</v>
      </c>
      <c r="J11" s="90">
        <v>115</v>
      </c>
    </row>
    <row r="12" spans="1:10" s="84" customFormat="1" ht="16" customHeight="1" x14ac:dyDescent="0.2">
      <c r="A12" s="5">
        <v>1</v>
      </c>
      <c r="B12" s="5">
        <v>12</v>
      </c>
      <c r="C12" s="91">
        <v>42351.372916666667</v>
      </c>
      <c r="D12" s="5">
        <v>3</v>
      </c>
      <c r="E12" s="83" t="s">
        <v>60</v>
      </c>
      <c r="F12" s="88" t="s">
        <v>34</v>
      </c>
      <c r="G12" s="88" t="s">
        <v>35</v>
      </c>
      <c r="H12" s="88">
        <v>3897881</v>
      </c>
      <c r="I12" s="96">
        <v>42826</v>
      </c>
      <c r="J12" s="90">
        <v>82</v>
      </c>
    </row>
    <row r="13" spans="1:10" s="84" customFormat="1" ht="16" customHeight="1" x14ac:dyDescent="0.2">
      <c r="A13" s="5">
        <v>1</v>
      </c>
      <c r="B13" s="5">
        <v>13</v>
      </c>
      <c r="C13" s="91">
        <v>42351.372916666667</v>
      </c>
      <c r="D13" s="5">
        <v>3</v>
      </c>
      <c r="E13" s="83" t="s">
        <v>44</v>
      </c>
      <c r="F13" s="88" t="s">
        <v>43</v>
      </c>
      <c r="G13" s="88" t="s">
        <v>44</v>
      </c>
      <c r="H13" s="88">
        <v>3847810</v>
      </c>
      <c r="I13" s="96">
        <v>42767</v>
      </c>
      <c r="J13" s="90">
        <v>102</v>
      </c>
    </row>
    <row r="14" spans="1:10" s="84" customFormat="1" ht="16" customHeight="1" x14ac:dyDescent="0.2">
      <c r="A14" s="5">
        <v>1</v>
      </c>
      <c r="B14" s="5">
        <v>15</v>
      </c>
      <c r="C14" s="91">
        <v>42351.372916666667</v>
      </c>
      <c r="D14" s="5">
        <v>3</v>
      </c>
      <c r="E14" s="83" t="s">
        <v>67</v>
      </c>
      <c r="F14" s="88" t="s">
        <v>45</v>
      </c>
      <c r="G14" s="88" t="s">
        <v>44</v>
      </c>
      <c r="H14" s="88">
        <v>3688521</v>
      </c>
      <c r="I14" s="96">
        <v>42430</v>
      </c>
      <c r="J14" s="90">
        <v>106</v>
      </c>
    </row>
    <row r="15" spans="1:10" s="84" customFormat="1" ht="16" customHeight="1" x14ac:dyDescent="0.2">
      <c r="A15" s="5">
        <v>1</v>
      </c>
      <c r="B15" s="5">
        <v>14</v>
      </c>
      <c r="C15" s="91">
        <v>42351.372916666667</v>
      </c>
      <c r="D15" s="5">
        <v>3</v>
      </c>
      <c r="E15" s="83" t="s">
        <v>19</v>
      </c>
      <c r="F15" s="88" t="s">
        <v>71</v>
      </c>
      <c r="G15" s="88" t="s">
        <v>52</v>
      </c>
      <c r="H15" s="88">
        <v>1514815</v>
      </c>
      <c r="I15" s="96">
        <v>42705</v>
      </c>
      <c r="J15" s="90">
        <v>103</v>
      </c>
    </row>
    <row r="16" spans="1:10" s="84" customFormat="1" ht="16" customHeight="1" x14ac:dyDescent="0.2">
      <c r="A16" s="5">
        <v>1</v>
      </c>
      <c r="B16" s="5">
        <v>11</v>
      </c>
      <c r="C16" s="91">
        <v>42351.372916666667</v>
      </c>
      <c r="D16" s="5">
        <v>3</v>
      </c>
      <c r="E16" s="83" t="s">
        <v>5</v>
      </c>
      <c r="F16" s="88">
        <v>4572262</v>
      </c>
      <c r="G16" s="88" t="s">
        <v>47</v>
      </c>
      <c r="H16" s="88" t="s">
        <v>53</v>
      </c>
      <c r="I16" s="96">
        <v>42795</v>
      </c>
      <c r="J16" s="90">
        <v>114</v>
      </c>
    </row>
    <row r="17" spans="1:10" s="84" customFormat="1" ht="16" customHeight="1" x14ac:dyDescent="0.2">
      <c r="A17" s="5">
        <v>1</v>
      </c>
      <c r="B17" s="5">
        <v>19</v>
      </c>
      <c r="C17" s="91">
        <v>42351.854166666664</v>
      </c>
      <c r="D17" s="5">
        <v>4</v>
      </c>
      <c r="E17" s="83" t="s">
        <v>60</v>
      </c>
      <c r="F17" s="88" t="s">
        <v>34</v>
      </c>
      <c r="G17" s="88" t="s">
        <v>35</v>
      </c>
      <c r="H17" s="88">
        <v>3897881</v>
      </c>
      <c r="I17" s="96">
        <v>42826</v>
      </c>
      <c r="J17" s="90">
        <v>192</v>
      </c>
    </row>
    <row r="18" spans="1:10" s="84" customFormat="1" ht="16" customHeight="1" x14ac:dyDescent="0.2">
      <c r="A18" s="5">
        <v>1</v>
      </c>
      <c r="B18" s="5">
        <v>18</v>
      </c>
      <c r="C18" s="91">
        <v>42351.854166666664</v>
      </c>
      <c r="D18" s="5">
        <v>4</v>
      </c>
      <c r="E18" s="83" t="s">
        <v>44</v>
      </c>
      <c r="F18" s="88" t="s">
        <v>43</v>
      </c>
      <c r="G18" s="88" t="s">
        <v>44</v>
      </c>
      <c r="H18" s="88">
        <v>3847810</v>
      </c>
      <c r="I18" s="96">
        <v>42767</v>
      </c>
      <c r="J18" s="90">
        <v>248</v>
      </c>
    </row>
    <row r="19" spans="1:10" s="84" customFormat="1" ht="16" customHeight="1" x14ac:dyDescent="0.2">
      <c r="A19" s="5">
        <v>1</v>
      </c>
      <c r="B19" s="5">
        <v>20</v>
      </c>
      <c r="C19" s="91">
        <v>42351.854166666664</v>
      </c>
      <c r="D19" s="5">
        <v>4</v>
      </c>
      <c r="E19" s="83" t="s">
        <v>67</v>
      </c>
      <c r="F19" s="88" t="s">
        <v>45</v>
      </c>
      <c r="G19" s="88" t="s">
        <v>44</v>
      </c>
      <c r="H19" s="88">
        <v>3688521</v>
      </c>
      <c r="I19" s="96">
        <v>42430</v>
      </c>
      <c r="J19" s="90">
        <v>235</v>
      </c>
    </row>
    <row r="20" spans="1:10" s="84" customFormat="1" ht="16" customHeight="1" x14ac:dyDescent="0.2">
      <c r="A20" s="5">
        <v>1</v>
      </c>
      <c r="B20" s="5">
        <v>17</v>
      </c>
      <c r="C20" s="91">
        <v>42351.854166666664</v>
      </c>
      <c r="D20" s="5">
        <v>4</v>
      </c>
      <c r="E20" s="83" t="s">
        <v>19</v>
      </c>
      <c r="F20" s="88" t="s">
        <v>71</v>
      </c>
      <c r="G20" s="88" t="s">
        <v>52</v>
      </c>
      <c r="H20" s="88">
        <v>1514815</v>
      </c>
      <c r="I20" s="96">
        <v>42705</v>
      </c>
      <c r="J20" s="90">
        <v>201</v>
      </c>
    </row>
    <row r="21" spans="1:10" s="84" customFormat="1" ht="16" customHeight="1" x14ac:dyDescent="0.2">
      <c r="A21" s="5">
        <v>1</v>
      </c>
      <c r="B21" s="5">
        <v>16</v>
      </c>
      <c r="C21" s="91">
        <v>42351.854166666664</v>
      </c>
      <c r="D21" s="5">
        <v>4</v>
      </c>
      <c r="E21" s="83" t="s">
        <v>5</v>
      </c>
      <c r="F21" s="88">
        <v>4572262</v>
      </c>
      <c r="G21" s="88" t="s">
        <v>47</v>
      </c>
      <c r="H21" s="88" t="s">
        <v>53</v>
      </c>
      <c r="I21" s="96">
        <v>42795</v>
      </c>
      <c r="J21" s="90">
        <v>208</v>
      </c>
    </row>
    <row r="22" spans="1:10" s="84" customFormat="1" ht="16" customHeight="1" x14ac:dyDescent="0.2">
      <c r="A22" s="5">
        <v>1</v>
      </c>
      <c r="B22" s="5">
        <v>23</v>
      </c>
      <c r="C22" s="91">
        <v>42352.344444444447</v>
      </c>
      <c r="D22" s="5">
        <v>5</v>
      </c>
      <c r="E22" s="83" t="s">
        <v>60</v>
      </c>
      <c r="F22" s="88" t="s">
        <v>34</v>
      </c>
      <c r="G22" s="88" t="s">
        <v>35</v>
      </c>
      <c r="H22" s="88">
        <v>3897881</v>
      </c>
      <c r="I22" s="96">
        <v>42826</v>
      </c>
      <c r="J22" s="90">
        <v>117</v>
      </c>
    </row>
    <row r="23" spans="1:10" s="84" customFormat="1" ht="16" customHeight="1" x14ac:dyDescent="0.2">
      <c r="A23" s="5">
        <v>1</v>
      </c>
      <c r="B23" s="5">
        <v>24</v>
      </c>
      <c r="C23" s="91">
        <v>42352.344444444447</v>
      </c>
      <c r="D23" s="5">
        <v>5</v>
      </c>
      <c r="E23" s="83" t="s">
        <v>44</v>
      </c>
      <c r="F23" s="88" t="s">
        <v>43</v>
      </c>
      <c r="G23" s="88" t="s">
        <v>44</v>
      </c>
      <c r="H23" s="88">
        <v>3847810</v>
      </c>
      <c r="I23" s="96">
        <v>42767</v>
      </c>
      <c r="J23" s="90">
        <v>175</v>
      </c>
    </row>
    <row r="24" spans="1:10" s="84" customFormat="1" ht="16" customHeight="1" x14ac:dyDescent="0.2">
      <c r="A24" s="5">
        <v>1</v>
      </c>
      <c r="B24" s="5">
        <v>21</v>
      </c>
      <c r="C24" s="91">
        <v>42352.344444444447</v>
      </c>
      <c r="D24" s="5">
        <v>5</v>
      </c>
      <c r="E24" s="83" t="s">
        <v>67</v>
      </c>
      <c r="F24" s="88" t="s">
        <v>45</v>
      </c>
      <c r="G24" s="88" t="s">
        <v>44</v>
      </c>
      <c r="H24" s="88">
        <v>3688521</v>
      </c>
      <c r="I24" s="96">
        <v>42430</v>
      </c>
      <c r="J24" s="90">
        <v>153</v>
      </c>
    </row>
    <row r="25" spans="1:10" s="84" customFormat="1" ht="16" customHeight="1" x14ac:dyDescent="0.2">
      <c r="A25" s="5">
        <v>1</v>
      </c>
      <c r="B25" s="5">
        <v>25</v>
      </c>
      <c r="C25" s="91">
        <v>42352.344444444447</v>
      </c>
      <c r="D25" s="5">
        <v>5</v>
      </c>
      <c r="E25" s="83" t="s">
        <v>19</v>
      </c>
      <c r="F25" s="88" t="s">
        <v>71</v>
      </c>
      <c r="G25" s="88" t="s">
        <v>52</v>
      </c>
      <c r="H25" s="88">
        <v>1514815</v>
      </c>
      <c r="I25" s="96">
        <v>42705</v>
      </c>
      <c r="J25" s="90">
        <v>139</v>
      </c>
    </row>
    <row r="26" spans="1:10" s="84" customFormat="1" ht="16" customHeight="1" x14ac:dyDescent="0.2">
      <c r="A26" s="5">
        <v>1</v>
      </c>
      <c r="B26" s="5">
        <v>22</v>
      </c>
      <c r="C26" s="91">
        <v>42352.344444444447</v>
      </c>
      <c r="D26" s="5">
        <v>5</v>
      </c>
      <c r="E26" s="83" t="s">
        <v>5</v>
      </c>
      <c r="F26" s="88">
        <v>4572262</v>
      </c>
      <c r="G26" s="88" t="s">
        <v>47</v>
      </c>
      <c r="H26" s="88" t="s">
        <v>53</v>
      </c>
      <c r="I26" s="96">
        <v>42795</v>
      </c>
      <c r="J26" s="90">
        <v>136</v>
      </c>
    </row>
    <row r="27" spans="1:10" s="84" customFormat="1" ht="16" customHeight="1" x14ac:dyDescent="0.2">
      <c r="A27" s="5">
        <v>1</v>
      </c>
      <c r="B27" s="5">
        <v>27</v>
      </c>
      <c r="C27" s="91">
        <v>42352.819444444445</v>
      </c>
      <c r="D27" s="5">
        <v>6</v>
      </c>
      <c r="E27" s="83" t="s">
        <v>60</v>
      </c>
      <c r="F27" s="88" t="s">
        <v>34</v>
      </c>
      <c r="G27" s="88" t="s">
        <v>35</v>
      </c>
      <c r="H27" s="88">
        <v>3897881</v>
      </c>
      <c r="I27" s="96">
        <v>42826</v>
      </c>
      <c r="J27" s="90">
        <v>156</v>
      </c>
    </row>
    <row r="28" spans="1:10" s="84" customFormat="1" ht="16" customHeight="1" x14ac:dyDescent="0.2">
      <c r="A28" s="5">
        <v>1</v>
      </c>
      <c r="B28" s="5">
        <v>28</v>
      </c>
      <c r="C28" s="91">
        <v>42352.819444444445</v>
      </c>
      <c r="D28" s="5">
        <v>6</v>
      </c>
      <c r="E28" s="83" t="s">
        <v>44</v>
      </c>
      <c r="F28" s="88" t="s">
        <v>43</v>
      </c>
      <c r="G28" s="88" t="s">
        <v>44</v>
      </c>
      <c r="H28" s="88">
        <v>3847810</v>
      </c>
      <c r="I28" s="96">
        <v>42767</v>
      </c>
      <c r="J28" s="90">
        <v>182</v>
      </c>
    </row>
    <row r="29" spans="1:10" s="84" customFormat="1" ht="16" customHeight="1" x14ac:dyDescent="0.2">
      <c r="A29" s="5">
        <v>1</v>
      </c>
      <c r="B29" s="5">
        <v>29</v>
      </c>
      <c r="C29" s="91">
        <v>42352.819444444445</v>
      </c>
      <c r="D29" s="5">
        <v>6</v>
      </c>
      <c r="E29" s="83" t="s">
        <v>67</v>
      </c>
      <c r="F29" s="88" t="s">
        <v>45</v>
      </c>
      <c r="G29" s="88" t="s">
        <v>44</v>
      </c>
      <c r="H29" s="88">
        <v>3688521</v>
      </c>
      <c r="I29" s="96">
        <v>42430</v>
      </c>
      <c r="J29" s="90">
        <v>185</v>
      </c>
    </row>
    <row r="30" spans="1:10" s="84" customFormat="1" ht="16" customHeight="1" x14ac:dyDescent="0.2">
      <c r="A30" s="5">
        <v>1</v>
      </c>
      <c r="B30" s="5">
        <v>26</v>
      </c>
      <c r="C30" s="91">
        <v>42352.819444444445</v>
      </c>
      <c r="D30" s="5">
        <v>6</v>
      </c>
      <c r="E30" s="83" t="s">
        <v>19</v>
      </c>
      <c r="F30" s="88" t="s">
        <v>71</v>
      </c>
      <c r="G30" s="88" t="s">
        <v>52</v>
      </c>
      <c r="H30" s="88">
        <v>1514815</v>
      </c>
      <c r="I30" s="96">
        <v>42705</v>
      </c>
      <c r="J30" s="90">
        <v>164</v>
      </c>
    </row>
    <row r="31" spans="1:10" s="84" customFormat="1" ht="16" customHeight="1" x14ac:dyDescent="0.2">
      <c r="A31" s="5">
        <v>1</v>
      </c>
      <c r="B31" s="5">
        <v>30</v>
      </c>
      <c r="C31" s="91">
        <v>42352.819444444445</v>
      </c>
      <c r="D31" s="5">
        <v>6</v>
      </c>
      <c r="E31" s="83" t="s">
        <v>5</v>
      </c>
      <c r="F31" s="88">
        <v>4572262</v>
      </c>
      <c r="G31" s="88" t="s">
        <v>47</v>
      </c>
      <c r="H31" s="88" t="s">
        <v>53</v>
      </c>
      <c r="I31" s="96">
        <v>42795</v>
      </c>
      <c r="J31" s="90">
        <v>170</v>
      </c>
    </row>
    <row r="32" spans="1:10" s="84" customFormat="1" ht="16" customHeight="1" x14ac:dyDescent="0.2">
      <c r="A32" s="5">
        <v>1</v>
      </c>
      <c r="B32" s="5">
        <v>33</v>
      </c>
      <c r="C32" s="91">
        <v>42353.316666666666</v>
      </c>
      <c r="D32" s="5">
        <v>7</v>
      </c>
      <c r="E32" s="83" t="s">
        <v>60</v>
      </c>
      <c r="F32" s="88" t="s">
        <v>34</v>
      </c>
      <c r="G32" s="88" t="s">
        <v>35</v>
      </c>
      <c r="H32" s="88">
        <v>3897881</v>
      </c>
      <c r="I32" s="96">
        <v>42826</v>
      </c>
      <c r="J32" s="90">
        <v>114</v>
      </c>
    </row>
    <row r="33" spans="1:10" s="84" customFormat="1" ht="16" customHeight="1" x14ac:dyDescent="0.2">
      <c r="A33" s="5">
        <v>1</v>
      </c>
      <c r="B33" s="5">
        <v>31</v>
      </c>
      <c r="C33" s="91">
        <v>42353.316666666666</v>
      </c>
      <c r="D33" s="5">
        <v>7</v>
      </c>
      <c r="E33" s="83" t="s">
        <v>44</v>
      </c>
      <c r="F33" s="88" t="s">
        <v>43</v>
      </c>
      <c r="G33" s="88" t="s">
        <v>44</v>
      </c>
      <c r="H33" s="88">
        <v>3847810</v>
      </c>
      <c r="I33" s="96">
        <v>42767</v>
      </c>
      <c r="J33" s="90">
        <v>135</v>
      </c>
    </row>
    <row r="34" spans="1:10" s="84" customFormat="1" ht="16" customHeight="1" x14ac:dyDescent="0.2">
      <c r="A34" s="5">
        <v>1</v>
      </c>
      <c r="B34" s="5">
        <v>34</v>
      </c>
      <c r="C34" s="91">
        <v>42353.316666666666</v>
      </c>
      <c r="D34" s="5">
        <v>7</v>
      </c>
      <c r="E34" s="83" t="s">
        <v>67</v>
      </c>
      <c r="F34" s="88" t="s">
        <v>45</v>
      </c>
      <c r="G34" s="88" t="s">
        <v>44</v>
      </c>
      <c r="H34" s="88">
        <v>3688521</v>
      </c>
      <c r="I34" s="96">
        <v>42430</v>
      </c>
      <c r="J34" s="90">
        <v>125</v>
      </c>
    </row>
    <row r="35" spans="1:10" s="84" customFormat="1" ht="16" customHeight="1" x14ac:dyDescent="0.2">
      <c r="A35" s="5">
        <v>1</v>
      </c>
      <c r="B35" s="5">
        <v>35</v>
      </c>
      <c r="C35" s="91">
        <v>42353.316666666666</v>
      </c>
      <c r="D35" s="5">
        <v>7</v>
      </c>
      <c r="E35" s="83" t="s">
        <v>19</v>
      </c>
      <c r="F35" s="88" t="s">
        <v>71</v>
      </c>
      <c r="G35" s="88" t="s">
        <v>52</v>
      </c>
      <c r="H35" s="88">
        <v>1514815</v>
      </c>
      <c r="I35" s="96">
        <v>42705</v>
      </c>
      <c r="J35" s="90">
        <v>114</v>
      </c>
    </row>
    <row r="36" spans="1:10" s="84" customFormat="1" ht="16" customHeight="1" x14ac:dyDescent="0.2">
      <c r="A36" s="5">
        <v>1</v>
      </c>
      <c r="B36" s="5">
        <v>32</v>
      </c>
      <c r="C36" s="91">
        <v>42353.316666666666</v>
      </c>
      <c r="D36" s="5">
        <v>7</v>
      </c>
      <c r="E36" s="83" t="s">
        <v>5</v>
      </c>
      <c r="F36" s="88">
        <v>4572262</v>
      </c>
      <c r="G36" s="88" t="s">
        <v>47</v>
      </c>
      <c r="H36" s="88" t="s">
        <v>53</v>
      </c>
      <c r="I36" s="96">
        <v>42795</v>
      </c>
      <c r="J36" s="90">
        <v>119</v>
      </c>
    </row>
    <row r="37" spans="1:10" s="84" customFormat="1" ht="16" customHeight="1" x14ac:dyDescent="0.2">
      <c r="A37" s="5">
        <v>1</v>
      </c>
      <c r="B37" s="5">
        <v>36</v>
      </c>
      <c r="C37" s="91">
        <v>42354.338194444441</v>
      </c>
      <c r="D37" s="5">
        <v>8</v>
      </c>
      <c r="E37" s="83" t="s">
        <v>60</v>
      </c>
      <c r="F37" s="88" t="s">
        <v>34</v>
      </c>
      <c r="G37" s="88" t="s">
        <v>35</v>
      </c>
      <c r="H37" s="88">
        <v>3897881</v>
      </c>
      <c r="I37" s="96">
        <v>42826</v>
      </c>
      <c r="J37" s="90">
        <v>116</v>
      </c>
    </row>
    <row r="38" spans="1:10" s="84" customFormat="1" ht="16" customHeight="1" x14ac:dyDescent="0.2">
      <c r="A38" s="5">
        <v>1</v>
      </c>
      <c r="B38" s="5">
        <v>37</v>
      </c>
      <c r="C38" s="91">
        <v>42354.338194444441</v>
      </c>
      <c r="D38" s="5">
        <v>8</v>
      </c>
      <c r="E38" s="83" t="s">
        <v>44</v>
      </c>
      <c r="F38" s="88" t="s">
        <v>43</v>
      </c>
      <c r="G38" s="88" t="s">
        <v>44</v>
      </c>
      <c r="H38" s="88">
        <v>3847810</v>
      </c>
      <c r="I38" s="96">
        <v>42767</v>
      </c>
      <c r="J38" s="90">
        <v>160</v>
      </c>
    </row>
    <row r="39" spans="1:10" s="84" customFormat="1" ht="16" customHeight="1" x14ac:dyDescent="0.2">
      <c r="A39" s="5">
        <v>1</v>
      </c>
      <c r="B39" s="5">
        <v>39</v>
      </c>
      <c r="C39" s="91">
        <v>42354.338194444441</v>
      </c>
      <c r="D39" s="5">
        <v>8</v>
      </c>
      <c r="E39" s="83" t="s">
        <v>67</v>
      </c>
      <c r="F39" s="88" t="s">
        <v>45</v>
      </c>
      <c r="G39" s="88" t="s">
        <v>44</v>
      </c>
      <c r="H39" s="88">
        <v>3688521</v>
      </c>
      <c r="I39" s="96">
        <v>42430</v>
      </c>
      <c r="J39" s="90">
        <v>149</v>
      </c>
    </row>
    <row r="40" spans="1:10" s="84" customFormat="1" ht="16" customHeight="1" x14ac:dyDescent="0.2">
      <c r="A40" s="5">
        <v>1</v>
      </c>
      <c r="B40" s="5">
        <v>40</v>
      </c>
      <c r="C40" s="91">
        <v>42354.338194444441</v>
      </c>
      <c r="D40" s="5">
        <v>8</v>
      </c>
      <c r="E40" s="83" t="s">
        <v>19</v>
      </c>
      <c r="F40" s="88" t="s">
        <v>71</v>
      </c>
      <c r="G40" s="88" t="s">
        <v>52</v>
      </c>
      <c r="H40" s="88">
        <v>1514815</v>
      </c>
      <c r="I40" s="96">
        <v>42705</v>
      </c>
      <c r="J40" s="90">
        <v>129</v>
      </c>
    </row>
    <row r="41" spans="1:10" s="84" customFormat="1" ht="16" customHeight="1" x14ac:dyDescent="0.2">
      <c r="A41" s="5">
        <v>1</v>
      </c>
      <c r="B41" s="5">
        <v>38</v>
      </c>
      <c r="C41" s="91">
        <v>42354.338194444441</v>
      </c>
      <c r="D41" s="5">
        <v>8</v>
      </c>
      <c r="E41" s="83" t="s">
        <v>5</v>
      </c>
      <c r="F41" s="88">
        <v>4572262</v>
      </c>
      <c r="G41" s="88" t="s">
        <v>47</v>
      </c>
      <c r="H41" s="88" t="s">
        <v>53</v>
      </c>
      <c r="I41" s="96">
        <v>42795</v>
      </c>
      <c r="J41" s="90">
        <v>129</v>
      </c>
    </row>
    <row r="42" spans="1:10" s="84" customFormat="1" ht="16" customHeight="1" x14ac:dyDescent="0.2">
      <c r="A42" s="5">
        <v>1</v>
      </c>
      <c r="B42" s="5">
        <v>45</v>
      </c>
      <c r="C42" s="91">
        <v>42354.767361111109</v>
      </c>
      <c r="D42" s="5">
        <v>9</v>
      </c>
      <c r="E42" s="83" t="s">
        <v>60</v>
      </c>
      <c r="F42" s="88" t="s">
        <v>34</v>
      </c>
      <c r="G42" s="88" t="s">
        <v>35</v>
      </c>
      <c r="H42" s="88">
        <v>3897881</v>
      </c>
      <c r="I42" s="96">
        <v>42826</v>
      </c>
      <c r="J42" s="90">
        <v>145</v>
      </c>
    </row>
    <row r="43" spans="1:10" s="84" customFormat="1" ht="16" customHeight="1" x14ac:dyDescent="0.2">
      <c r="A43" s="5">
        <v>1</v>
      </c>
      <c r="B43" s="5">
        <v>43</v>
      </c>
      <c r="C43" s="91">
        <v>42354.767361111109</v>
      </c>
      <c r="D43" s="5">
        <v>9</v>
      </c>
      <c r="E43" s="83" t="s">
        <v>44</v>
      </c>
      <c r="F43" s="88" t="s">
        <v>43</v>
      </c>
      <c r="G43" s="88" t="s">
        <v>44</v>
      </c>
      <c r="H43" s="88">
        <v>3847810</v>
      </c>
      <c r="I43" s="96">
        <v>42767</v>
      </c>
      <c r="J43" s="90">
        <v>201</v>
      </c>
    </row>
    <row r="44" spans="1:10" s="84" customFormat="1" ht="16" customHeight="1" x14ac:dyDescent="0.2">
      <c r="A44" s="5">
        <v>1</v>
      </c>
      <c r="B44" s="5">
        <v>41</v>
      </c>
      <c r="C44" s="91">
        <v>42354.767361111109</v>
      </c>
      <c r="D44" s="5">
        <v>9</v>
      </c>
      <c r="E44" s="83" t="s">
        <v>67</v>
      </c>
      <c r="F44" s="88" t="s">
        <v>45</v>
      </c>
      <c r="G44" s="88" t="s">
        <v>44</v>
      </c>
      <c r="H44" s="88">
        <v>3688521</v>
      </c>
      <c r="I44" s="96">
        <v>42430</v>
      </c>
      <c r="J44" s="90">
        <v>184</v>
      </c>
    </row>
    <row r="45" spans="1:10" s="84" customFormat="1" ht="16" customHeight="1" x14ac:dyDescent="0.2">
      <c r="A45" s="5">
        <v>1</v>
      </c>
      <c r="B45" s="5">
        <v>42</v>
      </c>
      <c r="C45" s="91">
        <v>42354.767361111109</v>
      </c>
      <c r="D45" s="5">
        <v>9</v>
      </c>
      <c r="E45" s="83" t="s">
        <v>19</v>
      </c>
      <c r="F45" s="88" t="s">
        <v>71</v>
      </c>
      <c r="G45" s="88" t="s">
        <v>52</v>
      </c>
      <c r="H45" s="88">
        <v>1514815</v>
      </c>
      <c r="I45" s="96">
        <v>42705</v>
      </c>
      <c r="J45" s="90">
        <v>157</v>
      </c>
    </row>
    <row r="46" spans="1:10" s="84" customFormat="1" ht="16" customHeight="1" x14ac:dyDescent="0.2">
      <c r="A46" s="5">
        <v>1</v>
      </c>
      <c r="B46" s="5">
        <v>44</v>
      </c>
      <c r="C46" s="91">
        <v>42354.767361111109</v>
      </c>
      <c r="D46" s="5">
        <v>9</v>
      </c>
      <c r="E46" s="83" t="s">
        <v>5</v>
      </c>
      <c r="F46" s="88">
        <v>4572262</v>
      </c>
      <c r="G46" s="88" t="s">
        <v>47</v>
      </c>
      <c r="H46" s="88" t="s">
        <v>53</v>
      </c>
      <c r="I46" s="96">
        <v>42795</v>
      </c>
      <c r="J46" s="90">
        <v>160</v>
      </c>
    </row>
    <row r="47" spans="1:10" s="84" customFormat="1" ht="16" customHeight="1" x14ac:dyDescent="0.2">
      <c r="A47" s="5">
        <v>1</v>
      </c>
      <c r="B47" s="5">
        <v>46</v>
      </c>
      <c r="C47" s="91">
        <v>42375.1875</v>
      </c>
      <c r="D47" s="5">
        <v>10</v>
      </c>
      <c r="E47" s="83" t="s">
        <v>60</v>
      </c>
      <c r="F47" s="88" t="s">
        <v>34</v>
      </c>
      <c r="G47" s="88" t="s">
        <v>35</v>
      </c>
      <c r="H47" s="88">
        <v>3897881</v>
      </c>
      <c r="I47" s="96">
        <v>42826</v>
      </c>
      <c r="J47" s="90">
        <v>128</v>
      </c>
    </row>
    <row r="48" spans="1:10" s="84" customFormat="1" ht="16" customHeight="1" x14ac:dyDescent="0.2">
      <c r="A48" s="5">
        <v>1</v>
      </c>
      <c r="B48" s="5">
        <v>47</v>
      </c>
      <c r="C48" s="91">
        <v>42375.1875</v>
      </c>
      <c r="D48" s="5">
        <v>10</v>
      </c>
      <c r="E48" s="83" t="s">
        <v>69</v>
      </c>
      <c r="F48" s="88" t="s">
        <v>39</v>
      </c>
      <c r="G48" s="88" t="s">
        <v>35</v>
      </c>
      <c r="H48" s="88">
        <v>3897881</v>
      </c>
      <c r="I48" s="96">
        <v>42826</v>
      </c>
      <c r="J48" s="90">
        <v>127</v>
      </c>
    </row>
    <row r="49" spans="1:10" s="84" customFormat="1" ht="16" customHeight="1" x14ac:dyDescent="0.2">
      <c r="A49" s="5">
        <v>1</v>
      </c>
      <c r="B49" s="5">
        <v>48</v>
      </c>
      <c r="C49" s="91">
        <v>42375.1875</v>
      </c>
      <c r="D49" s="5">
        <v>10</v>
      </c>
      <c r="E49" s="83" t="s">
        <v>68</v>
      </c>
      <c r="F49" s="88" t="s">
        <v>46</v>
      </c>
      <c r="G49" s="88" t="s">
        <v>44</v>
      </c>
      <c r="H49" s="88">
        <v>3867868</v>
      </c>
      <c r="I49" s="96">
        <v>42795</v>
      </c>
      <c r="J49" s="90">
        <v>164</v>
      </c>
    </row>
    <row r="50" spans="1:10" s="84" customFormat="1" ht="16" customHeight="1" x14ac:dyDescent="0.2">
      <c r="A50" s="5">
        <v>1</v>
      </c>
      <c r="B50" s="5">
        <v>51</v>
      </c>
      <c r="C50" s="91">
        <v>42376.344444444447</v>
      </c>
      <c r="D50" s="5">
        <v>11</v>
      </c>
      <c r="E50" s="83" t="s">
        <v>60</v>
      </c>
      <c r="F50" s="88" t="s">
        <v>34</v>
      </c>
      <c r="G50" s="88" t="s">
        <v>35</v>
      </c>
      <c r="H50" s="88">
        <v>3897881</v>
      </c>
      <c r="I50" s="96">
        <v>42826</v>
      </c>
      <c r="J50" s="90">
        <v>110</v>
      </c>
    </row>
    <row r="51" spans="1:10" s="84" customFormat="1" ht="16" customHeight="1" x14ac:dyDescent="0.2">
      <c r="A51" s="5">
        <v>1</v>
      </c>
      <c r="B51" s="5">
        <v>49</v>
      </c>
      <c r="C51" s="91">
        <v>42376.344444444447</v>
      </c>
      <c r="D51" s="5">
        <v>11</v>
      </c>
      <c r="E51" s="83" t="s">
        <v>69</v>
      </c>
      <c r="F51" s="88" t="s">
        <v>39</v>
      </c>
      <c r="G51" s="88" t="s">
        <v>35</v>
      </c>
      <c r="H51" s="88">
        <v>3897881</v>
      </c>
      <c r="I51" s="96">
        <v>42826</v>
      </c>
      <c r="J51" s="90">
        <v>103</v>
      </c>
    </row>
    <row r="52" spans="1:10" s="84" customFormat="1" ht="16" customHeight="1" x14ac:dyDescent="0.2">
      <c r="A52" s="5">
        <v>1</v>
      </c>
      <c r="B52" s="5">
        <v>50</v>
      </c>
      <c r="C52" s="91">
        <v>42376.344444444447</v>
      </c>
      <c r="D52" s="5">
        <v>11</v>
      </c>
      <c r="E52" s="83" t="s">
        <v>68</v>
      </c>
      <c r="F52" s="88" t="s">
        <v>46</v>
      </c>
      <c r="G52" s="88" t="s">
        <v>44</v>
      </c>
      <c r="H52" s="88">
        <v>3867868</v>
      </c>
      <c r="I52" s="96">
        <v>42795</v>
      </c>
      <c r="J52" s="90">
        <v>150</v>
      </c>
    </row>
    <row r="53" spans="1:10" s="84" customFormat="1" ht="16" customHeight="1" x14ac:dyDescent="0.2">
      <c r="A53" s="5">
        <v>1</v>
      </c>
      <c r="B53" s="5">
        <v>53</v>
      </c>
      <c r="C53" s="91">
        <v>42376.704861111109</v>
      </c>
      <c r="D53" s="5">
        <v>12</v>
      </c>
      <c r="E53" s="83" t="s">
        <v>60</v>
      </c>
      <c r="F53" s="88" t="s">
        <v>34</v>
      </c>
      <c r="G53" s="88" t="s">
        <v>35</v>
      </c>
      <c r="H53" s="88">
        <v>3897881</v>
      </c>
      <c r="I53" s="96">
        <v>42826</v>
      </c>
      <c r="J53" s="90">
        <v>138</v>
      </c>
    </row>
    <row r="54" spans="1:10" s="84" customFormat="1" ht="16" customHeight="1" x14ac:dyDescent="0.2">
      <c r="A54" s="5">
        <v>1</v>
      </c>
      <c r="B54" s="5">
        <v>54</v>
      </c>
      <c r="C54" s="91">
        <v>42376.704861111109</v>
      </c>
      <c r="D54" s="5">
        <v>12</v>
      </c>
      <c r="E54" s="83" t="s">
        <v>69</v>
      </c>
      <c r="F54" s="88" t="s">
        <v>39</v>
      </c>
      <c r="G54" s="88" t="s">
        <v>35</v>
      </c>
      <c r="H54" s="88">
        <v>3897881</v>
      </c>
      <c r="I54" s="96">
        <v>42826</v>
      </c>
      <c r="J54" s="90">
        <v>152</v>
      </c>
    </row>
    <row r="55" spans="1:10" s="84" customFormat="1" ht="16" customHeight="1" x14ac:dyDescent="0.2">
      <c r="A55" s="5">
        <v>1</v>
      </c>
      <c r="B55" s="5">
        <v>52</v>
      </c>
      <c r="C55" s="91">
        <v>42376.704861111109</v>
      </c>
      <c r="D55" s="5">
        <v>12</v>
      </c>
      <c r="E55" s="83" t="s">
        <v>68</v>
      </c>
      <c r="F55" s="88" t="s">
        <v>46</v>
      </c>
      <c r="G55" s="88" t="s">
        <v>44</v>
      </c>
      <c r="H55" s="88">
        <v>3867868</v>
      </c>
      <c r="I55" s="96">
        <v>42795</v>
      </c>
      <c r="J55" s="90">
        <v>189</v>
      </c>
    </row>
    <row r="56" spans="1:10" s="84" customFormat="1" ht="16" customHeight="1" x14ac:dyDescent="0.2">
      <c r="A56" s="5">
        <v>1</v>
      </c>
      <c r="B56" s="5">
        <v>57</v>
      </c>
      <c r="C56" s="91">
        <v>42377.359722222223</v>
      </c>
      <c r="D56" s="5">
        <v>13</v>
      </c>
      <c r="E56" s="83" t="s">
        <v>60</v>
      </c>
      <c r="F56" s="88" t="s">
        <v>34</v>
      </c>
      <c r="G56" s="88" t="s">
        <v>35</v>
      </c>
      <c r="H56" s="88">
        <v>3897881</v>
      </c>
      <c r="I56" s="96">
        <v>42826</v>
      </c>
      <c r="J56" s="90">
        <v>85</v>
      </c>
    </row>
    <row r="57" spans="1:10" s="84" customFormat="1" ht="16" customHeight="1" x14ac:dyDescent="0.2">
      <c r="A57" s="5">
        <v>1</v>
      </c>
      <c r="B57" s="5">
        <v>56</v>
      </c>
      <c r="C57" s="91">
        <v>42377.359722222223</v>
      </c>
      <c r="D57" s="5">
        <v>13</v>
      </c>
      <c r="E57" s="83" t="s">
        <v>69</v>
      </c>
      <c r="F57" s="88" t="s">
        <v>39</v>
      </c>
      <c r="G57" s="88" t="s">
        <v>35</v>
      </c>
      <c r="H57" s="88">
        <v>3897881</v>
      </c>
      <c r="I57" s="96">
        <v>42826</v>
      </c>
      <c r="J57" s="90">
        <v>84</v>
      </c>
    </row>
    <row r="58" spans="1:10" s="84" customFormat="1" ht="16" customHeight="1" x14ac:dyDescent="0.2">
      <c r="A58" s="5">
        <v>1</v>
      </c>
      <c r="B58" s="5">
        <v>55</v>
      </c>
      <c r="C58" s="91">
        <v>42377.359722222223</v>
      </c>
      <c r="D58" s="5">
        <v>13</v>
      </c>
      <c r="E58" s="83" t="s">
        <v>68</v>
      </c>
      <c r="F58" s="88" t="s">
        <v>46</v>
      </c>
      <c r="G58" s="88" t="s">
        <v>44</v>
      </c>
      <c r="H58" s="88">
        <v>3867868</v>
      </c>
      <c r="I58" s="96">
        <v>42795</v>
      </c>
      <c r="J58" s="90">
        <v>115</v>
      </c>
    </row>
    <row r="59" spans="1:10" s="84" customFormat="1" ht="16" customHeight="1" x14ac:dyDescent="0.2">
      <c r="A59" s="5">
        <v>1</v>
      </c>
      <c r="B59" s="5">
        <v>58</v>
      </c>
      <c r="C59" s="91">
        <v>42377.941666666666</v>
      </c>
      <c r="D59" s="5">
        <v>14</v>
      </c>
      <c r="E59" s="83" t="s">
        <v>60</v>
      </c>
      <c r="F59" s="88" t="s">
        <v>34</v>
      </c>
      <c r="G59" s="88" t="s">
        <v>35</v>
      </c>
      <c r="H59" s="88">
        <v>3897881</v>
      </c>
      <c r="I59" s="96">
        <v>42826</v>
      </c>
      <c r="J59" s="90">
        <v>144</v>
      </c>
    </row>
    <row r="60" spans="1:10" s="84" customFormat="1" ht="16" customHeight="1" x14ac:dyDescent="0.2">
      <c r="A60" s="5">
        <v>1</v>
      </c>
      <c r="B60" s="5">
        <v>60</v>
      </c>
      <c r="C60" s="91">
        <v>42377.941666666666</v>
      </c>
      <c r="D60" s="5">
        <v>14</v>
      </c>
      <c r="E60" s="83" t="s">
        <v>69</v>
      </c>
      <c r="F60" s="88" t="s">
        <v>39</v>
      </c>
      <c r="G60" s="88" t="s">
        <v>35</v>
      </c>
      <c r="H60" s="88">
        <v>3897881</v>
      </c>
      <c r="I60" s="96">
        <v>42826</v>
      </c>
      <c r="J60" s="90">
        <v>160</v>
      </c>
    </row>
    <row r="61" spans="1:10" s="84" customFormat="1" ht="16" customHeight="1" x14ac:dyDescent="0.2">
      <c r="A61" s="5">
        <v>1</v>
      </c>
      <c r="B61" s="5">
        <v>59</v>
      </c>
      <c r="C61" s="91">
        <v>42377.941666666666</v>
      </c>
      <c r="D61" s="5">
        <v>14</v>
      </c>
      <c r="E61" s="83" t="s">
        <v>68</v>
      </c>
      <c r="F61" s="88" t="s">
        <v>46</v>
      </c>
      <c r="G61" s="88" t="s">
        <v>44</v>
      </c>
      <c r="H61" s="88">
        <v>3867868</v>
      </c>
      <c r="I61" s="96">
        <v>42795</v>
      </c>
      <c r="J61" s="90">
        <v>200</v>
      </c>
    </row>
    <row r="62" spans="1:10" s="84" customFormat="1" ht="16" customHeight="1" x14ac:dyDescent="0.2">
      <c r="A62" s="5">
        <v>1</v>
      </c>
      <c r="B62" s="5">
        <v>62</v>
      </c>
      <c r="C62" s="91">
        <v>42378.414583333331</v>
      </c>
      <c r="D62" s="5">
        <v>15</v>
      </c>
      <c r="E62" s="83" t="s">
        <v>60</v>
      </c>
      <c r="F62" s="88" t="s">
        <v>34</v>
      </c>
      <c r="G62" s="88" t="s">
        <v>35</v>
      </c>
      <c r="H62" s="88">
        <v>3897881</v>
      </c>
      <c r="I62" s="96">
        <v>42826</v>
      </c>
      <c r="J62" s="90">
        <v>94</v>
      </c>
    </row>
    <row r="63" spans="1:10" s="84" customFormat="1" ht="16" customHeight="1" x14ac:dyDescent="0.2">
      <c r="A63" s="5">
        <v>1</v>
      </c>
      <c r="B63" s="5">
        <v>63</v>
      </c>
      <c r="C63" s="91">
        <v>42378.414583333331</v>
      </c>
      <c r="D63" s="5">
        <v>15</v>
      </c>
      <c r="E63" s="83" t="s">
        <v>69</v>
      </c>
      <c r="F63" s="88" t="s">
        <v>39</v>
      </c>
      <c r="G63" s="88" t="s">
        <v>35</v>
      </c>
      <c r="H63" s="88">
        <v>3897881</v>
      </c>
      <c r="I63" s="96">
        <v>42826</v>
      </c>
      <c r="J63" s="90">
        <v>120</v>
      </c>
    </row>
    <row r="64" spans="1:10" s="84" customFormat="1" ht="16" customHeight="1" x14ac:dyDescent="0.2">
      <c r="A64" s="5">
        <v>1</v>
      </c>
      <c r="B64" s="5">
        <v>61</v>
      </c>
      <c r="C64" s="91">
        <v>42378.414583333331</v>
      </c>
      <c r="D64" s="5">
        <v>15</v>
      </c>
      <c r="E64" s="83" t="s">
        <v>68</v>
      </c>
      <c r="F64" s="88" t="s">
        <v>46</v>
      </c>
      <c r="G64" s="88" t="s">
        <v>44</v>
      </c>
      <c r="H64" s="88">
        <v>3867868</v>
      </c>
      <c r="I64" s="96">
        <v>42795</v>
      </c>
      <c r="J64" s="90">
        <v>136</v>
      </c>
    </row>
    <row r="65" spans="1:10" s="84" customFormat="1" ht="16" customHeight="1" x14ac:dyDescent="0.2">
      <c r="A65" s="5">
        <v>1</v>
      </c>
      <c r="B65" s="5">
        <v>66</v>
      </c>
      <c r="C65" s="91">
        <v>42378.918055555558</v>
      </c>
      <c r="D65" s="5">
        <v>16</v>
      </c>
      <c r="E65" s="83" t="s">
        <v>60</v>
      </c>
      <c r="F65" s="88" t="s">
        <v>34</v>
      </c>
      <c r="G65" s="88" t="s">
        <v>35</v>
      </c>
      <c r="H65" s="88">
        <v>3897881</v>
      </c>
      <c r="I65" s="96">
        <v>42826</v>
      </c>
      <c r="J65" s="90">
        <v>229</v>
      </c>
    </row>
    <row r="66" spans="1:10" s="84" customFormat="1" ht="16" customHeight="1" x14ac:dyDescent="0.2">
      <c r="A66" s="5">
        <v>1</v>
      </c>
      <c r="B66" s="5">
        <v>64</v>
      </c>
      <c r="C66" s="91">
        <v>42378.918055555558</v>
      </c>
      <c r="D66" s="5">
        <v>16</v>
      </c>
      <c r="E66" s="83" t="s">
        <v>69</v>
      </c>
      <c r="F66" s="88" t="s">
        <v>39</v>
      </c>
      <c r="G66" s="88" t="s">
        <v>35</v>
      </c>
      <c r="H66" s="88">
        <v>3897881</v>
      </c>
      <c r="I66" s="96">
        <v>42826</v>
      </c>
      <c r="J66" s="90">
        <v>234</v>
      </c>
    </row>
    <row r="67" spans="1:10" s="84" customFormat="1" ht="16" customHeight="1" x14ac:dyDescent="0.2">
      <c r="A67" s="5">
        <v>1</v>
      </c>
      <c r="B67" s="5">
        <v>65</v>
      </c>
      <c r="C67" s="91">
        <v>42378.918055555558</v>
      </c>
      <c r="D67" s="5">
        <v>16</v>
      </c>
      <c r="E67" s="83" t="s">
        <v>68</v>
      </c>
      <c r="F67" s="88" t="s">
        <v>46</v>
      </c>
      <c r="G67" s="88" t="s">
        <v>44</v>
      </c>
      <c r="H67" s="88">
        <v>3867868</v>
      </c>
      <c r="I67" s="96">
        <v>42795</v>
      </c>
      <c r="J67" s="90">
        <v>295</v>
      </c>
    </row>
    <row r="68" spans="1:10" s="84" customFormat="1" ht="16" customHeight="1" x14ac:dyDescent="0.2">
      <c r="A68" s="5">
        <v>1</v>
      </c>
      <c r="B68" s="5">
        <v>67</v>
      </c>
      <c r="C68" s="91">
        <v>42379.370138888888</v>
      </c>
      <c r="D68" s="5">
        <v>17</v>
      </c>
      <c r="E68" s="83" t="s">
        <v>60</v>
      </c>
      <c r="F68" s="88" t="s">
        <v>34</v>
      </c>
      <c r="G68" s="88" t="s">
        <v>35</v>
      </c>
      <c r="H68" s="88">
        <v>3897881</v>
      </c>
      <c r="I68" s="96">
        <v>42826</v>
      </c>
      <c r="J68" s="90">
        <v>101</v>
      </c>
    </row>
    <row r="69" spans="1:10" s="84" customFormat="1" ht="16" customHeight="1" x14ac:dyDescent="0.2">
      <c r="A69" s="5">
        <v>1</v>
      </c>
      <c r="B69" s="5">
        <v>68</v>
      </c>
      <c r="C69" s="91">
        <v>42379.370138888888</v>
      </c>
      <c r="D69" s="5">
        <v>17</v>
      </c>
      <c r="E69" s="83" t="s">
        <v>69</v>
      </c>
      <c r="F69" s="88" t="s">
        <v>39</v>
      </c>
      <c r="G69" s="88" t="s">
        <v>35</v>
      </c>
      <c r="H69" s="88">
        <v>3897881</v>
      </c>
      <c r="I69" s="96">
        <v>42826</v>
      </c>
      <c r="J69" s="90">
        <v>104</v>
      </c>
    </row>
    <row r="70" spans="1:10" s="84" customFormat="1" ht="16" customHeight="1" x14ac:dyDescent="0.2">
      <c r="A70" s="5">
        <v>1</v>
      </c>
      <c r="B70" s="5">
        <v>69</v>
      </c>
      <c r="C70" s="91">
        <v>42379.370138888888</v>
      </c>
      <c r="D70" s="5">
        <v>17</v>
      </c>
      <c r="E70" s="83" t="s">
        <v>68</v>
      </c>
      <c r="F70" s="88" t="s">
        <v>46</v>
      </c>
      <c r="G70" s="88" t="s">
        <v>44</v>
      </c>
      <c r="H70" s="88">
        <v>3867868</v>
      </c>
      <c r="I70" s="96">
        <v>42795</v>
      </c>
      <c r="J70" s="90">
        <v>142</v>
      </c>
    </row>
    <row r="71" spans="1:10" s="84" customFormat="1" ht="16" customHeight="1" x14ac:dyDescent="0.2">
      <c r="A71" s="5">
        <v>1</v>
      </c>
      <c r="B71" s="5">
        <v>72</v>
      </c>
      <c r="C71" s="91">
        <v>42380.894325000001</v>
      </c>
      <c r="D71" s="5">
        <v>18</v>
      </c>
      <c r="E71" s="83" t="s">
        <v>60</v>
      </c>
      <c r="F71" s="88" t="s">
        <v>34</v>
      </c>
      <c r="G71" s="88" t="s">
        <v>35</v>
      </c>
      <c r="H71" s="88">
        <v>3897881</v>
      </c>
      <c r="I71" s="96">
        <v>42826</v>
      </c>
      <c r="J71" s="90">
        <v>90</v>
      </c>
    </row>
    <row r="72" spans="1:10" s="84" customFormat="1" ht="16" customHeight="1" x14ac:dyDescent="0.2">
      <c r="A72" s="5">
        <v>1</v>
      </c>
      <c r="B72" s="5">
        <v>70</v>
      </c>
      <c r="C72" s="91">
        <v>42380.894325000001</v>
      </c>
      <c r="D72" s="5">
        <v>18</v>
      </c>
      <c r="E72" s="83" t="s">
        <v>69</v>
      </c>
      <c r="F72" s="88" t="s">
        <v>39</v>
      </c>
      <c r="G72" s="88" t="s">
        <v>35</v>
      </c>
      <c r="H72" s="88">
        <v>3897881</v>
      </c>
      <c r="I72" s="96">
        <v>42826</v>
      </c>
      <c r="J72" s="90">
        <v>87</v>
      </c>
    </row>
    <row r="73" spans="1:10" s="84" customFormat="1" ht="16" customHeight="1" x14ac:dyDescent="0.2">
      <c r="A73" s="5">
        <v>1</v>
      </c>
      <c r="B73" s="5">
        <v>71</v>
      </c>
      <c r="C73" s="91">
        <v>42380.894325000001</v>
      </c>
      <c r="D73" s="5">
        <v>18</v>
      </c>
      <c r="E73" s="83" t="s">
        <v>68</v>
      </c>
      <c r="F73" s="88" t="s">
        <v>46</v>
      </c>
      <c r="G73" s="88" t="s">
        <v>44</v>
      </c>
      <c r="H73" s="88">
        <v>3867868</v>
      </c>
      <c r="I73" s="96">
        <v>42795</v>
      </c>
      <c r="J73" s="90">
        <v>119</v>
      </c>
    </row>
    <row r="74" spans="1:10" s="84" customFormat="1" ht="16" customHeight="1" x14ac:dyDescent="0.2">
      <c r="A74" s="5">
        <v>1</v>
      </c>
      <c r="B74" s="5">
        <v>73</v>
      </c>
      <c r="C74" s="91">
        <v>42401.334027777775</v>
      </c>
      <c r="D74" s="5">
        <v>19</v>
      </c>
      <c r="E74" s="83" t="s">
        <v>60</v>
      </c>
      <c r="F74" s="88" t="s">
        <v>34</v>
      </c>
      <c r="G74" s="88" t="s">
        <v>35</v>
      </c>
      <c r="H74" s="88">
        <v>3897881</v>
      </c>
      <c r="I74" s="96">
        <v>42826</v>
      </c>
      <c r="J74" s="90">
        <v>81</v>
      </c>
    </row>
    <row r="75" spans="1:10" s="84" customFormat="1" ht="16" customHeight="1" x14ac:dyDescent="0.2">
      <c r="A75" s="5">
        <v>1</v>
      </c>
      <c r="B75" s="5">
        <v>74</v>
      </c>
      <c r="C75" s="91">
        <v>42401.334027777775</v>
      </c>
      <c r="D75" s="5">
        <v>19</v>
      </c>
      <c r="E75" s="83" t="s">
        <v>68</v>
      </c>
      <c r="F75" s="88" t="s">
        <v>46</v>
      </c>
      <c r="G75" s="88" t="s">
        <v>44</v>
      </c>
      <c r="H75" s="88">
        <v>3921198</v>
      </c>
      <c r="I75" s="96">
        <v>42917</v>
      </c>
      <c r="J75" s="90">
        <v>115</v>
      </c>
    </row>
    <row r="76" spans="1:10" s="84" customFormat="1" ht="16" customHeight="1" x14ac:dyDescent="0.2">
      <c r="A76" s="5">
        <v>1</v>
      </c>
      <c r="B76" s="5">
        <v>75</v>
      </c>
      <c r="C76" s="91">
        <v>42402.323611111111</v>
      </c>
      <c r="D76" s="5">
        <v>20</v>
      </c>
      <c r="E76" s="83" t="s">
        <v>69</v>
      </c>
      <c r="F76" s="88" t="s">
        <v>39</v>
      </c>
      <c r="G76" s="88" t="s">
        <v>35</v>
      </c>
      <c r="H76" s="88">
        <v>3897881</v>
      </c>
      <c r="I76" s="96">
        <v>42826</v>
      </c>
      <c r="J76" s="90">
        <v>177</v>
      </c>
    </row>
    <row r="77" spans="1:10" s="84" customFormat="1" ht="16" customHeight="1" x14ac:dyDescent="0.2">
      <c r="A77" s="5">
        <v>1</v>
      </c>
      <c r="B77" s="5">
        <v>76</v>
      </c>
      <c r="C77" s="91">
        <v>42402.323611111111</v>
      </c>
      <c r="D77" s="5">
        <v>20</v>
      </c>
      <c r="E77" s="83" t="s">
        <v>44</v>
      </c>
      <c r="F77" s="88" t="s">
        <v>43</v>
      </c>
      <c r="G77" s="88" t="s">
        <v>44</v>
      </c>
      <c r="H77" s="88">
        <v>3921198</v>
      </c>
      <c r="I77" s="96">
        <v>42917</v>
      </c>
      <c r="J77" s="90">
        <v>227</v>
      </c>
    </row>
    <row r="78" spans="1:10" s="84" customFormat="1" ht="16" customHeight="1" x14ac:dyDescent="0.2">
      <c r="A78" s="5">
        <v>1</v>
      </c>
      <c r="B78" s="5">
        <v>77</v>
      </c>
      <c r="C78" s="91">
        <v>42403.34097222222</v>
      </c>
      <c r="D78" s="5">
        <v>21</v>
      </c>
      <c r="E78" s="83" t="s">
        <v>68</v>
      </c>
      <c r="F78" s="88" t="s">
        <v>46</v>
      </c>
      <c r="G78" s="88" t="s">
        <v>44</v>
      </c>
      <c r="H78" s="88">
        <v>3921198</v>
      </c>
      <c r="I78" s="96">
        <v>42917</v>
      </c>
      <c r="J78" s="90">
        <v>125</v>
      </c>
    </row>
    <row r="79" spans="1:10" s="84" customFormat="1" ht="16" customHeight="1" x14ac:dyDescent="0.2">
      <c r="A79" s="5">
        <v>1</v>
      </c>
      <c r="B79" s="5">
        <v>78</v>
      </c>
      <c r="C79" s="91">
        <v>42403.34097222222</v>
      </c>
      <c r="D79" s="5">
        <v>21</v>
      </c>
      <c r="E79" s="83" t="s">
        <v>9</v>
      </c>
      <c r="F79" s="86" t="s">
        <v>50</v>
      </c>
      <c r="G79" s="88" t="s">
        <v>47</v>
      </c>
      <c r="H79" s="88" t="s">
        <v>48</v>
      </c>
      <c r="I79" s="96">
        <v>42948</v>
      </c>
      <c r="J79" s="90">
        <v>107</v>
      </c>
    </row>
    <row r="80" spans="1:10" s="84" customFormat="1" ht="16" customHeight="1" x14ac:dyDescent="0.2">
      <c r="A80" s="5">
        <v>1</v>
      </c>
      <c r="B80" s="5">
        <v>79</v>
      </c>
      <c r="C80" s="91">
        <v>42404.367361111108</v>
      </c>
      <c r="D80" s="5">
        <v>22</v>
      </c>
      <c r="E80" s="83" t="s">
        <v>67</v>
      </c>
      <c r="F80" s="88" t="s">
        <v>45</v>
      </c>
      <c r="G80" s="88" t="s">
        <v>44</v>
      </c>
      <c r="H80" s="88">
        <v>3921198</v>
      </c>
      <c r="I80" s="96">
        <v>42917</v>
      </c>
      <c r="J80" s="90">
        <v>124</v>
      </c>
    </row>
    <row r="81" spans="1:10" s="84" customFormat="1" ht="16" customHeight="1" x14ac:dyDescent="0.2">
      <c r="A81" s="5">
        <v>1</v>
      </c>
      <c r="B81" s="5">
        <v>80</v>
      </c>
      <c r="C81" s="91">
        <v>42404.367361111108</v>
      </c>
      <c r="D81" s="5">
        <v>22</v>
      </c>
      <c r="E81" s="83" t="s">
        <v>5</v>
      </c>
      <c r="F81" s="88">
        <v>4572262</v>
      </c>
      <c r="G81" s="88" t="s">
        <v>47</v>
      </c>
      <c r="H81" s="88" t="s">
        <v>48</v>
      </c>
      <c r="I81" s="96">
        <v>42948</v>
      </c>
      <c r="J81" s="90">
        <v>110</v>
      </c>
    </row>
    <row r="82" spans="1:10" s="84" customFormat="1" ht="16" customHeight="1" x14ac:dyDescent="0.2">
      <c r="A82" s="5">
        <v>1</v>
      </c>
      <c r="B82" s="5">
        <v>81</v>
      </c>
      <c r="C82" s="91">
        <v>42405.344444444447</v>
      </c>
      <c r="D82" s="5">
        <v>23</v>
      </c>
      <c r="E82" s="83" t="s">
        <v>60</v>
      </c>
      <c r="F82" s="88" t="s">
        <v>34</v>
      </c>
      <c r="G82" s="88" t="s">
        <v>35</v>
      </c>
      <c r="H82" s="88">
        <v>3897881</v>
      </c>
      <c r="I82" s="96">
        <v>42826</v>
      </c>
      <c r="J82" s="90">
        <v>80</v>
      </c>
    </row>
    <row r="83" spans="1:10" s="84" customFormat="1" ht="16" customHeight="1" x14ac:dyDescent="0.2">
      <c r="A83" s="5">
        <v>1</v>
      </c>
      <c r="B83" s="5">
        <v>82</v>
      </c>
      <c r="C83" s="91">
        <v>42405.344444444447</v>
      </c>
      <c r="D83" s="5">
        <v>23</v>
      </c>
      <c r="E83" s="83" t="s">
        <v>67</v>
      </c>
      <c r="F83" s="88" t="s">
        <v>45</v>
      </c>
      <c r="G83" s="88" t="s">
        <v>44</v>
      </c>
      <c r="H83" s="88">
        <v>3921198</v>
      </c>
      <c r="I83" s="96">
        <v>42917</v>
      </c>
      <c r="J83" s="90">
        <v>120</v>
      </c>
    </row>
    <row r="84" spans="1:10" s="84" customFormat="1" ht="16" customHeight="1" x14ac:dyDescent="0.2">
      <c r="A84" s="5">
        <v>1</v>
      </c>
      <c r="B84" s="5">
        <v>83</v>
      </c>
      <c r="C84" s="91">
        <v>42408.348611111112</v>
      </c>
      <c r="D84" s="5">
        <v>24</v>
      </c>
      <c r="E84" s="83" t="s">
        <v>69</v>
      </c>
      <c r="F84" s="88" t="s">
        <v>39</v>
      </c>
      <c r="G84" s="88" t="s">
        <v>35</v>
      </c>
      <c r="H84" s="88">
        <v>3897881</v>
      </c>
      <c r="I84" s="96">
        <v>42826</v>
      </c>
      <c r="J84" s="90">
        <v>90</v>
      </c>
    </row>
    <row r="85" spans="1:10" s="84" customFormat="1" ht="16" customHeight="1" x14ac:dyDescent="0.2">
      <c r="A85" s="5">
        <v>1</v>
      </c>
      <c r="B85" s="5">
        <v>84</v>
      </c>
      <c r="C85" s="91">
        <v>42408.348611111112</v>
      </c>
      <c r="D85" s="5">
        <v>24</v>
      </c>
      <c r="E85" s="83" t="s">
        <v>9</v>
      </c>
      <c r="F85" s="86" t="s">
        <v>50</v>
      </c>
      <c r="G85" s="88" t="s">
        <v>47</v>
      </c>
      <c r="H85" s="88" t="s">
        <v>48</v>
      </c>
      <c r="I85" s="96">
        <v>42948</v>
      </c>
      <c r="J85" s="90">
        <v>114</v>
      </c>
    </row>
    <row r="86" spans="1:10" s="84" customFormat="1" ht="16" customHeight="1" x14ac:dyDescent="0.2">
      <c r="A86" s="5">
        <v>1</v>
      </c>
      <c r="B86" s="5">
        <v>85</v>
      </c>
      <c r="C86" s="91">
        <v>42408.925000000003</v>
      </c>
      <c r="D86" s="5">
        <v>25</v>
      </c>
      <c r="E86" s="83" t="s">
        <v>69</v>
      </c>
      <c r="F86" s="88" t="s">
        <v>39</v>
      </c>
      <c r="G86" s="88" t="s">
        <v>35</v>
      </c>
      <c r="H86" s="88">
        <v>3897881</v>
      </c>
      <c r="I86" s="96">
        <v>42826</v>
      </c>
      <c r="J86" s="90">
        <v>159</v>
      </c>
    </row>
    <row r="87" spans="1:10" s="84" customFormat="1" ht="16" customHeight="1" x14ac:dyDescent="0.2">
      <c r="A87" s="5">
        <v>1</v>
      </c>
      <c r="B87" s="5">
        <v>86</v>
      </c>
      <c r="C87" s="91">
        <v>42408.925000000003</v>
      </c>
      <c r="D87" s="5">
        <v>25</v>
      </c>
      <c r="E87" s="83" t="s">
        <v>68</v>
      </c>
      <c r="F87" s="88" t="s">
        <v>46</v>
      </c>
      <c r="G87" s="88" t="s">
        <v>44</v>
      </c>
      <c r="H87" s="88">
        <v>3921198</v>
      </c>
      <c r="I87" s="96">
        <v>42917</v>
      </c>
      <c r="J87" s="90">
        <v>235</v>
      </c>
    </row>
    <row r="88" spans="1:10" s="84" customFormat="1" ht="16" customHeight="1" x14ac:dyDescent="0.2">
      <c r="A88" s="5">
        <v>1</v>
      </c>
      <c r="B88" s="5">
        <v>87</v>
      </c>
      <c r="C88" s="91">
        <v>42409.57916666667</v>
      </c>
      <c r="D88" s="5">
        <v>26</v>
      </c>
      <c r="E88" s="83" t="s">
        <v>68</v>
      </c>
      <c r="F88" s="88" t="s">
        <v>46</v>
      </c>
      <c r="G88" s="88" t="s">
        <v>44</v>
      </c>
      <c r="H88" s="88">
        <v>3921198</v>
      </c>
      <c r="I88" s="96">
        <v>42917</v>
      </c>
      <c r="J88" s="90">
        <v>101</v>
      </c>
    </row>
    <row r="89" spans="1:10" s="84" customFormat="1" ht="16" customHeight="1" x14ac:dyDescent="0.2">
      <c r="A89" s="5">
        <v>1</v>
      </c>
      <c r="B89" s="5">
        <v>88</v>
      </c>
      <c r="C89" s="91">
        <v>42409.57916666667</v>
      </c>
      <c r="D89" s="5">
        <v>26</v>
      </c>
      <c r="E89" s="83" t="s">
        <v>5</v>
      </c>
      <c r="F89" s="88">
        <v>4572262</v>
      </c>
      <c r="G89" s="88" t="s">
        <v>47</v>
      </c>
      <c r="H89" s="88" t="s">
        <v>48</v>
      </c>
      <c r="I89" s="96">
        <v>42948</v>
      </c>
      <c r="J89" s="90">
        <v>86</v>
      </c>
    </row>
    <row r="90" spans="1:10" s="84" customFormat="1" ht="16" customHeight="1" x14ac:dyDescent="0.2">
      <c r="A90" s="5">
        <v>1</v>
      </c>
      <c r="B90" s="5">
        <v>89</v>
      </c>
      <c r="C90" s="91">
        <v>42409.57916666667</v>
      </c>
      <c r="D90" s="5">
        <v>26</v>
      </c>
      <c r="E90" s="83" t="s">
        <v>9</v>
      </c>
      <c r="F90" s="86" t="s">
        <v>50</v>
      </c>
      <c r="G90" s="88" t="s">
        <v>47</v>
      </c>
      <c r="H90" s="88" t="s">
        <v>48</v>
      </c>
      <c r="I90" s="96">
        <v>42948</v>
      </c>
      <c r="J90" s="90">
        <v>84</v>
      </c>
    </row>
    <row r="91" spans="1:10" s="84" customFormat="1" ht="16" customHeight="1" x14ac:dyDescent="0.2">
      <c r="A91" s="5">
        <v>1</v>
      </c>
      <c r="B91" s="5">
        <v>90</v>
      </c>
      <c r="C91" s="91">
        <v>42409.647222222222</v>
      </c>
      <c r="D91" s="5">
        <v>27</v>
      </c>
      <c r="E91" s="83" t="s">
        <v>44</v>
      </c>
      <c r="F91" s="88" t="s">
        <v>43</v>
      </c>
      <c r="G91" s="88" t="s">
        <v>44</v>
      </c>
      <c r="H91" s="88">
        <v>3921198</v>
      </c>
      <c r="I91" s="96">
        <v>42917</v>
      </c>
      <c r="J91" s="90">
        <v>92</v>
      </c>
    </row>
    <row r="92" spans="1:10" s="84" customFormat="1" ht="16" customHeight="1" x14ac:dyDescent="0.2">
      <c r="A92" s="5">
        <v>1</v>
      </c>
      <c r="B92" s="5">
        <v>91</v>
      </c>
      <c r="C92" s="91">
        <v>42409.647222222222</v>
      </c>
      <c r="D92" s="5">
        <v>27</v>
      </c>
      <c r="E92" s="83" t="s">
        <v>67</v>
      </c>
      <c r="F92" s="88" t="s">
        <v>45</v>
      </c>
      <c r="G92" s="88" t="s">
        <v>44</v>
      </c>
      <c r="H92" s="88">
        <v>3921198</v>
      </c>
      <c r="I92" s="96">
        <v>42917</v>
      </c>
      <c r="J92" s="90">
        <v>87</v>
      </c>
    </row>
    <row r="93" spans="1:10" s="84" customFormat="1" ht="16" customHeight="1" x14ac:dyDescent="0.2">
      <c r="A93" s="5">
        <v>1</v>
      </c>
      <c r="B93" s="5">
        <v>92</v>
      </c>
      <c r="C93" s="91">
        <v>42409.647222222222</v>
      </c>
      <c r="D93" s="5">
        <v>27</v>
      </c>
      <c r="E93" s="83" t="s">
        <v>68</v>
      </c>
      <c r="F93" s="88" t="s">
        <v>46</v>
      </c>
      <c r="G93" s="88" t="s">
        <v>44</v>
      </c>
      <c r="H93" s="88">
        <v>3921198</v>
      </c>
      <c r="I93" s="96">
        <v>42917</v>
      </c>
      <c r="J93" s="90">
        <v>99</v>
      </c>
    </row>
    <row r="94" spans="1:10" s="84" customFormat="1" ht="16" customHeight="1" x14ac:dyDescent="0.2">
      <c r="A94" s="5">
        <v>1</v>
      </c>
      <c r="B94" s="5">
        <v>93</v>
      </c>
      <c r="C94" s="91">
        <v>42409.750694444447</v>
      </c>
      <c r="D94" s="5">
        <v>28</v>
      </c>
      <c r="E94" s="83" t="s">
        <v>67</v>
      </c>
      <c r="F94" s="88" t="s">
        <v>45</v>
      </c>
      <c r="G94" s="88" t="s">
        <v>44</v>
      </c>
      <c r="H94" s="88">
        <v>3921198</v>
      </c>
      <c r="I94" s="96">
        <v>42917</v>
      </c>
      <c r="J94" s="90">
        <v>121</v>
      </c>
    </row>
    <row r="95" spans="1:10" s="84" customFormat="1" ht="16" customHeight="1" x14ac:dyDescent="0.2">
      <c r="A95" s="5">
        <v>1</v>
      </c>
      <c r="B95" s="5">
        <v>94</v>
      </c>
      <c r="C95" s="91">
        <v>42409.750694444447</v>
      </c>
      <c r="D95" s="5">
        <v>28</v>
      </c>
      <c r="E95" s="83" t="s">
        <v>5</v>
      </c>
      <c r="F95" s="88">
        <v>4572262</v>
      </c>
      <c r="G95" s="88" t="s">
        <v>47</v>
      </c>
      <c r="H95" s="88" t="s">
        <v>48</v>
      </c>
      <c r="I95" s="96">
        <v>42948</v>
      </c>
      <c r="J95" s="90">
        <v>121</v>
      </c>
    </row>
    <row r="96" spans="1:10" s="84" customFormat="1" ht="16" customHeight="1" x14ac:dyDescent="0.2">
      <c r="A96" s="5">
        <v>1</v>
      </c>
      <c r="B96" s="5">
        <v>95</v>
      </c>
      <c r="C96" s="91">
        <v>42409.753472222219</v>
      </c>
      <c r="D96" s="5">
        <v>29</v>
      </c>
      <c r="E96" s="83" t="s">
        <v>60</v>
      </c>
      <c r="F96" s="88" t="s">
        <v>34</v>
      </c>
      <c r="G96" s="88" t="s">
        <v>35</v>
      </c>
      <c r="H96" s="88">
        <v>3897881</v>
      </c>
      <c r="I96" s="96">
        <v>42826</v>
      </c>
      <c r="J96" s="90">
        <v>92</v>
      </c>
    </row>
    <row r="97" spans="1:10" s="84" customFormat="1" ht="16" customHeight="1" x14ac:dyDescent="0.2">
      <c r="A97" s="5">
        <v>1</v>
      </c>
      <c r="B97" s="5">
        <v>96</v>
      </c>
      <c r="C97" s="91">
        <v>42409.753472222219</v>
      </c>
      <c r="D97" s="5">
        <v>29</v>
      </c>
      <c r="E97" s="83" t="s">
        <v>44</v>
      </c>
      <c r="F97" s="88" t="s">
        <v>43</v>
      </c>
      <c r="G97" s="88" t="s">
        <v>44</v>
      </c>
      <c r="H97" s="88">
        <v>3921198</v>
      </c>
      <c r="I97" s="96">
        <v>42917</v>
      </c>
      <c r="J97" s="90">
        <v>142</v>
      </c>
    </row>
    <row r="98" spans="1:10" s="84" customFormat="1" ht="16" customHeight="1" x14ac:dyDescent="0.2">
      <c r="A98" s="5">
        <v>1</v>
      </c>
      <c r="B98" s="5">
        <v>97</v>
      </c>
      <c r="C98" s="91">
        <v>42409.753472222219</v>
      </c>
      <c r="D98" s="5">
        <v>29</v>
      </c>
      <c r="E98" s="83" t="s">
        <v>9</v>
      </c>
      <c r="F98" s="86" t="s">
        <v>50</v>
      </c>
      <c r="G98" s="88" t="s">
        <v>47</v>
      </c>
      <c r="H98" s="88" t="s">
        <v>48</v>
      </c>
      <c r="I98" s="96">
        <v>42948</v>
      </c>
      <c r="J98" s="90">
        <v>112</v>
      </c>
    </row>
    <row r="99" spans="1:10" s="84" customFormat="1" ht="16" customHeight="1" x14ac:dyDescent="0.2">
      <c r="A99" s="5">
        <v>1</v>
      </c>
      <c r="B99" s="5">
        <v>98</v>
      </c>
      <c r="C99" s="91">
        <v>42409.977777777778</v>
      </c>
      <c r="D99" s="5">
        <v>30</v>
      </c>
      <c r="E99" s="83" t="s">
        <v>67</v>
      </c>
      <c r="F99" s="88" t="s">
        <v>45</v>
      </c>
      <c r="G99" s="88" t="s">
        <v>44</v>
      </c>
      <c r="H99" s="88">
        <v>3921198</v>
      </c>
      <c r="I99" s="96">
        <v>42917</v>
      </c>
      <c r="J99" s="90">
        <v>83</v>
      </c>
    </row>
    <row r="100" spans="1:10" s="84" customFormat="1" ht="16" customHeight="1" x14ac:dyDescent="0.2">
      <c r="A100" s="5">
        <v>1</v>
      </c>
      <c r="B100" s="5">
        <v>99</v>
      </c>
      <c r="C100" s="91">
        <v>42409.977777777778</v>
      </c>
      <c r="D100" s="5">
        <v>30</v>
      </c>
      <c r="E100" s="83" t="s">
        <v>68</v>
      </c>
      <c r="F100" s="88" t="s">
        <v>46</v>
      </c>
      <c r="G100" s="88" t="s">
        <v>44</v>
      </c>
      <c r="H100" s="88">
        <v>3921198</v>
      </c>
      <c r="I100" s="96">
        <v>42917</v>
      </c>
      <c r="J100" s="90">
        <v>82</v>
      </c>
    </row>
    <row r="101" spans="1:10" s="84" customFormat="1" ht="16" customHeight="1" x14ac:dyDescent="0.2">
      <c r="A101" s="5">
        <v>1</v>
      </c>
      <c r="B101" s="5">
        <v>100</v>
      </c>
      <c r="C101" s="91">
        <v>42409.977777777778</v>
      </c>
      <c r="D101" s="5">
        <v>30</v>
      </c>
      <c r="E101" s="83" t="s">
        <v>9</v>
      </c>
      <c r="F101" s="86" t="s">
        <v>50</v>
      </c>
      <c r="G101" s="88" t="s">
        <v>47</v>
      </c>
      <c r="H101" s="88" t="s">
        <v>48</v>
      </c>
      <c r="I101" s="96">
        <v>42948</v>
      </c>
      <c r="J101" s="90">
        <v>71</v>
      </c>
    </row>
    <row r="102" spans="1:10" s="84" customFormat="1" ht="16" customHeight="1" x14ac:dyDescent="0.2">
      <c r="A102" s="5">
        <v>1</v>
      </c>
      <c r="B102" s="5">
        <v>101</v>
      </c>
      <c r="C102" s="91">
        <v>42409.979166666664</v>
      </c>
      <c r="D102" s="5">
        <v>31</v>
      </c>
      <c r="E102" s="83" t="s">
        <v>67</v>
      </c>
      <c r="F102" s="88" t="s">
        <v>45</v>
      </c>
      <c r="G102" s="88" t="s">
        <v>44</v>
      </c>
      <c r="H102" s="88">
        <v>3921198</v>
      </c>
      <c r="I102" s="96">
        <v>42917</v>
      </c>
      <c r="J102" s="90">
        <v>86</v>
      </c>
    </row>
    <row r="103" spans="1:10" s="84" customFormat="1" ht="16" customHeight="1" x14ac:dyDescent="0.2">
      <c r="A103" s="5">
        <v>1</v>
      </c>
      <c r="B103" s="5">
        <v>102</v>
      </c>
      <c r="C103" s="91">
        <v>42409.979166666664</v>
      </c>
      <c r="D103" s="5">
        <v>31</v>
      </c>
      <c r="E103" s="83" t="s">
        <v>68</v>
      </c>
      <c r="F103" s="88" t="s">
        <v>46</v>
      </c>
      <c r="G103" s="88" t="s">
        <v>44</v>
      </c>
      <c r="H103" s="88">
        <v>3921198</v>
      </c>
      <c r="I103" s="96">
        <v>42917</v>
      </c>
      <c r="J103" s="90">
        <v>85</v>
      </c>
    </row>
    <row r="104" spans="1:10" s="84" customFormat="1" ht="16" customHeight="1" x14ac:dyDescent="0.2">
      <c r="A104" s="5">
        <v>1</v>
      </c>
      <c r="B104" s="5">
        <v>103</v>
      </c>
      <c r="C104" s="91">
        <v>42409.979166666664</v>
      </c>
      <c r="D104" s="5">
        <v>31</v>
      </c>
      <c r="E104" s="83" t="s">
        <v>9</v>
      </c>
      <c r="F104" s="86" t="s">
        <v>50</v>
      </c>
      <c r="G104" s="88" t="s">
        <v>47</v>
      </c>
      <c r="H104" s="88" t="s">
        <v>48</v>
      </c>
      <c r="I104" s="96">
        <v>42948</v>
      </c>
      <c r="J104" s="90">
        <v>77</v>
      </c>
    </row>
    <row r="105" spans="1:10" s="84" customFormat="1" ht="16" customHeight="1" x14ac:dyDescent="0.2">
      <c r="A105" s="5">
        <v>1</v>
      </c>
      <c r="B105" s="5">
        <v>104</v>
      </c>
      <c r="C105" s="91">
        <v>42410.339583333334</v>
      </c>
      <c r="D105" s="5">
        <v>32</v>
      </c>
      <c r="E105" s="83" t="s">
        <v>44</v>
      </c>
      <c r="F105" s="88" t="s">
        <v>43</v>
      </c>
      <c r="G105" s="88" t="s">
        <v>44</v>
      </c>
      <c r="H105" s="88">
        <v>3921198</v>
      </c>
      <c r="I105" s="96">
        <v>42917</v>
      </c>
      <c r="J105" s="90">
        <v>149</v>
      </c>
    </row>
    <row r="106" spans="1:10" s="84" customFormat="1" ht="16" customHeight="1" x14ac:dyDescent="0.2">
      <c r="A106" s="5">
        <v>1</v>
      </c>
      <c r="B106" s="5">
        <v>105</v>
      </c>
      <c r="C106" s="91">
        <v>42410.339583333334</v>
      </c>
      <c r="D106" s="5">
        <v>32</v>
      </c>
      <c r="E106" s="83" t="s">
        <v>68</v>
      </c>
      <c r="F106" s="88" t="s">
        <v>46</v>
      </c>
      <c r="G106" s="88" t="s">
        <v>44</v>
      </c>
      <c r="H106" s="88">
        <v>3921198</v>
      </c>
      <c r="I106" s="96">
        <v>42917</v>
      </c>
      <c r="J106" s="90">
        <v>151</v>
      </c>
    </row>
    <row r="107" spans="1:10" s="84" customFormat="1" ht="16" customHeight="1" x14ac:dyDescent="0.2">
      <c r="A107" s="5">
        <v>1</v>
      </c>
      <c r="B107" s="5">
        <v>106</v>
      </c>
      <c r="C107" s="91">
        <v>42410.339583333334</v>
      </c>
      <c r="D107" s="5">
        <v>32</v>
      </c>
      <c r="E107" s="83" t="s">
        <v>9</v>
      </c>
      <c r="F107" s="86" t="s">
        <v>50</v>
      </c>
      <c r="G107" s="88" t="s">
        <v>47</v>
      </c>
      <c r="H107" s="88" t="s">
        <v>48</v>
      </c>
      <c r="I107" s="96">
        <v>42948</v>
      </c>
      <c r="J107" s="90">
        <v>141</v>
      </c>
    </row>
    <row r="108" spans="1:10" s="84" customFormat="1" ht="16" customHeight="1" x14ac:dyDescent="0.2">
      <c r="A108" s="5">
        <v>1</v>
      </c>
      <c r="B108" s="5">
        <v>107</v>
      </c>
      <c r="C108" s="91">
        <v>42410.875</v>
      </c>
      <c r="D108" s="5">
        <v>33</v>
      </c>
      <c r="E108" s="83" t="s">
        <v>69</v>
      </c>
      <c r="F108" s="88" t="s">
        <v>39</v>
      </c>
      <c r="G108" s="88" t="s">
        <v>35</v>
      </c>
      <c r="H108" s="88">
        <v>3897881</v>
      </c>
      <c r="I108" s="96">
        <v>42826</v>
      </c>
      <c r="J108" s="90">
        <v>198</v>
      </c>
    </row>
    <row r="109" spans="1:10" s="84" customFormat="1" ht="16" customHeight="1" x14ac:dyDescent="0.2">
      <c r="A109" s="5">
        <v>1</v>
      </c>
      <c r="B109" s="5">
        <v>108</v>
      </c>
      <c r="C109" s="91">
        <v>42410.875</v>
      </c>
      <c r="D109" s="5">
        <v>33</v>
      </c>
      <c r="E109" s="83" t="s">
        <v>44</v>
      </c>
      <c r="F109" s="88" t="s">
        <v>43</v>
      </c>
      <c r="G109" s="88" t="s">
        <v>44</v>
      </c>
      <c r="H109" s="88">
        <v>3921198</v>
      </c>
      <c r="I109" s="96">
        <v>42917</v>
      </c>
      <c r="J109" s="90">
        <v>278</v>
      </c>
    </row>
    <row r="110" spans="1:10" s="84" customFormat="1" ht="16" customHeight="1" x14ac:dyDescent="0.2">
      <c r="A110" s="5">
        <v>1</v>
      </c>
      <c r="B110" s="5">
        <v>109</v>
      </c>
      <c r="C110" s="91">
        <v>42410.875</v>
      </c>
      <c r="D110" s="5">
        <v>33</v>
      </c>
      <c r="E110" s="83" t="s">
        <v>68</v>
      </c>
      <c r="F110" s="88" t="s">
        <v>46</v>
      </c>
      <c r="G110" s="88" t="s">
        <v>44</v>
      </c>
      <c r="H110" s="88">
        <v>3921198</v>
      </c>
      <c r="I110" s="96">
        <v>42917</v>
      </c>
      <c r="J110" s="90">
        <v>271</v>
      </c>
    </row>
    <row r="111" spans="1:10" s="84" customFormat="1" ht="16" customHeight="1" x14ac:dyDescent="0.2">
      <c r="A111" s="5">
        <v>1</v>
      </c>
      <c r="B111" s="5">
        <v>110</v>
      </c>
      <c r="C111" s="91">
        <v>42410.875</v>
      </c>
      <c r="D111" s="5">
        <v>33</v>
      </c>
      <c r="E111" s="83" t="s">
        <v>9</v>
      </c>
      <c r="F111" s="86" t="s">
        <v>50</v>
      </c>
      <c r="G111" s="88" t="s">
        <v>47</v>
      </c>
      <c r="H111" s="88" t="s">
        <v>48</v>
      </c>
      <c r="I111" s="96">
        <v>42948</v>
      </c>
      <c r="J111" s="90">
        <v>240</v>
      </c>
    </row>
    <row r="112" spans="1:10" s="84" customFormat="1" ht="16" customHeight="1" x14ac:dyDescent="0.2">
      <c r="A112" s="5">
        <v>1</v>
      </c>
      <c r="B112" s="5">
        <v>111</v>
      </c>
      <c r="C112" s="91">
        <v>42411.35</v>
      </c>
      <c r="D112" s="5">
        <v>34</v>
      </c>
      <c r="E112" s="83" t="s">
        <v>68</v>
      </c>
      <c r="F112" s="88" t="s">
        <v>46</v>
      </c>
      <c r="G112" s="88" t="s">
        <v>44</v>
      </c>
      <c r="H112" s="88">
        <v>3921198</v>
      </c>
      <c r="I112" s="96">
        <v>42917</v>
      </c>
      <c r="J112" s="90">
        <v>120</v>
      </c>
    </row>
    <row r="113" spans="1:10" s="84" customFormat="1" ht="16" customHeight="1" x14ac:dyDescent="0.2">
      <c r="A113" s="5">
        <v>1</v>
      </c>
      <c r="B113" s="5">
        <v>112</v>
      </c>
      <c r="C113" s="91">
        <v>42411.35</v>
      </c>
      <c r="D113" s="5">
        <v>34</v>
      </c>
      <c r="E113" s="83" t="s">
        <v>5</v>
      </c>
      <c r="F113" s="88">
        <v>4572262</v>
      </c>
      <c r="G113" s="88" t="s">
        <v>47</v>
      </c>
      <c r="H113" s="88" t="s">
        <v>48</v>
      </c>
      <c r="I113" s="96">
        <v>42948</v>
      </c>
      <c r="J113" s="90">
        <v>95</v>
      </c>
    </row>
    <row r="114" spans="1:10" s="84" customFormat="1" ht="16" customHeight="1" x14ac:dyDescent="0.2">
      <c r="A114" s="5">
        <v>1</v>
      </c>
      <c r="B114" s="5">
        <v>113</v>
      </c>
      <c r="C114" s="91">
        <v>42411.35</v>
      </c>
      <c r="D114" s="5">
        <v>34</v>
      </c>
      <c r="E114" s="83" t="s">
        <v>9</v>
      </c>
      <c r="F114" s="86" t="s">
        <v>50</v>
      </c>
      <c r="G114" s="88" t="s">
        <v>47</v>
      </c>
      <c r="H114" s="88" t="s">
        <v>48</v>
      </c>
      <c r="I114" s="96">
        <v>42948</v>
      </c>
      <c r="J114" s="90">
        <v>99</v>
      </c>
    </row>
    <row r="115" spans="1:10" s="84" customFormat="1" ht="16" customHeight="1" x14ac:dyDescent="0.2">
      <c r="A115" s="5">
        <v>1</v>
      </c>
      <c r="B115" s="5">
        <v>114</v>
      </c>
      <c r="C115" s="91">
        <v>42411.973611111112</v>
      </c>
      <c r="D115" s="5">
        <v>35</v>
      </c>
      <c r="E115" s="83" t="s">
        <v>69</v>
      </c>
      <c r="F115" s="88" t="s">
        <v>39</v>
      </c>
      <c r="G115" s="88" t="s">
        <v>35</v>
      </c>
      <c r="H115" s="88">
        <v>3897881</v>
      </c>
      <c r="I115" s="96">
        <v>42826</v>
      </c>
      <c r="J115" s="90">
        <v>104</v>
      </c>
    </row>
    <row r="116" spans="1:10" s="84" customFormat="1" ht="16" customHeight="1" x14ac:dyDescent="0.2">
      <c r="A116" s="5">
        <v>1</v>
      </c>
      <c r="B116" s="5">
        <v>115</v>
      </c>
      <c r="C116" s="91">
        <v>42411.973611111112</v>
      </c>
      <c r="D116" s="5">
        <v>35</v>
      </c>
      <c r="E116" s="83" t="s">
        <v>67</v>
      </c>
      <c r="F116" s="88" t="s">
        <v>45</v>
      </c>
      <c r="G116" s="88" t="s">
        <v>44</v>
      </c>
      <c r="H116" s="88">
        <v>3921198</v>
      </c>
      <c r="I116" s="96">
        <v>42917</v>
      </c>
      <c r="J116" s="90">
        <v>150</v>
      </c>
    </row>
    <row r="117" spans="1:10" s="84" customFormat="1" ht="16" customHeight="1" x14ac:dyDescent="0.2">
      <c r="A117" s="5">
        <v>1</v>
      </c>
      <c r="B117" s="5">
        <v>116</v>
      </c>
      <c r="C117" s="91">
        <v>42412.345138888886</v>
      </c>
      <c r="D117" s="5">
        <v>36</v>
      </c>
      <c r="E117" s="83" t="s">
        <v>60</v>
      </c>
      <c r="F117" s="88" t="s">
        <v>34</v>
      </c>
      <c r="G117" s="88" t="s">
        <v>35</v>
      </c>
      <c r="H117" s="88">
        <v>3897881</v>
      </c>
      <c r="I117" s="96">
        <v>42826</v>
      </c>
      <c r="J117" s="90">
        <v>93</v>
      </c>
    </row>
    <row r="118" spans="1:10" s="84" customFormat="1" ht="16" customHeight="1" x14ac:dyDescent="0.2">
      <c r="A118" s="5">
        <v>1</v>
      </c>
      <c r="B118" s="5">
        <v>117</v>
      </c>
      <c r="C118" s="91">
        <v>42412.345138888886</v>
      </c>
      <c r="D118" s="5">
        <v>36</v>
      </c>
      <c r="E118" s="83" t="s">
        <v>5</v>
      </c>
      <c r="F118" s="88">
        <v>4572262</v>
      </c>
      <c r="G118" s="88" t="s">
        <v>47</v>
      </c>
      <c r="H118" s="88" t="s">
        <v>48</v>
      </c>
      <c r="I118" s="96">
        <v>42948</v>
      </c>
      <c r="J118" s="90">
        <v>124</v>
      </c>
    </row>
    <row r="119" spans="1:10" s="84" customFormat="1" ht="16" customHeight="1" x14ac:dyDescent="0.2">
      <c r="A119" s="5">
        <v>1</v>
      </c>
      <c r="B119" s="5">
        <v>118</v>
      </c>
      <c r="C119" s="91">
        <v>42412.345138888886</v>
      </c>
      <c r="D119" s="5">
        <v>36</v>
      </c>
      <c r="E119" s="83" t="s">
        <v>9</v>
      </c>
      <c r="F119" s="86" t="s">
        <v>50</v>
      </c>
      <c r="G119" s="88" t="s">
        <v>47</v>
      </c>
      <c r="H119" s="88" t="s">
        <v>48</v>
      </c>
      <c r="I119" s="96">
        <v>42948</v>
      </c>
      <c r="J119" s="90">
        <v>115</v>
      </c>
    </row>
    <row r="120" spans="1:10" s="84" customFormat="1" ht="16" customHeight="1" x14ac:dyDescent="0.2">
      <c r="A120" s="5">
        <v>1</v>
      </c>
      <c r="B120" s="5">
        <v>119</v>
      </c>
      <c r="C120" s="91">
        <v>42412.856249999997</v>
      </c>
      <c r="D120" s="5">
        <v>37</v>
      </c>
      <c r="E120" s="83" t="s">
        <v>69</v>
      </c>
      <c r="F120" s="88" t="s">
        <v>39</v>
      </c>
      <c r="G120" s="88" t="s">
        <v>35</v>
      </c>
      <c r="H120" s="88">
        <v>3897881</v>
      </c>
      <c r="I120" s="96">
        <v>42826</v>
      </c>
      <c r="J120" s="90">
        <v>111</v>
      </c>
    </row>
    <row r="121" spans="1:10" s="84" customFormat="1" ht="16" customHeight="1" x14ac:dyDescent="0.2">
      <c r="A121" s="5">
        <v>1</v>
      </c>
      <c r="B121" s="5">
        <v>120</v>
      </c>
      <c r="C121" s="91">
        <v>42412.856249999997</v>
      </c>
      <c r="D121" s="5">
        <v>37</v>
      </c>
      <c r="E121" s="83" t="s">
        <v>67</v>
      </c>
      <c r="F121" s="88" t="s">
        <v>45</v>
      </c>
      <c r="G121" s="88" t="s">
        <v>44</v>
      </c>
      <c r="H121" s="88">
        <v>3921198</v>
      </c>
      <c r="I121" s="96">
        <v>42917</v>
      </c>
      <c r="J121" s="90">
        <v>126</v>
      </c>
    </row>
    <row r="122" spans="1:10" s="84" customFormat="1" ht="16" customHeight="1" x14ac:dyDescent="0.2">
      <c r="A122" s="5">
        <v>1</v>
      </c>
      <c r="B122" s="5">
        <v>121</v>
      </c>
      <c r="C122" s="91">
        <v>42412.856249999997</v>
      </c>
      <c r="D122" s="5">
        <v>37</v>
      </c>
      <c r="E122" s="83" t="s">
        <v>9</v>
      </c>
      <c r="F122" s="86" t="s">
        <v>50</v>
      </c>
      <c r="G122" s="88" t="s">
        <v>47</v>
      </c>
      <c r="H122" s="88" t="s">
        <v>48</v>
      </c>
      <c r="I122" s="96">
        <v>42948</v>
      </c>
      <c r="J122" s="90">
        <v>114</v>
      </c>
    </row>
    <row r="123" spans="1:10" s="84" customFormat="1" ht="16" customHeight="1" x14ac:dyDescent="0.2">
      <c r="A123" s="5">
        <v>1</v>
      </c>
      <c r="B123" s="5">
        <v>122</v>
      </c>
      <c r="C123" s="91">
        <v>42413.395833333336</v>
      </c>
      <c r="D123" s="5">
        <v>38</v>
      </c>
      <c r="E123" s="83" t="s">
        <v>69</v>
      </c>
      <c r="F123" s="88" t="s">
        <v>39</v>
      </c>
      <c r="G123" s="88" t="s">
        <v>35</v>
      </c>
      <c r="H123" s="88">
        <v>3897881</v>
      </c>
      <c r="I123" s="96">
        <v>42826</v>
      </c>
      <c r="J123" s="90">
        <v>82</v>
      </c>
    </row>
    <row r="124" spans="1:10" s="84" customFormat="1" ht="16" customHeight="1" x14ac:dyDescent="0.2">
      <c r="A124" s="5">
        <v>1</v>
      </c>
      <c r="B124" s="5">
        <v>123</v>
      </c>
      <c r="C124" s="91">
        <v>42413.395833333336</v>
      </c>
      <c r="D124" s="5">
        <v>38</v>
      </c>
      <c r="E124" s="83" t="s">
        <v>44</v>
      </c>
      <c r="F124" s="88" t="s">
        <v>43</v>
      </c>
      <c r="G124" s="88" t="s">
        <v>44</v>
      </c>
      <c r="H124" s="88">
        <v>3921198</v>
      </c>
      <c r="I124" s="96">
        <v>42917</v>
      </c>
      <c r="J124" s="90">
        <v>110</v>
      </c>
    </row>
    <row r="125" spans="1:10" s="84" customFormat="1" ht="16" customHeight="1" x14ac:dyDescent="0.2">
      <c r="A125" s="5">
        <v>1</v>
      </c>
      <c r="B125" s="5">
        <v>124</v>
      </c>
      <c r="C125" s="91">
        <v>42413.395833333336</v>
      </c>
      <c r="D125" s="5">
        <v>38</v>
      </c>
      <c r="E125" s="83" t="s">
        <v>9</v>
      </c>
      <c r="F125" s="86" t="s">
        <v>50</v>
      </c>
      <c r="G125" s="88" t="s">
        <v>47</v>
      </c>
      <c r="H125" s="88" t="s">
        <v>48</v>
      </c>
      <c r="I125" s="96">
        <v>42948</v>
      </c>
      <c r="J125" s="90">
        <v>97</v>
      </c>
    </row>
    <row r="126" spans="1:10" s="84" customFormat="1" ht="16" customHeight="1" x14ac:dyDescent="0.2">
      <c r="A126" s="5">
        <v>1</v>
      </c>
      <c r="B126" s="5">
        <v>125</v>
      </c>
      <c r="C126" s="91">
        <v>42414.318749999999</v>
      </c>
      <c r="D126" s="5">
        <v>39</v>
      </c>
      <c r="E126" s="83" t="s">
        <v>69</v>
      </c>
      <c r="F126" s="88" t="s">
        <v>39</v>
      </c>
      <c r="G126" s="88" t="s">
        <v>35</v>
      </c>
      <c r="H126" s="88">
        <v>3897881</v>
      </c>
      <c r="I126" s="96">
        <v>42826</v>
      </c>
      <c r="J126" s="90">
        <v>93</v>
      </c>
    </row>
    <row r="127" spans="1:10" s="84" customFormat="1" ht="16" customHeight="1" x14ac:dyDescent="0.2">
      <c r="A127" s="5">
        <v>1</v>
      </c>
      <c r="B127" s="5">
        <v>126</v>
      </c>
      <c r="C127" s="91">
        <v>42414.318749999999</v>
      </c>
      <c r="D127" s="5">
        <v>39</v>
      </c>
      <c r="E127" s="83" t="s">
        <v>5</v>
      </c>
      <c r="F127" s="88">
        <v>4572262</v>
      </c>
      <c r="G127" s="88" t="s">
        <v>47</v>
      </c>
      <c r="H127" s="88" t="s">
        <v>48</v>
      </c>
      <c r="I127" s="96">
        <v>42948</v>
      </c>
      <c r="J127" s="90">
        <v>114</v>
      </c>
    </row>
    <row r="128" spans="1:10" s="84" customFormat="1" ht="16" customHeight="1" x14ac:dyDescent="0.2">
      <c r="A128" s="5">
        <v>1</v>
      </c>
      <c r="B128" s="5">
        <v>127</v>
      </c>
      <c r="C128" s="91">
        <v>42414.916666666664</v>
      </c>
      <c r="D128" s="5">
        <v>40</v>
      </c>
      <c r="E128" s="83" t="s">
        <v>68</v>
      </c>
      <c r="F128" s="88" t="s">
        <v>46</v>
      </c>
      <c r="G128" s="88" t="s">
        <v>44</v>
      </c>
      <c r="H128" s="88">
        <v>3921198</v>
      </c>
      <c r="I128" s="96">
        <v>42917</v>
      </c>
      <c r="J128" s="90">
        <v>109</v>
      </c>
    </row>
    <row r="129" spans="1:10" s="84" customFormat="1" ht="16" customHeight="1" x14ac:dyDescent="0.2">
      <c r="A129" s="5">
        <v>1</v>
      </c>
      <c r="B129" s="5">
        <v>128</v>
      </c>
      <c r="C129" s="91">
        <v>42414.916666666664</v>
      </c>
      <c r="D129" s="5">
        <v>40</v>
      </c>
      <c r="E129" s="83" t="s">
        <v>5</v>
      </c>
      <c r="F129" s="88">
        <v>4572262</v>
      </c>
      <c r="G129" s="88" t="s">
        <v>47</v>
      </c>
      <c r="H129" s="88" t="s">
        <v>48</v>
      </c>
      <c r="I129" s="96">
        <v>42948</v>
      </c>
      <c r="J129" s="90">
        <v>94</v>
      </c>
    </row>
    <row r="130" spans="1:10" s="84" customFormat="1" ht="16" customHeight="1" x14ac:dyDescent="0.2">
      <c r="A130" s="5">
        <v>1</v>
      </c>
      <c r="B130" s="5">
        <v>129</v>
      </c>
      <c r="C130" s="91">
        <v>42415.291666666664</v>
      </c>
      <c r="D130" s="5">
        <v>41</v>
      </c>
      <c r="E130" s="83" t="s">
        <v>69</v>
      </c>
      <c r="F130" s="88" t="s">
        <v>39</v>
      </c>
      <c r="G130" s="88" t="s">
        <v>35</v>
      </c>
      <c r="H130" s="88">
        <v>3897881</v>
      </c>
      <c r="I130" s="96">
        <v>42826</v>
      </c>
      <c r="J130" s="90">
        <v>112</v>
      </c>
    </row>
    <row r="131" spans="1:10" s="84" customFormat="1" ht="16" customHeight="1" x14ac:dyDescent="0.2">
      <c r="A131" s="5">
        <v>1</v>
      </c>
      <c r="B131" s="5">
        <v>130</v>
      </c>
      <c r="C131" s="91">
        <v>42415.291666666664</v>
      </c>
      <c r="D131" s="5">
        <v>41</v>
      </c>
      <c r="E131" s="83" t="s">
        <v>5</v>
      </c>
      <c r="F131" s="88">
        <v>4572262</v>
      </c>
      <c r="G131" s="88" t="s">
        <v>47</v>
      </c>
      <c r="H131" s="88" t="s">
        <v>48</v>
      </c>
      <c r="I131" s="96">
        <v>42948</v>
      </c>
      <c r="J131" s="90">
        <v>138</v>
      </c>
    </row>
    <row r="132" spans="1:10" s="84" customFormat="1" ht="16" customHeight="1" x14ac:dyDescent="0.2">
      <c r="A132" s="5">
        <v>1</v>
      </c>
      <c r="B132" s="5">
        <v>131</v>
      </c>
      <c r="C132" s="91">
        <v>42415.291666666664</v>
      </c>
      <c r="D132" s="5">
        <v>41</v>
      </c>
      <c r="E132" s="83" t="s">
        <v>9</v>
      </c>
      <c r="F132" s="86" t="s">
        <v>50</v>
      </c>
      <c r="G132" s="88" t="s">
        <v>47</v>
      </c>
      <c r="H132" s="88" t="s">
        <v>48</v>
      </c>
      <c r="I132" s="96">
        <v>42948</v>
      </c>
      <c r="J132" s="90">
        <v>148</v>
      </c>
    </row>
    <row r="133" spans="1:10" s="84" customFormat="1" ht="16" customHeight="1" x14ac:dyDescent="0.2">
      <c r="A133" s="5">
        <v>1</v>
      </c>
      <c r="B133" s="5">
        <v>132</v>
      </c>
      <c r="C133" s="91">
        <v>42416.417361111111</v>
      </c>
      <c r="D133" s="5">
        <v>42</v>
      </c>
      <c r="E133" s="83" t="s">
        <v>60</v>
      </c>
      <c r="F133" s="88" t="s">
        <v>34</v>
      </c>
      <c r="G133" s="88" t="s">
        <v>35</v>
      </c>
      <c r="H133" s="88">
        <v>3897881</v>
      </c>
      <c r="I133" s="96">
        <v>42826</v>
      </c>
      <c r="J133" s="90">
        <v>103</v>
      </c>
    </row>
    <row r="134" spans="1:10" s="84" customFormat="1" ht="16" customHeight="1" x14ac:dyDescent="0.2">
      <c r="A134" s="5">
        <v>1</v>
      </c>
      <c r="B134" s="5">
        <v>133</v>
      </c>
      <c r="C134" s="91">
        <v>42416.417361111111</v>
      </c>
      <c r="D134" s="5">
        <v>42</v>
      </c>
      <c r="E134" s="83" t="s">
        <v>68</v>
      </c>
      <c r="F134" s="88" t="s">
        <v>46</v>
      </c>
      <c r="G134" s="88" t="s">
        <v>44</v>
      </c>
      <c r="H134" s="88">
        <v>3921198</v>
      </c>
      <c r="I134" s="96">
        <v>42917</v>
      </c>
      <c r="J134" s="90">
        <v>141</v>
      </c>
    </row>
    <row r="135" spans="1:10" s="84" customFormat="1" ht="16" customHeight="1" x14ac:dyDescent="0.2">
      <c r="A135" s="5">
        <v>1</v>
      </c>
      <c r="B135" s="5">
        <v>134</v>
      </c>
      <c r="C135" s="91">
        <v>42416.417361111111</v>
      </c>
      <c r="D135" s="5">
        <v>42</v>
      </c>
      <c r="E135" s="83" t="s">
        <v>9</v>
      </c>
      <c r="F135" s="86" t="s">
        <v>50</v>
      </c>
      <c r="G135" s="88" t="s">
        <v>47</v>
      </c>
      <c r="H135" s="88" t="s">
        <v>48</v>
      </c>
      <c r="I135" s="96">
        <v>42948</v>
      </c>
      <c r="J135" s="90">
        <v>124</v>
      </c>
    </row>
    <row r="136" spans="1:10" s="84" customFormat="1" ht="16" customHeight="1" x14ac:dyDescent="0.2">
      <c r="A136" s="5">
        <v>1</v>
      </c>
      <c r="B136" s="5">
        <v>135</v>
      </c>
      <c r="C136" s="91">
        <v>42416.650694444441</v>
      </c>
      <c r="D136" s="5">
        <v>43</v>
      </c>
      <c r="E136" s="83" t="s">
        <v>69</v>
      </c>
      <c r="F136" s="88" t="s">
        <v>39</v>
      </c>
      <c r="G136" s="88" t="s">
        <v>35</v>
      </c>
      <c r="H136" s="88">
        <v>3897881</v>
      </c>
      <c r="I136" s="96">
        <v>42826</v>
      </c>
      <c r="J136" s="90">
        <v>104</v>
      </c>
    </row>
    <row r="137" spans="1:10" s="84" customFormat="1" ht="16" customHeight="1" x14ac:dyDescent="0.2">
      <c r="A137" s="5">
        <v>1</v>
      </c>
      <c r="B137" s="5">
        <v>136</v>
      </c>
      <c r="C137" s="91">
        <v>42416.650694444441</v>
      </c>
      <c r="D137" s="5">
        <v>43</v>
      </c>
      <c r="E137" s="83" t="s">
        <v>70</v>
      </c>
      <c r="F137" s="86" t="s">
        <v>58</v>
      </c>
      <c r="G137" s="88" t="s">
        <v>35</v>
      </c>
      <c r="H137" s="88">
        <v>3897881</v>
      </c>
      <c r="I137" s="96">
        <v>42826</v>
      </c>
      <c r="J137" s="90">
        <v>98</v>
      </c>
    </row>
    <row r="138" spans="1:10" s="84" customFormat="1" ht="16" customHeight="1" x14ac:dyDescent="0.2">
      <c r="A138" s="5">
        <v>1</v>
      </c>
      <c r="B138" s="5">
        <v>137</v>
      </c>
      <c r="C138" s="91">
        <v>42416.650694444441</v>
      </c>
      <c r="D138" s="5">
        <v>43</v>
      </c>
      <c r="E138" s="83" t="s">
        <v>67</v>
      </c>
      <c r="F138" s="88" t="s">
        <v>45</v>
      </c>
      <c r="G138" s="88" t="s">
        <v>44</v>
      </c>
      <c r="H138" s="88">
        <v>3921198</v>
      </c>
      <c r="I138" s="96">
        <v>42917</v>
      </c>
      <c r="J138" s="90">
        <v>156</v>
      </c>
    </row>
    <row r="139" spans="1:10" s="84" customFormat="1" ht="16" customHeight="1" x14ac:dyDescent="0.2">
      <c r="A139" s="5">
        <v>1</v>
      </c>
      <c r="B139" s="5">
        <v>138</v>
      </c>
      <c r="C139" s="91">
        <v>42416.977777777778</v>
      </c>
      <c r="D139" s="5">
        <v>44</v>
      </c>
      <c r="E139" s="83" t="s">
        <v>70</v>
      </c>
      <c r="F139" s="86" t="s">
        <v>58</v>
      </c>
      <c r="G139" s="88" t="s">
        <v>35</v>
      </c>
      <c r="H139" s="88">
        <v>3897881</v>
      </c>
      <c r="I139" s="96">
        <v>42826</v>
      </c>
      <c r="J139" s="90">
        <v>142</v>
      </c>
    </row>
    <row r="140" spans="1:10" s="84" customFormat="1" ht="16" customHeight="1" x14ac:dyDescent="0.2">
      <c r="A140" s="5">
        <v>1</v>
      </c>
      <c r="B140" s="5">
        <v>139</v>
      </c>
      <c r="C140" s="91">
        <v>42416.977777777778</v>
      </c>
      <c r="D140" s="5">
        <v>44</v>
      </c>
      <c r="E140" s="83" t="s">
        <v>68</v>
      </c>
      <c r="F140" s="88" t="s">
        <v>46</v>
      </c>
      <c r="G140" s="88" t="s">
        <v>44</v>
      </c>
      <c r="H140" s="88">
        <v>3921198</v>
      </c>
      <c r="I140" s="96">
        <v>42917</v>
      </c>
      <c r="J140" s="90">
        <v>170</v>
      </c>
    </row>
    <row r="141" spans="1:10" s="84" customFormat="1" ht="16" customHeight="1" x14ac:dyDescent="0.2">
      <c r="A141" s="5">
        <v>1</v>
      </c>
      <c r="B141" s="5">
        <v>140</v>
      </c>
      <c r="C141" s="91">
        <v>42416.977777777778</v>
      </c>
      <c r="D141" s="5">
        <v>44</v>
      </c>
      <c r="E141" s="83" t="s">
        <v>5</v>
      </c>
      <c r="F141" s="88">
        <v>4572262</v>
      </c>
      <c r="G141" s="88" t="s">
        <v>47</v>
      </c>
      <c r="H141" s="88" t="s">
        <v>48</v>
      </c>
      <c r="I141" s="96">
        <v>42948</v>
      </c>
      <c r="J141" s="90">
        <v>159</v>
      </c>
    </row>
    <row r="142" spans="1:10" s="84" customFormat="1" ht="16" customHeight="1" x14ac:dyDescent="0.2">
      <c r="A142" s="5">
        <v>1</v>
      </c>
      <c r="B142" s="5">
        <v>141</v>
      </c>
      <c r="C142" s="91">
        <v>42416.979166666664</v>
      </c>
      <c r="D142" s="5">
        <v>45</v>
      </c>
      <c r="E142" s="83" t="s">
        <v>70</v>
      </c>
      <c r="F142" s="86" t="s">
        <v>58</v>
      </c>
      <c r="G142" s="88" t="s">
        <v>35</v>
      </c>
      <c r="H142" s="88">
        <v>3897881</v>
      </c>
      <c r="I142" s="96">
        <v>42826</v>
      </c>
      <c r="J142" s="90">
        <v>129</v>
      </c>
    </row>
    <row r="143" spans="1:10" s="84" customFormat="1" ht="16" customHeight="1" x14ac:dyDescent="0.2">
      <c r="A143" s="5">
        <v>1</v>
      </c>
      <c r="B143" s="5">
        <v>142</v>
      </c>
      <c r="C143" s="91">
        <v>42416.979166666664</v>
      </c>
      <c r="D143" s="5">
        <v>45</v>
      </c>
      <c r="E143" s="83" t="s">
        <v>67</v>
      </c>
      <c r="F143" s="88" t="s">
        <v>45</v>
      </c>
      <c r="G143" s="88" t="s">
        <v>44</v>
      </c>
      <c r="H143" s="88">
        <v>3921198</v>
      </c>
      <c r="I143" s="96">
        <v>42917</v>
      </c>
      <c r="J143" s="90">
        <v>167</v>
      </c>
    </row>
    <row r="144" spans="1:10" s="84" customFormat="1" ht="16" customHeight="1" x14ac:dyDescent="0.2">
      <c r="A144" s="5">
        <v>1</v>
      </c>
      <c r="B144" s="5">
        <v>143</v>
      </c>
      <c r="C144" s="91">
        <v>42416.979166666664</v>
      </c>
      <c r="D144" s="5">
        <v>45</v>
      </c>
      <c r="E144" s="83" t="s">
        <v>68</v>
      </c>
      <c r="F144" s="88" t="s">
        <v>46</v>
      </c>
      <c r="G144" s="88" t="s">
        <v>44</v>
      </c>
      <c r="H144" s="88">
        <v>3921198</v>
      </c>
      <c r="I144" s="96">
        <v>42917</v>
      </c>
      <c r="J144" s="90">
        <v>166</v>
      </c>
    </row>
    <row r="145" spans="1:10" s="84" customFormat="1" ht="16" customHeight="1" x14ac:dyDescent="0.2">
      <c r="A145" s="5">
        <v>1</v>
      </c>
      <c r="B145" s="5">
        <v>144</v>
      </c>
      <c r="C145" s="91">
        <v>42417.283333333333</v>
      </c>
      <c r="D145" s="5">
        <v>46</v>
      </c>
      <c r="E145" s="83" t="s">
        <v>70</v>
      </c>
      <c r="F145" s="86" t="s">
        <v>58</v>
      </c>
      <c r="G145" s="88" t="s">
        <v>35</v>
      </c>
      <c r="H145" s="88">
        <v>3897881</v>
      </c>
      <c r="I145" s="96">
        <v>42826</v>
      </c>
      <c r="J145" s="90">
        <v>109</v>
      </c>
    </row>
    <row r="146" spans="1:10" s="84" customFormat="1" ht="16" customHeight="1" x14ac:dyDescent="0.2">
      <c r="A146" s="5">
        <v>1</v>
      </c>
      <c r="B146" s="5">
        <v>145</v>
      </c>
      <c r="C146" s="91">
        <v>42417.283333333333</v>
      </c>
      <c r="D146" s="5">
        <v>46</v>
      </c>
      <c r="E146" s="83" t="s">
        <v>44</v>
      </c>
      <c r="F146" s="88" t="s">
        <v>43</v>
      </c>
      <c r="G146" s="88" t="s">
        <v>44</v>
      </c>
      <c r="H146" s="88">
        <v>3921198</v>
      </c>
      <c r="I146" s="96">
        <v>42917</v>
      </c>
      <c r="J146" s="90">
        <v>155</v>
      </c>
    </row>
    <row r="147" spans="1:10" s="84" customFormat="1" ht="16" customHeight="1" x14ac:dyDescent="0.2">
      <c r="A147" s="5">
        <v>1</v>
      </c>
      <c r="B147" s="5">
        <v>146</v>
      </c>
      <c r="C147" s="91">
        <v>42417.283333333333</v>
      </c>
      <c r="D147" s="5">
        <v>46</v>
      </c>
      <c r="E147" s="83" t="s">
        <v>68</v>
      </c>
      <c r="F147" s="88" t="s">
        <v>46</v>
      </c>
      <c r="G147" s="88" t="s">
        <v>44</v>
      </c>
      <c r="H147" s="88">
        <v>3921198</v>
      </c>
      <c r="I147" s="96">
        <v>42917</v>
      </c>
      <c r="J147" s="90">
        <v>136</v>
      </c>
    </row>
    <row r="148" spans="1:10" s="84" customFormat="1" ht="16" customHeight="1" x14ac:dyDescent="0.2">
      <c r="A148" s="5">
        <v>1</v>
      </c>
      <c r="B148" s="5">
        <v>147</v>
      </c>
      <c r="C148" s="91">
        <v>42417.919444444444</v>
      </c>
      <c r="D148" s="5">
        <v>47</v>
      </c>
      <c r="E148" s="83" t="s">
        <v>60</v>
      </c>
      <c r="F148" s="88" t="s">
        <v>34</v>
      </c>
      <c r="G148" s="88" t="s">
        <v>35</v>
      </c>
      <c r="H148" s="88">
        <v>3897881</v>
      </c>
      <c r="I148" s="96">
        <v>42826</v>
      </c>
      <c r="J148" s="90">
        <v>109</v>
      </c>
    </row>
    <row r="149" spans="1:10" s="84" customFormat="1" ht="16" customHeight="1" x14ac:dyDescent="0.2">
      <c r="A149" s="5">
        <v>1</v>
      </c>
      <c r="B149" s="5">
        <v>148</v>
      </c>
      <c r="C149" s="91">
        <v>42417.919444444444</v>
      </c>
      <c r="D149" s="5">
        <v>47</v>
      </c>
      <c r="E149" s="83" t="s">
        <v>70</v>
      </c>
      <c r="F149" s="86" t="s">
        <v>58</v>
      </c>
      <c r="G149" s="88" t="s">
        <v>35</v>
      </c>
      <c r="H149" s="88">
        <v>3897881</v>
      </c>
      <c r="I149" s="96">
        <v>42826</v>
      </c>
      <c r="J149" s="90">
        <v>107</v>
      </c>
    </row>
    <row r="150" spans="1:10" s="84" customFormat="1" ht="16" customHeight="1" x14ac:dyDescent="0.2">
      <c r="A150" s="5">
        <v>1</v>
      </c>
      <c r="B150" s="5">
        <v>149</v>
      </c>
      <c r="C150" s="91">
        <v>42417.919444444444</v>
      </c>
      <c r="D150" s="5">
        <v>47</v>
      </c>
      <c r="E150" s="83" t="s">
        <v>44</v>
      </c>
      <c r="F150" s="88" t="s">
        <v>43</v>
      </c>
      <c r="G150" s="88" t="s">
        <v>44</v>
      </c>
      <c r="H150" s="88">
        <v>3921198</v>
      </c>
      <c r="I150" s="96">
        <v>42917</v>
      </c>
      <c r="J150" s="90">
        <v>128</v>
      </c>
    </row>
    <row r="151" spans="1:10" s="84" customFormat="1" ht="16" customHeight="1" x14ac:dyDescent="0.2">
      <c r="A151" s="5">
        <v>1</v>
      </c>
      <c r="B151" s="5">
        <v>150</v>
      </c>
      <c r="C151" s="91">
        <v>42418.409722222219</v>
      </c>
      <c r="D151" s="5">
        <v>48</v>
      </c>
      <c r="E151" s="83" t="s">
        <v>70</v>
      </c>
      <c r="F151" s="86" t="s">
        <v>58</v>
      </c>
      <c r="G151" s="88" t="s">
        <v>35</v>
      </c>
      <c r="H151" s="88">
        <v>3897881</v>
      </c>
      <c r="I151" s="96">
        <v>42826</v>
      </c>
      <c r="J151" s="90">
        <v>76</v>
      </c>
    </row>
    <row r="152" spans="1:10" s="84" customFormat="1" ht="16" customHeight="1" x14ac:dyDescent="0.2">
      <c r="A152" s="5">
        <v>1</v>
      </c>
      <c r="B152" s="5">
        <v>151</v>
      </c>
      <c r="C152" s="91">
        <v>42418.409722222219</v>
      </c>
      <c r="D152" s="5">
        <v>48</v>
      </c>
      <c r="E152" s="83" t="s">
        <v>67</v>
      </c>
      <c r="F152" s="88" t="s">
        <v>45</v>
      </c>
      <c r="G152" s="88" t="s">
        <v>44</v>
      </c>
      <c r="H152" s="88">
        <v>3921198</v>
      </c>
      <c r="I152" s="96">
        <v>42917</v>
      </c>
      <c r="J152" s="90">
        <v>98</v>
      </c>
    </row>
    <row r="153" spans="1:10" s="84" customFormat="1" ht="16" customHeight="1" x14ac:dyDescent="0.2">
      <c r="A153" s="5">
        <v>1</v>
      </c>
      <c r="B153" s="5">
        <v>152</v>
      </c>
      <c r="C153" s="91">
        <v>42418.409722222219</v>
      </c>
      <c r="D153" s="5">
        <v>48</v>
      </c>
      <c r="E153" s="83" t="s">
        <v>68</v>
      </c>
      <c r="F153" s="88" t="s">
        <v>46</v>
      </c>
      <c r="G153" s="88" t="s">
        <v>44</v>
      </c>
      <c r="H153" s="88">
        <v>3921198</v>
      </c>
      <c r="I153" s="96">
        <v>42917</v>
      </c>
      <c r="J153" s="90">
        <v>105</v>
      </c>
    </row>
    <row r="154" spans="1:10" s="84" customFormat="1" ht="16" customHeight="1" x14ac:dyDescent="0.2">
      <c r="A154" s="5">
        <v>1</v>
      </c>
      <c r="B154" s="5">
        <v>153</v>
      </c>
      <c r="C154" s="95">
        <v>42418.982638888891</v>
      </c>
      <c r="D154" s="5">
        <v>49</v>
      </c>
      <c r="E154" s="83" t="s">
        <v>70</v>
      </c>
      <c r="F154" s="86" t="s">
        <v>58</v>
      </c>
      <c r="G154" s="88" t="s">
        <v>35</v>
      </c>
      <c r="H154" s="88">
        <v>3897881</v>
      </c>
      <c r="I154" s="96">
        <v>42826</v>
      </c>
      <c r="J154" s="90">
        <v>118</v>
      </c>
    </row>
    <row r="155" spans="1:10" s="84" customFormat="1" ht="16" customHeight="1" x14ac:dyDescent="0.2">
      <c r="A155" s="5">
        <v>1</v>
      </c>
      <c r="B155" s="5">
        <v>154</v>
      </c>
      <c r="C155" s="95">
        <v>42418.982638888891</v>
      </c>
      <c r="D155" s="5">
        <v>49</v>
      </c>
      <c r="E155" s="83" t="s">
        <v>44</v>
      </c>
      <c r="F155" s="88" t="s">
        <v>43</v>
      </c>
      <c r="G155" s="88" t="s">
        <v>44</v>
      </c>
      <c r="H155" s="88">
        <v>3921198</v>
      </c>
      <c r="I155" s="96">
        <v>42917</v>
      </c>
      <c r="J155" s="90">
        <v>131</v>
      </c>
    </row>
    <row r="156" spans="1:10" s="84" customFormat="1" ht="16" customHeight="1" x14ac:dyDescent="0.2">
      <c r="A156" s="5">
        <v>1</v>
      </c>
      <c r="B156" s="5">
        <v>155</v>
      </c>
      <c r="C156" s="95">
        <v>42418.982638888891</v>
      </c>
      <c r="D156" s="5">
        <v>49</v>
      </c>
      <c r="E156" s="83" t="s">
        <v>9</v>
      </c>
      <c r="F156" s="86" t="s">
        <v>50</v>
      </c>
      <c r="G156" s="88" t="s">
        <v>47</v>
      </c>
      <c r="H156" s="88" t="s">
        <v>48</v>
      </c>
      <c r="I156" s="96">
        <v>42948</v>
      </c>
      <c r="J156" s="90">
        <v>122</v>
      </c>
    </row>
    <row r="157" spans="1:10" s="84" customFormat="1" ht="16" customHeight="1" x14ac:dyDescent="0.2">
      <c r="A157" s="5">
        <v>1</v>
      </c>
      <c r="B157" s="5">
        <v>156</v>
      </c>
      <c r="C157" s="95">
        <v>42419.984027777777</v>
      </c>
      <c r="D157" s="5">
        <v>50</v>
      </c>
      <c r="E157" s="83" t="s">
        <v>70</v>
      </c>
      <c r="F157" s="86" t="s">
        <v>58</v>
      </c>
      <c r="G157" s="88" t="s">
        <v>35</v>
      </c>
      <c r="H157" s="88">
        <v>3897881</v>
      </c>
      <c r="I157" s="96">
        <v>42826</v>
      </c>
      <c r="J157" s="90">
        <v>109</v>
      </c>
    </row>
    <row r="158" spans="1:10" s="84" customFormat="1" ht="16" customHeight="1" x14ac:dyDescent="0.2">
      <c r="A158" s="5">
        <v>1</v>
      </c>
      <c r="B158" s="5">
        <v>157</v>
      </c>
      <c r="C158" s="95">
        <v>42419.984027777777</v>
      </c>
      <c r="D158" s="5">
        <v>50</v>
      </c>
      <c r="E158" s="83" t="s">
        <v>44</v>
      </c>
      <c r="F158" s="88" t="s">
        <v>43</v>
      </c>
      <c r="G158" s="88" t="s">
        <v>44</v>
      </c>
      <c r="H158" s="88">
        <v>3921198</v>
      </c>
      <c r="I158" s="96">
        <v>42917</v>
      </c>
      <c r="J158" s="90">
        <v>157</v>
      </c>
    </row>
    <row r="159" spans="1:10" s="84" customFormat="1" ht="16" customHeight="1" x14ac:dyDescent="0.2">
      <c r="A159" s="5">
        <v>1</v>
      </c>
      <c r="B159" s="5">
        <v>158</v>
      </c>
      <c r="C159" s="91">
        <v>42419.40902777778</v>
      </c>
      <c r="D159" s="5">
        <v>51</v>
      </c>
      <c r="E159" s="83" t="s">
        <v>60</v>
      </c>
      <c r="F159" s="88" t="s">
        <v>34</v>
      </c>
      <c r="G159" s="88" t="s">
        <v>35</v>
      </c>
      <c r="H159" s="88">
        <v>3943170</v>
      </c>
      <c r="I159" s="96">
        <v>42887</v>
      </c>
      <c r="J159" s="90">
        <v>88</v>
      </c>
    </row>
    <row r="160" spans="1:10" s="84" customFormat="1" ht="16" customHeight="1" x14ac:dyDescent="0.2">
      <c r="A160" s="5">
        <v>1</v>
      </c>
      <c r="B160" s="5">
        <v>159</v>
      </c>
      <c r="C160" s="91">
        <v>42419.40902777778</v>
      </c>
      <c r="D160" s="5">
        <v>51</v>
      </c>
      <c r="E160" s="83" t="s">
        <v>70</v>
      </c>
      <c r="F160" s="86" t="s">
        <v>58</v>
      </c>
      <c r="G160" s="88" t="s">
        <v>35</v>
      </c>
      <c r="H160" s="88">
        <v>3943170</v>
      </c>
      <c r="I160" s="96">
        <v>42887</v>
      </c>
      <c r="J160" s="90">
        <v>84</v>
      </c>
    </row>
    <row r="161" spans="1:10" s="84" customFormat="1" ht="16" customHeight="1" x14ac:dyDescent="0.2">
      <c r="A161" s="5">
        <v>1</v>
      </c>
      <c r="B161" s="5">
        <v>160</v>
      </c>
      <c r="C161" s="91">
        <v>42419.40902777778</v>
      </c>
      <c r="D161" s="5">
        <v>51</v>
      </c>
      <c r="E161" s="83" t="s">
        <v>67</v>
      </c>
      <c r="F161" s="88" t="s">
        <v>45</v>
      </c>
      <c r="G161" s="88" t="s">
        <v>44</v>
      </c>
      <c r="H161" s="88">
        <v>3921198</v>
      </c>
      <c r="I161" s="96">
        <v>42917</v>
      </c>
      <c r="J161" s="90">
        <v>114</v>
      </c>
    </row>
    <row r="162" spans="1:10" s="84" customFormat="1" ht="16" customHeight="1" x14ac:dyDescent="0.2">
      <c r="A162" s="5">
        <v>1</v>
      </c>
      <c r="B162" s="5">
        <v>161</v>
      </c>
      <c r="C162" s="91">
        <v>42419.40902777778</v>
      </c>
      <c r="D162" s="5">
        <v>51</v>
      </c>
      <c r="E162" s="83" t="s">
        <v>68</v>
      </c>
      <c r="F162" s="88" t="s">
        <v>46</v>
      </c>
      <c r="G162" s="88" t="s">
        <v>44</v>
      </c>
      <c r="H162" s="88">
        <v>3921198</v>
      </c>
      <c r="I162" s="96">
        <v>42917</v>
      </c>
      <c r="J162" s="90">
        <v>115</v>
      </c>
    </row>
    <row r="163" spans="1:10" s="84" customFormat="1" ht="16" customHeight="1" x14ac:dyDescent="0.2">
      <c r="A163" s="5">
        <v>1</v>
      </c>
      <c r="B163" s="5">
        <v>162</v>
      </c>
      <c r="C163" s="91">
        <v>42419.956250000003</v>
      </c>
      <c r="D163" s="5">
        <v>52</v>
      </c>
      <c r="E163" s="83" t="s">
        <v>60</v>
      </c>
      <c r="F163" s="88" t="s">
        <v>34</v>
      </c>
      <c r="G163" s="88" t="s">
        <v>35</v>
      </c>
      <c r="H163" s="88">
        <v>3943170</v>
      </c>
      <c r="I163" s="96">
        <v>42887</v>
      </c>
      <c r="J163" s="90">
        <v>173</v>
      </c>
    </row>
    <row r="164" spans="1:10" s="84" customFormat="1" ht="16" customHeight="1" x14ac:dyDescent="0.2">
      <c r="A164" s="5">
        <v>1</v>
      </c>
      <c r="B164" s="5">
        <v>163</v>
      </c>
      <c r="C164" s="91">
        <v>42419.956250000003</v>
      </c>
      <c r="D164" s="5">
        <v>52</v>
      </c>
      <c r="E164" s="83" t="s">
        <v>70</v>
      </c>
      <c r="F164" s="86" t="s">
        <v>58</v>
      </c>
      <c r="G164" s="88" t="s">
        <v>35</v>
      </c>
      <c r="H164" s="88">
        <v>3943170</v>
      </c>
      <c r="I164" s="96">
        <v>42887</v>
      </c>
      <c r="J164" s="90">
        <v>173</v>
      </c>
    </row>
    <row r="165" spans="1:10" s="84" customFormat="1" ht="16" customHeight="1" x14ac:dyDescent="0.2">
      <c r="A165" s="5">
        <v>1</v>
      </c>
      <c r="B165" s="5">
        <v>164</v>
      </c>
      <c r="C165" s="91">
        <v>42419.956250000003</v>
      </c>
      <c r="D165" s="5">
        <v>52</v>
      </c>
      <c r="E165" s="83" t="s">
        <v>44</v>
      </c>
      <c r="F165" s="88" t="s">
        <v>43</v>
      </c>
      <c r="G165" s="88" t="s">
        <v>44</v>
      </c>
      <c r="H165" s="88">
        <v>3921198</v>
      </c>
      <c r="I165" s="96">
        <v>42917</v>
      </c>
      <c r="J165" s="90">
        <v>219</v>
      </c>
    </row>
    <row r="166" spans="1:10" s="84" customFormat="1" ht="16" customHeight="1" x14ac:dyDescent="0.2">
      <c r="A166" s="5">
        <v>1</v>
      </c>
      <c r="B166" s="5">
        <v>165</v>
      </c>
      <c r="C166" s="91">
        <v>42422.324305555558</v>
      </c>
      <c r="D166" s="5">
        <v>53</v>
      </c>
      <c r="E166" s="83" t="s">
        <v>70</v>
      </c>
      <c r="F166" s="86" t="s">
        <v>58</v>
      </c>
      <c r="G166" s="88" t="s">
        <v>35</v>
      </c>
      <c r="H166" s="88">
        <v>3943170</v>
      </c>
      <c r="I166" s="96">
        <v>42887</v>
      </c>
      <c r="J166" s="90">
        <v>62</v>
      </c>
    </row>
    <row r="167" spans="1:10" s="84" customFormat="1" ht="16" customHeight="1" x14ac:dyDescent="0.2">
      <c r="A167" s="5">
        <v>1</v>
      </c>
      <c r="B167" s="5">
        <v>166</v>
      </c>
      <c r="C167" s="91">
        <v>42422.324305555558</v>
      </c>
      <c r="D167" s="5">
        <v>53</v>
      </c>
      <c r="E167" s="83" t="s">
        <v>68</v>
      </c>
      <c r="F167" s="88" t="s">
        <v>46</v>
      </c>
      <c r="G167" s="88" t="s">
        <v>44</v>
      </c>
      <c r="H167" s="88">
        <v>3921198</v>
      </c>
      <c r="I167" s="96">
        <v>42917</v>
      </c>
      <c r="J167" s="90">
        <v>78</v>
      </c>
    </row>
    <row r="168" spans="1:10" s="84" customFormat="1" ht="16" customHeight="1" x14ac:dyDescent="0.2">
      <c r="A168" s="5">
        <v>1</v>
      </c>
      <c r="B168" s="5">
        <v>167</v>
      </c>
      <c r="C168" s="91">
        <v>42422.784722222219</v>
      </c>
      <c r="D168" s="5">
        <v>54</v>
      </c>
      <c r="E168" s="83" t="s">
        <v>60</v>
      </c>
      <c r="F168" s="88" t="s">
        <v>34</v>
      </c>
      <c r="G168" s="88" t="s">
        <v>35</v>
      </c>
      <c r="H168" s="88">
        <v>3943170</v>
      </c>
      <c r="I168" s="96">
        <v>42887</v>
      </c>
      <c r="J168" s="90">
        <v>138</v>
      </c>
    </row>
    <row r="169" spans="1:10" s="84" customFormat="1" ht="16" customHeight="1" x14ac:dyDescent="0.2">
      <c r="A169" s="5">
        <v>1</v>
      </c>
      <c r="B169" s="5">
        <v>168</v>
      </c>
      <c r="C169" s="91">
        <v>42422.784722222219</v>
      </c>
      <c r="D169" s="5">
        <v>54</v>
      </c>
      <c r="E169" s="83" t="s">
        <v>44</v>
      </c>
      <c r="F169" s="88" t="s">
        <v>43</v>
      </c>
      <c r="G169" s="88" t="s">
        <v>44</v>
      </c>
      <c r="H169" s="88">
        <v>3921198</v>
      </c>
      <c r="I169" s="96">
        <v>42917</v>
      </c>
      <c r="J169" s="90">
        <v>196</v>
      </c>
    </row>
    <row r="170" spans="1:10" s="84" customFormat="1" ht="16" customHeight="1" x14ac:dyDescent="0.2">
      <c r="A170" s="5">
        <v>1</v>
      </c>
      <c r="B170" s="5">
        <v>169</v>
      </c>
      <c r="C170" s="91">
        <v>42422.784722222219</v>
      </c>
      <c r="D170" s="5">
        <v>54</v>
      </c>
      <c r="E170" s="83" t="s">
        <v>68</v>
      </c>
      <c r="F170" s="88" t="s">
        <v>46</v>
      </c>
      <c r="G170" s="88" t="s">
        <v>44</v>
      </c>
      <c r="H170" s="88">
        <v>3921198</v>
      </c>
      <c r="I170" s="96">
        <v>42917</v>
      </c>
      <c r="J170" s="90">
        <v>186</v>
      </c>
    </row>
    <row r="171" spans="1:10" s="84" customFormat="1" ht="16" customHeight="1" x14ac:dyDescent="0.2">
      <c r="A171" s="5">
        <v>1</v>
      </c>
      <c r="B171" s="5">
        <v>170</v>
      </c>
      <c r="C171" s="91">
        <v>42422.876388888886</v>
      </c>
      <c r="D171" s="5">
        <v>55</v>
      </c>
      <c r="E171" s="83" t="s">
        <v>69</v>
      </c>
      <c r="F171" s="88" t="s">
        <v>39</v>
      </c>
      <c r="G171" s="88" t="s">
        <v>35</v>
      </c>
      <c r="H171" s="88">
        <v>3943170</v>
      </c>
      <c r="I171" s="96">
        <v>42887</v>
      </c>
      <c r="J171" s="90">
        <v>68</v>
      </c>
    </row>
    <row r="172" spans="1:10" s="84" customFormat="1" ht="16" customHeight="1" x14ac:dyDescent="0.2">
      <c r="A172" s="5">
        <v>1</v>
      </c>
      <c r="B172" s="5">
        <v>171</v>
      </c>
      <c r="C172" s="91">
        <v>42422.876388888886</v>
      </c>
      <c r="D172" s="5">
        <v>55</v>
      </c>
      <c r="E172" s="83" t="s">
        <v>67</v>
      </c>
      <c r="F172" s="88" t="s">
        <v>45</v>
      </c>
      <c r="G172" s="88" t="s">
        <v>44</v>
      </c>
      <c r="H172" s="88">
        <v>3921198</v>
      </c>
      <c r="I172" s="96">
        <v>42917</v>
      </c>
      <c r="J172" s="90">
        <v>84</v>
      </c>
    </row>
    <row r="173" spans="1:10" s="84" customFormat="1" ht="16" customHeight="1" x14ac:dyDescent="0.2">
      <c r="A173" s="5">
        <v>1</v>
      </c>
      <c r="B173" s="5">
        <v>172</v>
      </c>
      <c r="C173" s="91">
        <v>42422.87777777778</v>
      </c>
      <c r="D173" s="5">
        <v>56</v>
      </c>
      <c r="E173" s="83" t="s">
        <v>69</v>
      </c>
      <c r="F173" s="88" t="s">
        <v>39</v>
      </c>
      <c r="G173" s="88" t="s">
        <v>35</v>
      </c>
      <c r="H173" s="88">
        <v>3943170</v>
      </c>
      <c r="I173" s="96">
        <v>42887</v>
      </c>
      <c r="J173" s="90">
        <v>72</v>
      </c>
    </row>
    <row r="174" spans="1:10" s="84" customFormat="1" ht="16" customHeight="1" x14ac:dyDescent="0.2">
      <c r="A174" s="5">
        <v>1</v>
      </c>
      <c r="B174" s="5">
        <v>173</v>
      </c>
      <c r="C174" s="91">
        <v>42422.87777777778</v>
      </c>
      <c r="D174" s="5">
        <v>56</v>
      </c>
      <c r="E174" s="83" t="s">
        <v>70</v>
      </c>
      <c r="F174" s="86" t="s">
        <v>58</v>
      </c>
      <c r="G174" s="88" t="s">
        <v>35</v>
      </c>
      <c r="H174" s="88">
        <v>3943170</v>
      </c>
      <c r="I174" s="96">
        <v>42887</v>
      </c>
      <c r="J174" s="90">
        <v>72</v>
      </c>
    </row>
    <row r="175" spans="1:10" s="84" customFormat="1" ht="16" customHeight="1" x14ac:dyDescent="0.2">
      <c r="A175" s="5">
        <v>1</v>
      </c>
      <c r="B175" s="5">
        <v>174</v>
      </c>
      <c r="C175" s="91">
        <v>42422.87777777778</v>
      </c>
      <c r="D175" s="5">
        <v>56</v>
      </c>
      <c r="E175" s="83" t="s">
        <v>44</v>
      </c>
      <c r="F175" s="88" t="s">
        <v>43</v>
      </c>
      <c r="G175" s="88" t="s">
        <v>44</v>
      </c>
      <c r="H175" s="88">
        <v>3921198</v>
      </c>
      <c r="I175" s="96">
        <v>42917</v>
      </c>
      <c r="J175" s="90">
        <v>88</v>
      </c>
    </row>
    <row r="176" spans="1:10" s="84" customFormat="1" ht="16" customHeight="1" x14ac:dyDescent="0.2">
      <c r="A176" s="5">
        <v>1</v>
      </c>
      <c r="B176" s="5">
        <v>175</v>
      </c>
      <c r="C176" s="91">
        <v>42422.87777777778</v>
      </c>
      <c r="D176" s="5">
        <v>56</v>
      </c>
      <c r="E176" s="83" t="s">
        <v>68</v>
      </c>
      <c r="F176" s="88" t="s">
        <v>46</v>
      </c>
      <c r="G176" s="88" t="s">
        <v>44</v>
      </c>
      <c r="H176" s="88">
        <v>3921198</v>
      </c>
      <c r="I176" s="96">
        <v>42917</v>
      </c>
      <c r="J176" s="90">
        <v>83</v>
      </c>
    </row>
    <row r="177" spans="1:10" s="84" customFormat="1" ht="16" customHeight="1" x14ac:dyDescent="0.2">
      <c r="A177" s="5">
        <v>1</v>
      </c>
      <c r="B177" s="5">
        <v>176</v>
      </c>
      <c r="C177" s="91">
        <v>42423.354861111111</v>
      </c>
      <c r="D177" s="5">
        <v>57</v>
      </c>
      <c r="E177" s="83" t="s">
        <v>70</v>
      </c>
      <c r="F177" s="86" t="s">
        <v>58</v>
      </c>
      <c r="G177" s="88" t="s">
        <v>35</v>
      </c>
      <c r="H177" s="88">
        <v>3943170</v>
      </c>
      <c r="I177" s="96">
        <v>42887</v>
      </c>
      <c r="J177" s="90">
        <v>98</v>
      </c>
    </row>
    <row r="178" spans="1:10" s="84" customFormat="1" ht="16" customHeight="1" x14ac:dyDescent="0.2">
      <c r="A178" s="5">
        <v>1</v>
      </c>
      <c r="B178" s="5">
        <v>177</v>
      </c>
      <c r="C178" s="91">
        <v>42423.354861111111</v>
      </c>
      <c r="D178" s="5">
        <v>57</v>
      </c>
      <c r="E178" s="83" t="s">
        <v>67</v>
      </c>
      <c r="F178" s="88" t="s">
        <v>45</v>
      </c>
      <c r="G178" s="88" t="s">
        <v>44</v>
      </c>
      <c r="H178" s="88">
        <v>3921198</v>
      </c>
      <c r="I178" s="96">
        <v>42917</v>
      </c>
      <c r="J178" s="90">
        <v>129</v>
      </c>
    </row>
    <row r="179" spans="1:10" x14ac:dyDescent="0.2">
      <c r="A179" s="5">
        <v>1</v>
      </c>
      <c r="B179" s="5">
        <v>178</v>
      </c>
      <c r="C179" s="95">
        <v>42424.34375</v>
      </c>
      <c r="D179" s="5">
        <v>58</v>
      </c>
      <c r="E179" s="83" t="s">
        <v>69</v>
      </c>
      <c r="F179" s="88" t="s">
        <v>39</v>
      </c>
      <c r="G179" s="88" t="s">
        <v>35</v>
      </c>
      <c r="H179" s="88">
        <v>3943170</v>
      </c>
      <c r="I179" s="96">
        <v>42887</v>
      </c>
      <c r="J179" s="83">
        <v>93</v>
      </c>
    </row>
    <row r="180" spans="1:10" x14ac:dyDescent="0.2">
      <c r="A180" s="5">
        <v>1</v>
      </c>
      <c r="B180" s="5">
        <v>179</v>
      </c>
      <c r="C180" s="95">
        <v>42424.34375</v>
      </c>
      <c r="D180" s="5">
        <v>58</v>
      </c>
      <c r="E180" s="83" t="s">
        <v>44</v>
      </c>
      <c r="F180" s="88" t="s">
        <v>43</v>
      </c>
      <c r="G180" s="88" t="s">
        <v>44</v>
      </c>
      <c r="H180" s="88">
        <v>3921198</v>
      </c>
      <c r="I180" s="96">
        <v>42917</v>
      </c>
      <c r="J180" s="83">
        <v>111</v>
      </c>
    </row>
    <row r="181" spans="1:10" x14ac:dyDescent="0.2">
      <c r="A181" s="5">
        <v>1</v>
      </c>
      <c r="B181" s="5">
        <v>180</v>
      </c>
      <c r="C181" s="95">
        <v>42426.420138888891</v>
      </c>
      <c r="D181" s="5">
        <v>59</v>
      </c>
      <c r="E181" s="83" t="s">
        <v>60</v>
      </c>
      <c r="F181" s="88" t="s">
        <v>34</v>
      </c>
      <c r="G181" s="88" t="s">
        <v>35</v>
      </c>
      <c r="H181" s="88">
        <v>3943170</v>
      </c>
      <c r="I181" s="96">
        <v>42887</v>
      </c>
      <c r="J181" s="83">
        <v>119</v>
      </c>
    </row>
    <row r="182" spans="1:10" x14ac:dyDescent="0.2">
      <c r="A182" s="5">
        <v>1</v>
      </c>
      <c r="B182" s="5">
        <v>181</v>
      </c>
      <c r="C182" s="95">
        <v>42426.420138888891</v>
      </c>
      <c r="D182" s="5">
        <v>59</v>
      </c>
      <c r="E182" s="83" t="s">
        <v>70</v>
      </c>
      <c r="F182" s="86" t="s">
        <v>58</v>
      </c>
      <c r="G182" s="88" t="s">
        <v>35</v>
      </c>
      <c r="H182" s="88">
        <v>3943170</v>
      </c>
      <c r="I182" s="96">
        <v>42887</v>
      </c>
      <c r="J182" s="83">
        <v>116</v>
      </c>
    </row>
    <row r="183" spans="1:10" x14ac:dyDescent="0.2">
      <c r="A183" s="5">
        <v>1</v>
      </c>
      <c r="B183" s="5">
        <v>182</v>
      </c>
      <c r="C183" s="95">
        <v>42426.420138888891</v>
      </c>
      <c r="D183" s="5">
        <v>59</v>
      </c>
      <c r="E183" s="83" t="s">
        <v>67</v>
      </c>
      <c r="F183" s="88" t="s">
        <v>45</v>
      </c>
      <c r="G183" s="88" t="s">
        <v>44</v>
      </c>
      <c r="H183" s="88">
        <v>3921198</v>
      </c>
      <c r="I183" s="96">
        <v>42917</v>
      </c>
      <c r="J183" s="83">
        <v>139</v>
      </c>
    </row>
    <row r="184" spans="1:10" x14ac:dyDescent="0.2">
      <c r="A184" s="5">
        <v>1</v>
      </c>
      <c r="B184" s="5">
        <v>183</v>
      </c>
      <c r="C184" s="95">
        <v>42426.420138888891</v>
      </c>
      <c r="D184" s="5">
        <v>59</v>
      </c>
      <c r="E184" s="83" t="s">
        <v>68</v>
      </c>
      <c r="F184" s="88" t="s">
        <v>46</v>
      </c>
      <c r="G184" s="88" t="s">
        <v>44</v>
      </c>
      <c r="H184" s="88">
        <v>3921198</v>
      </c>
      <c r="I184" s="96">
        <v>42917</v>
      </c>
      <c r="J184" s="83">
        <v>154</v>
      </c>
    </row>
    <row r="185" spans="1:10" x14ac:dyDescent="0.2">
      <c r="A185" s="5">
        <v>1</v>
      </c>
      <c r="B185" s="5">
        <v>184</v>
      </c>
      <c r="C185" s="95">
        <v>42429.318749999999</v>
      </c>
      <c r="D185" s="5">
        <v>60</v>
      </c>
      <c r="E185" s="83" t="s">
        <v>60</v>
      </c>
      <c r="F185" s="88" t="s">
        <v>34</v>
      </c>
      <c r="G185" s="88" t="s">
        <v>35</v>
      </c>
      <c r="H185" s="88">
        <v>3943170</v>
      </c>
      <c r="I185" s="96">
        <v>42887</v>
      </c>
      <c r="J185" s="83">
        <v>100</v>
      </c>
    </row>
    <row r="186" spans="1:10" x14ac:dyDescent="0.2">
      <c r="A186" s="5">
        <v>1</v>
      </c>
      <c r="B186" s="5">
        <v>185</v>
      </c>
      <c r="C186" s="95">
        <v>42429.318749999999</v>
      </c>
      <c r="D186" s="5">
        <v>60</v>
      </c>
      <c r="E186" s="83" t="s">
        <v>70</v>
      </c>
      <c r="F186" s="86" t="s">
        <v>58</v>
      </c>
      <c r="G186" s="88" t="s">
        <v>35</v>
      </c>
      <c r="H186" s="88">
        <v>3943170</v>
      </c>
      <c r="I186" s="96">
        <v>42887</v>
      </c>
      <c r="J186" s="83">
        <v>97</v>
      </c>
    </row>
    <row r="187" spans="1:10" x14ac:dyDescent="0.2">
      <c r="A187" s="5">
        <v>1</v>
      </c>
      <c r="B187" s="5">
        <v>186</v>
      </c>
      <c r="C187" s="95">
        <v>42429.318749999999</v>
      </c>
      <c r="D187" s="5">
        <v>60</v>
      </c>
      <c r="E187" s="83" t="s">
        <v>44</v>
      </c>
      <c r="F187" s="88" t="s">
        <v>43</v>
      </c>
      <c r="G187" s="88" t="s">
        <v>44</v>
      </c>
      <c r="H187" s="88">
        <v>3921198</v>
      </c>
      <c r="I187" s="96">
        <v>42917</v>
      </c>
      <c r="J187" s="83">
        <v>117</v>
      </c>
    </row>
    <row r="188" spans="1:10" x14ac:dyDescent="0.2">
      <c r="A188" s="5">
        <v>1</v>
      </c>
      <c r="B188" s="5">
        <v>187</v>
      </c>
      <c r="C188" s="95">
        <v>42430.363462499998</v>
      </c>
      <c r="D188" s="5">
        <v>61</v>
      </c>
      <c r="E188" s="83" t="s">
        <v>70</v>
      </c>
      <c r="F188" s="88" t="s">
        <v>58</v>
      </c>
      <c r="G188" s="88" t="s">
        <v>35</v>
      </c>
      <c r="H188" s="88">
        <v>3943170</v>
      </c>
      <c r="I188" s="96">
        <v>42887</v>
      </c>
      <c r="J188" s="83">
        <v>96</v>
      </c>
    </row>
    <row r="189" spans="1:10" x14ac:dyDescent="0.2">
      <c r="A189" s="5">
        <v>1</v>
      </c>
      <c r="B189" s="5">
        <v>188</v>
      </c>
      <c r="C189" s="95">
        <v>42430.363462499998</v>
      </c>
      <c r="D189" s="5">
        <v>61</v>
      </c>
      <c r="E189" s="83" t="s">
        <v>5</v>
      </c>
      <c r="F189" s="88">
        <v>4572262</v>
      </c>
      <c r="G189" s="88" t="s">
        <v>47</v>
      </c>
      <c r="H189" s="88" t="s">
        <v>48</v>
      </c>
      <c r="I189" s="96">
        <v>42948</v>
      </c>
      <c r="J189" s="83">
        <v>103</v>
      </c>
    </row>
    <row r="190" spans="1:10" x14ac:dyDescent="0.2">
      <c r="A190" s="5">
        <v>1</v>
      </c>
      <c r="B190" s="5">
        <v>189</v>
      </c>
      <c r="C190" s="95">
        <v>42446.49722222222</v>
      </c>
      <c r="D190" s="5">
        <v>62</v>
      </c>
      <c r="E190" s="83" t="s">
        <v>68</v>
      </c>
      <c r="F190" s="88" t="s">
        <v>46</v>
      </c>
      <c r="G190" s="88" t="s">
        <v>44</v>
      </c>
      <c r="H190" s="88">
        <v>3921198</v>
      </c>
      <c r="I190" s="96">
        <v>42917</v>
      </c>
      <c r="J190" s="83">
        <v>91</v>
      </c>
    </row>
    <row r="191" spans="1:10" x14ac:dyDescent="0.2">
      <c r="A191" s="5">
        <v>1</v>
      </c>
      <c r="B191" s="5">
        <v>190</v>
      </c>
      <c r="C191" s="95">
        <v>42446.49722222222</v>
      </c>
      <c r="D191" s="5">
        <v>62</v>
      </c>
      <c r="E191" s="83" t="s">
        <v>100</v>
      </c>
      <c r="F191" s="88" t="s">
        <v>101</v>
      </c>
      <c r="G191" s="88" t="s">
        <v>102</v>
      </c>
      <c r="H191" s="88">
        <v>4500164670</v>
      </c>
      <c r="I191" s="96">
        <v>42491</v>
      </c>
      <c r="J191" s="83">
        <v>71</v>
      </c>
    </row>
    <row r="192" spans="1:10" x14ac:dyDescent="0.2">
      <c r="A192" s="5">
        <v>1</v>
      </c>
      <c r="B192" s="5">
        <v>191</v>
      </c>
      <c r="C192" s="95">
        <v>42446.585416666669</v>
      </c>
      <c r="D192" s="5">
        <v>63</v>
      </c>
      <c r="E192" s="83" t="s">
        <v>68</v>
      </c>
      <c r="F192" s="88" t="s">
        <v>46</v>
      </c>
      <c r="G192" s="88" t="s">
        <v>44</v>
      </c>
      <c r="H192" s="88">
        <v>3921198</v>
      </c>
      <c r="I192" s="96">
        <v>42917</v>
      </c>
      <c r="J192" s="83">
        <v>179</v>
      </c>
    </row>
    <row r="193" spans="1:10" x14ac:dyDescent="0.2">
      <c r="A193" s="5">
        <v>1</v>
      </c>
      <c r="B193" s="5">
        <v>192</v>
      </c>
      <c r="C193" s="95">
        <v>42446.585416666669</v>
      </c>
      <c r="D193" s="5">
        <v>63</v>
      </c>
      <c r="E193" s="83" t="s">
        <v>100</v>
      </c>
      <c r="F193" s="88" t="s">
        <v>101</v>
      </c>
      <c r="G193" s="88" t="s">
        <v>102</v>
      </c>
      <c r="H193" s="88">
        <v>4500164670</v>
      </c>
      <c r="I193" s="96">
        <v>42491</v>
      </c>
      <c r="J193" s="83">
        <v>45</v>
      </c>
    </row>
    <row r="194" spans="1:10" x14ac:dyDescent="0.2">
      <c r="A194" s="5">
        <v>1</v>
      </c>
      <c r="B194" s="5">
        <v>193</v>
      </c>
      <c r="C194" s="95">
        <v>42446.927083333336</v>
      </c>
      <c r="D194" s="5">
        <v>64</v>
      </c>
      <c r="E194" s="83" t="s">
        <v>68</v>
      </c>
      <c r="F194" s="88" t="s">
        <v>46</v>
      </c>
      <c r="G194" s="88" t="s">
        <v>44</v>
      </c>
      <c r="H194" s="88">
        <v>3921198</v>
      </c>
      <c r="I194" s="96">
        <v>42917</v>
      </c>
      <c r="J194" s="83">
        <v>98</v>
      </c>
    </row>
    <row r="195" spans="1:10" x14ac:dyDescent="0.2">
      <c r="A195" s="5">
        <v>1</v>
      </c>
      <c r="B195" s="5">
        <v>194</v>
      </c>
      <c r="C195" s="95">
        <v>42446.927083333336</v>
      </c>
      <c r="D195" s="5">
        <v>64</v>
      </c>
      <c r="E195" s="83" t="s">
        <v>100</v>
      </c>
      <c r="F195" s="88" t="s">
        <v>101</v>
      </c>
      <c r="G195" s="88" t="s">
        <v>102</v>
      </c>
      <c r="H195" s="88">
        <v>4500164670</v>
      </c>
      <c r="I195" s="96">
        <v>42491</v>
      </c>
      <c r="J195" s="83">
        <v>73</v>
      </c>
    </row>
    <row r="196" spans="1:10" x14ac:dyDescent="0.2">
      <c r="A196" s="5">
        <v>1</v>
      </c>
      <c r="B196" s="5">
        <v>195</v>
      </c>
      <c r="C196" s="95">
        <v>42447.353472222225</v>
      </c>
      <c r="D196" s="5">
        <v>65</v>
      </c>
      <c r="E196" s="83" t="s">
        <v>68</v>
      </c>
      <c r="F196" s="88" t="s">
        <v>46</v>
      </c>
      <c r="G196" s="88" t="s">
        <v>44</v>
      </c>
      <c r="H196" s="88">
        <v>3921198</v>
      </c>
      <c r="I196" s="96">
        <v>42917</v>
      </c>
      <c r="J196" s="83">
        <v>81</v>
      </c>
    </row>
    <row r="197" spans="1:10" x14ac:dyDescent="0.2">
      <c r="A197" s="5">
        <v>1</v>
      </c>
      <c r="B197" s="5">
        <v>196</v>
      </c>
      <c r="C197" s="95">
        <v>42447.353472222225</v>
      </c>
      <c r="D197" s="5">
        <v>65</v>
      </c>
      <c r="E197" s="83" t="s">
        <v>100</v>
      </c>
      <c r="F197" s="88" t="s">
        <v>101</v>
      </c>
      <c r="G197" s="88" t="s">
        <v>102</v>
      </c>
      <c r="H197" s="88">
        <v>4500164670</v>
      </c>
      <c r="I197" s="96">
        <v>42491</v>
      </c>
      <c r="J197" s="83">
        <v>59</v>
      </c>
    </row>
    <row r="198" spans="1:10" x14ac:dyDescent="0.2">
      <c r="A198" s="5">
        <v>1</v>
      </c>
      <c r="B198" s="5">
        <v>197</v>
      </c>
      <c r="C198" s="95">
        <v>42447.459027777775</v>
      </c>
      <c r="D198" s="5">
        <v>66</v>
      </c>
      <c r="E198" s="83" t="s">
        <v>68</v>
      </c>
      <c r="F198" s="88" t="s">
        <v>46</v>
      </c>
      <c r="G198" s="88" t="s">
        <v>44</v>
      </c>
      <c r="H198" s="88">
        <v>3921198</v>
      </c>
      <c r="I198" s="96">
        <v>42917</v>
      </c>
      <c r="J198" s="83">
        <v>159</v>
      </c>
    </row>
    <row r="199" spans="1:10" x14ac:dyDescent="0.2">
      <c r="A199" s="5">
        <v>1</v>
      </c>
      <c r="B199" s="5">
        <v>198</v>
      </c>
      <c r="C199" s="95">
        <v>42447.459027777775</v>
      </c>
      <c r="D199" s="5">
        <v>66</v>
      </c>
      <c r="E199" s="83" t="s">
        <v>100</v>
      </c>
      <c r="F199" s="88" t="s">
        <v>101</v>
      </c>
      <c r="G199" s="88" t="s">
        <v>102</v>
      </c>
      <c r="H199" s="88">
        <v>4500164670</v>
      </c>
      <c r="I199" s="96">
        <v>42491</v>
      </c>
      <c r="J199" s="83">
        <v>123</v>
      </c>
    </row>
    <row r="200" spans="1:10" x14ac:dyDescent="0.2">
      <c r="A200" s="5">
        <v>1</v>
      </c>
      <c r="B200" s="5">
        <v>199</v>
      </c>
      <c r="C200" s="95">
        <v>42447.619444444441</v>
      </c>
      <c r="D200" s="5">
        <v>67</v>
      </c>
      <c r="E200" s="83" t="s">
        <v>70</v>
      </c>
      <c r="F200" s="88" t="s">
        <v>58</v>
      </c>
      <c r="G200" s="88" t="s">
        <v>35</v>
      </c>
      <c r="H200" s="88">
        <v>3943170</v>
      </c>
      <c r="I200" s="96">
        <v>42887</v>
      </c>
      <c r="J200" s="83">
        <v>154</v>
      </c>
    </row>
    <row r="201" spans="1:10" x14ac:dyDescent="0.2">
      <c r="A201" s="5">
        <v>1</v>
      </c>
      <c r="B201" s="5">
        <v>200</v>
      </c>
      <c r="C201" s="95">
        <v>42447.619444444441</v>
      </c>
      <c r="D201" s="5">
        <v>67</v>
      </c>
      <c r="E201" s="83" t="s">
        <v>100</v>
      </c>
      <c r="F201" s="88" t="s">
        <v>101</v>
      </c>
      <c r="G201" s="88" t="s">
        <v>102</v>
      </c>
      <c r="H201" s="88">
        <v>4500164670</v>
      </c>
      <c r="I201" s="96">
        <v>42491</v>
      </c>
      <c r="J201" s="83">
        <v>145</v>
      </c>
    </row>
    <row r="202" spans="1:10" x14ac:dyDescent="0.2">
      <c r="A202" s="5">
        <v>1</v>
      </c>
      <c r="B202" s="5">
        <v>201</v>
      </c>
      <c r="C202" s="95">
        <v>42447.959027777775</v>
      </c>
      <c r="D202" s="5">
        <v>68</v>
      </c>
      <c r="E202" s="83" t="s">
        <v>70</v>
      </c>
      <c r="F202" s="88" t="s">
        <v>58</v>
      </c>
      <c r="G202" s="88" t="s">
        <v>35</v>
      </c>
      <c r="H202" s="88">
        <v>3943170</v>
      </c>
      <c r="I202" s="96">
        <v>42887</v>
      </c>
      <c r="J202" s="83">
        <v>64</v>
      </c>
    </row>
    <row r="203" spans="1:10" x14ac:dyDescent="0.2">
      <c r="A203" s="5">
        <v>1</v>
      </c>
      <c r="B203" s="5">
        <v>202</v>
      </c>
      <c r="C203" s="95">
        <v>42447.959027777775</v>
      </c>
      <c r="D203" s="5">
        <v>68</v>
      </c>
      <c r="E203" s="83" t="s">
        <v>100</v>
      </c>
      <c r="F203" s="88" t="s">
        <v>101</v>
      </c>
      <c r="G203" s="88" t="s">
        <v>102</v>
      </c>
      <c r="H203" s="88">
        <v>4500164670</v>
      </c>
      <c r="I203" s="96">
        <v>42491</v>
      </c>
      <c r="J203" s="83">
        <v>70</v>
      </c>
    </row>
    <row r="204" spans="1:10" x14ac:dyDescent="0.2">
      <c r="A204" s="5">
        <v>1</v>
      </c>
      <c r="B204" s="5">
        <v>203</v>
      </c>
      <c r="C204" s="95">
        <v>42448.439583333333</v>
      </c>
      <c r="D204" s="5">
        <v>69</v>
      </c>
      <c r="E204" s="83" t="s">
        <v>70</v>
      </c>
      <c r="F204" s="88" t="s">
        <v>58</v>
      </c>
      <c r="G204" s="88" t="s">
        <v>35</v>
      </c>
      <c r="H204" s="88">
        <v>3943170</v>
      </c>
      <c r="I204" s="96">
        <v>42887</v>
      </c>
      <c r="J204" s="83">
        <v>92</v>
      </c>
    </row>
    <row r="205" spans="1:10" x14ac:dyDescent="0.2">
      <c r="A205" s="5">
        <v>1</v>
      </c>
      <c r="B205" s="5">
        <v>204</v>
      </c>
      <c r="C205" s="95">
        <v>42448.439583333333</v>
      </c>
      <c r="D205" s="5">
        <v>69</v>
      </c>
      <c r="E205" s="83" t="s">
        <v>68</v>
      </c>
      <c r="F205" s="88" t="s">
        <v>46</v>
      </c>
      <c r="G205" s="88" t="s">
        <v>44</v>
      </c>
      <c r="H205" s="88">
        <v>3921198</v>
      </c>
      <c r="I205" s="96">
        <v>42917</v>
      </c>
      <c r="J205" s="83">
        <v>121</v>
      </c>
    </row>
    <row r="206" spans="1:10" x14ac:dyDescent="0.2">
      <c r="A206" s="5">
        <v>1</v>
      </c>
      <c r="B206" s="5">
        <v>205</v>
      </c>
      <c r="C206" s="95">
        <v>42448.439583333333</v>
      </c>
      <c r="D206" s="5">
        <v>69</v>
      </c>
      <c r="E206" s="83" t="s">
        <v>100</v>
      </c>
      <c r="F206" s="88" t="s">
        <v>101</v>
      </c>
      <c r="G206" s="88" t="s">
        <v>102</v>
      </c>
      <c r="H206" s="88">
        <v>4500164670</v>
      </c>
      <c r="I206" s="96">
        <v>42491</v>
      </c>
      <c r="J206" s="83">
        <v>99</v>
      </c>
    </row>
    <row r="207" spans="1:10" x14ac:dyDescent="0.2">
      <c r="A207" s="5">
        <v>1</v>
      </c>
      <c r="B207" s="5">
        <v>206</v>
      </c>
      <c r="C207" s="95">
        <v>42450.498611111114</v>
      </c>
      <c r="D207" s="5">
        <v>70</v>
      </c>
      <c r="E207" s="83" t="s">
        <v>67</v>
      </c>
      <c r="F207" s="88" t="s">
        <v>45</v>
      </c>
      <c r="G207" s="88" t="s">
        <v>44</v>
      </c>
      <c r="H207" s="88">
        <v>3921198</v>
      </c>
      <c r="I207" s="96">
        <v>42917</v>
      </c>
      <c r="J207" s="83">
        <v>147</v>
      </c>
    </row>
    <row r="208" spans="1:10" x14ac:dyDescent="0.2">
      <c r="A208" s="5">
        <v>1</v>
      </c>
      <c r="B208" s="5">
        <v>207</v>
      </c>
      <c r="C208" s="95">
        <v>42450.498611111114</v>
      </c>
      <c r="D208" s="5">
        <v>70</v>
      </c>
      <c r="E208" s="83" t="s">
        <v>68</v>
      </c>
      <c r="F208" s="88" t="s">
        <v>46</v>
      </c>
      <c r="G208" s="88" t="s">
        <v>44</v>
      </c>
      <c r="H208" s="88">
        <v>3921198</v>
      </c>
      <c r="I208" s="96">
        <v>42917</v>
      </c>
      <c r="J208" s="83">
        <v>164</v>
      </c>
    </row>
    <row r="209" spans="1:10" x14ac:dyDescent="0.2">
      <c r="A209" s="5">
        <v>1</v>
      </c>
      <c r="B209" s="5">
        <v>208</v>
      </c>
      <c r="C209" s="95">
        <v>42453.499335416665</v>
      </c>
      <c r="D209" s="5">
        <v>71</v>
      </c>
      <c r="E209" s="83" t="s">
        <v>70</v>
      </c>
      <c r="F209" s="88" t="s">
        <v>58</v>
      </c>
      <c r="G209" s="88" t="s">
        <v>35</v>
      </c>
      <c r="H209" s="88">
        <v>3943170</v>
      </c>
      <c r="I209" s="96">
        <v>42887</v>
      </c>
      <c r="J209" s="83">
        <v>89</v>
      </c>
    </row>
    <row r="210" spans="1:10" x14ac:dyDescent="0.2">
      <c r="A210" s="5">
        <v>1</v>
      </c>
      <c r="B210" s="5">
        <v>209</v>
      </c>
      <c r="C210" s="95">
        <v>42453.499335416665</v>
      </c>
      <c r="D210" s="5">
        <v>71</v>
      </c>
      <c r="E210" s="83" t="s">
        <v>100</v>
      </c>
      <c r="F210" s="88" t="s">
        <v>101</v>
      </c>
      <c r="G210" s="88" t="s">
        <v>102</v>
      </c>
      <c r="H210" s="88">
        <v>4500164670</v>
      </c>
      <c r="I210" s="96">
        <v>42491</v>
      </c>
      <c r="J210" s="83">
        <v>85</v>
      </c>
    </row>
    <row r="211" spans="1:10" x14ac:dyDescent="0.2">
      <c r="A211" s="5">
        <v>1</v>
      </c>
      <c r="B211" s="5">
        <v>210</v>
      </c>
      <c r="C211" s="95">
        <v>42453.605555555558</v>
      </c>
      <c r="D211" s="5">
        <v>72</v>
      </c>
      <c r="E211" s="83" t="s">
        <v>70</v>
      </c>
      <c r="F211" s="88" t="s">
        <v>58</v>
      </c>
      <c r="G211" s="88" t="s">
        <v>35</v>
      </c>
      <c r="H211" s="88">
        <v>3943170</v>
      </c>
      <c r="I211" s="96">
        <v>42887</v>
      </c>
      <c r="J211" s="83">
        <v>188</v>
      </c>
    </row>
    <row r="212" spans="1:10" x14ac:dyDescent="0.2">
      <c r="A212" s="5">
        <v>1</v>
      </c>
      <c r="B212" s="5">
        <v>211</v>
      </c>
      <c r="C212" s="95">
        <v>42453.605555555558</v>
      </c>
      <c r="D212" s="5">
        <v>72</v>
      </c>
      <c r="E212" s="83" t="s">
        <v>100</v>
      </c>
      <c r="F212" s="88" t="s">
        <v>101</v>
      </c>
      <c r="G212" s="88" t="s">
        <v>102</v>
      </c>
      <c r="H212" s="88">
        <v>4500164670</v>
      </c>
      <c r="I212" s="96">
        <v>42491</v>
      </c>
      <c r="J212" s="83">
        <v>184</v>
      </c>
    </row>
    <row r="213" spans="1:10" x14ac:dyDescent="0.2">
      <c r="A213" s="5">
        <v>1</v>
      </c>
      <c r="B213" s="5">
        <v>212</v>
      </c>
      <c r="C213" s="95">
        <v>42455.527336342595</v>
      </c>
      <c r="D213" s="5">
        <v>73</v>
      </c>
      <c r="E213" s="83" t="s">
        <v>69</v>
      </c>
      <c r="F213" s="88" t="s">
        <v>39</v>
      </c>
      <c r="G213" s="88" t="s">
        <v>35</v>
      </c>
      <c r="H213" s="88">
        <v>3943170</v>
      </c>
      <c r="I213" s="96">
        <v>42887</v>
      </c>
      <c r="J213" s="83">
        <v>274</v>
      </c>
    </row>
    <row r="214" spans="1:10" x14ac:dyDescent="0.2">
      <c r="A214" s="5">
        <v>1</v>
      </c>
      <c r="B214" s="5">
        <v>213</v>
      </c>
      <c r="C214" s="95">
        <v>42455.527336342595</v>
      </c>
      <c r="D214" s="5">
        <v>73</v>
      </c>
      <c r="E214" s="83" t="s">
        <v>5</v>
      </c>
      <c r="F214" s="88">
        <v>4572262</v>
      </c>
      <c r="G214" s="88" t="s">
        <v>47</v>
      </c>
      <c r="H214" s="88" t="s">
        <v>48</v>
      </c>
      <c r="I214" s="96">
        <v>42948</v>
      </c>
      <c r="J214" s="83">
        <v>322</v>
      </c>
    </row>
    <row r="215" spans="1:10" x14ac:dyDescent="0.2">
      <c r="A215" s="5">
        <v>1</v>
      </c>
      <c r="B215" s="5">
        <v>214</v>
      </c>
      <c r="C215" s="95">
        <v>42455.87721215278</v>
      </c>
      <c r="D215" s="5">
        <v>74</v>
      </c>
      <c r="E215" s="83" t="s">
        <v>70</v>
      </c>
      <c r="F215" s="88" t="s">
        <v>58</v>
      </c>
      <c r="G215" s="88" t="s">
        <v>35</v>
      </c>
      <c r="H215" s="88">
        <v>3943170</v>
      </c>
      <c r="I215" s="96">
        <v>42887</v>
      </c>
      <c r="J215" s="83">
        <v>214</v>
      </c>
    </row>
    <row r="216" spans="1:10" x14ac:dyDescent="0.2">
      <c r="A216" s="5">
        <v>1</v>
      </c>
      <c r="B216" s="5">
        <v>215</v>
      </c>
      <c r="C216" s="95">
        <v>42455.87721215278</v>
      </c>
      <c r="D216" s="5">
        <v>74</v>
      </c>
      <c r="E216" s="83" t="s">
        <v>9</v>
      </c>
      <c r="F216" s="86" t="s">
        <v>50</v>
      </c>
      <c r="G216" s="88" t="s">
        <v>47</v>
      </c>
      <c r="H216" s="88" t="s">
        <v>48</v>
      </c>
      <c r="I216" s="96">
        <v>42948</v>
      </c>
      <c r="J216" s="83">
        <v>227</v>
      </c>
    </row>
    <row r="217" spans="1:10" x14ac:dyDescent="0.2">
      <c r="A217" s="5">
        <v>1</v>
      </c>
      <c r="B217" s="5">
        <v>216</v>
      </c>
      <c r="C217" s="95">
        <v>42456.363194444442</v>
      </c>
      <c r="D217" s="5">
        <v>75</v>
      </c>
      <c r="E217" s="83" t="s">
        <v>67</v>
      </c>
      <c r="F217" s="88" t="s">
        <v>45</v>
      </c>
      <c r="G217" s="88" t="s">
        <v>44</v>
      </c>
      <c r="H217" s="88">
        <v>3921198</v>
      </c>
      <c r="I217" s="96">
        <v>42917</v>
      </c>
      <c r="J217" s="83">
        <v>204</v>
      </c>
    </row>
    <row r="218" spans="1:10" x14ac:dyDescent="0.2">
      <c r="A218" s="5">
        <v>1</v>
      </c>
      <c r="B218" s="5">
        <v>216</v>
      </c>
      <c r="C218" s="95">
        <v>42456.363194444442</v>
      </c>
      <c r="D218" s="5">
        <v>75</v>
      </c>
      <c r="E218" s="83" t="s">
        <v>9</v>
      </c>
      <c r="F218" s="86" t="s">
        <v>50</v>
      </c>
      <c r="G218" s="88" t="s">
        <v>47</v>
      </c>
      <c r="H218" s="88" t="s">
        <v>48</v>
      </c>
      <c r="I218" s="96">
        <v>42948</v>
      </c>
      <c r="J218" s="83">
        <v>177</v>
      </c>
    </row>
    <row r="219" spans="1:10" x14ac:dyDescent="0.2">
      <c r="D219" s="5"/>
    </row>
    <row r="220" spans="1:10" x14ac:dyDescent="0.2">
      <c r="D220" s="5"/>
    </row>
    <row r="221" spans="1:10" x14ac:dyDescent="0.2">
      <c r="D221" s="5"/>
    </row>
    <row r="222" spans="1:10" x14ac:dyDescent="0.2">
      <c r="D222" s="5"/>
    </row>
    <row r="223" spans="1:10" x14ac:dyDescent="0.2">
      <c r="D223" s="5"/>
    </row>
    <row r="224" spans="1:10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</sheetData>
  <autoFilter ref="A1:J17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Ruler="0" workbookViewId="0">
      <pane ySplit="1" topLeftCell="A2" activePane="bottomLeft" state="frozen"/>
      <selection pane="bottomLeft" activeCell="L16" sqref="L16"/>
    </sheetView>
  </sheetViews>
  <sheetFormatPr baseColWidth="10" defaultRowHeight="16" x14ac:dyDescent="0.2"/>
  <cols>
    <col min="1" max="1" width="9.5" style="83" bestFit="1" customWidth="1"/>
    <col min="2" max="2" width="17.5" style="91" bestFit="1" customWidth="1"/>
    <col min="3" max="3" width="20.83203125" style="83" bestFit="1" customWidth="1"/>
    <col min="4" max="4" width="21.33203125" style="83" bestFit="1" customWidth="1"/>
    <col min="5" max="5" width="18" style="83" bestFit="1" customWidth="1"/>
    <col min="6" max="6" width="16.1640625" style="83" bestFit="1" customWidth="1"/>
    <col min="7" max="7" width="25" style="96" bestFit="1" customWidth="1"/>
    <col min="8" max="8" width="20.33203125" style="83" bestFit="1" customWidth="1"/>
    <col min="9" max="9" width="21.83203125" style="83" bestFit="1" customWidth="1"/>
    <col min="10" max="10" width="21" style="96" bestFit="1" customWidth="1"/>
    <col min="11" max="11" width="15.5" style="83" bestFit="1" customWidth="1"/>
    <col min="12" max="12" width="16" style="83" bestFit="1" customWidth="1"/>
    <col min="13" max="16384" width="10.83203125" style="83"/>
  </cols>
  <sheetData>
    <row r="1" spans="1:12" s="85" customFormat="1" x14ac:dyDescent="0.2">
      <c r="A1" s="85" t="s">
        <v>10</v>
      </c>
      <c r="B1" s="92" t="s">
        <v>62</v>
      </c>
      <c r="C1" s="85" t="s">
        <v>98</v>
      </c>
      <c r="D1" s="85" t="s">
        <v>59</v>
      </c>
      <c r="E1" s="85" t="s">
        <v>95</v>
      </c>
      <c r="F1" s="85" t="s">
        <v>96</v>
      </c>
      <c r="G1" s="97" t="s">
        <v>97</v>
      </c>
      <c r="H1" s="85" t="s">
        <v>33</v>
      </c>
      <c r="I1" s="85" t="s">
        <v>65</v>
      </c>
      <c r="J1" s="97" t="s">
        <v>66</v>
      </c>
      <c r="K1" s="85" t="s">
        <v>99</v>
      </c>
      <c r="L1" s="85" t="s">
        <v>63</v>
      </c>
    </row>
    <row r="2" spans="1:12" x14ac:dyDescent="0.2">
      <c r="A2" s="83" t="s">
        <v>64</v>
      </c>
      <c r="B2" s="91">
        <v>42356.675694444442</v>
      </c>
      <c r="C2" s="83" t="s">
        <v>67</v>
      </c>
      <c r="D2" s="88" t="s">
        <v>45</v>
      </c>
      <c r="E2" s="86" t="s">
        <v>44</v>
      </c>
      <c r="F2" s="88">
        <v>3688521</v>
      </c>
      <c r="G2" s="96">
        <v>42430</v>
      </c>
      <c r="H2" s="86" t="s">
        <v>40</v>
      </c>
      <c r="I2" s="86" t="s">
        <v>41</v>
      </c>
      <c r="J2" s="96">
        <v>42491</v>
      </c>
      <c r="K2" s="87" t="s">
        <v>42</v>
      </c>
      <c r="L2" s="83">
        <v>122</v>
      </c>
    </row>
    <row r="3" spans="1:12" x14ac:dyDescent="0.2">
      <c r="A3" s="83" t="s">
        <v>72</v>
      </c>
      <c r="B3" s="91">
        <v>42356.679166666669</v>
      </c>
      <c r="C3" s="83" t="s">
        <v>44</v>
      </c>
      <c r="D3" s="88" t="s">
        <v>43</v>
      </c>
      <c r="E3" s="86" t="s">
        <v>44</v>
      </c>
      <c r="F3" s="88">
        <v>3847810</v>
      </c>
      <c r="G3" s="96">
        <v>42767</v>
      </c>
      <c r="H3" s="86" t="s">
        <v>40</v>
      </c>
      <c r="I3" s="86" t="s">
        <v>41</v>
      </c>
      <c r="J3" s="96">
        <v>42491</v>
      </c>
      <c r="K3" s="87" t="s">
        <v>42</v>
      </c>
      <c r="L3" s="83">
        <v>126</v>
      </c>
    </row>
    <row r="4" spans="1:12" x14ac:dyDescent="0.2">
      <c r="A4" s="83" t="s">
        <v>73</v>
      </c>
      <c r="B4" s="91">
        <v>42356.680555555555</v>
      </c>
      <c r="C4" s="83" t="s">
        <v>19</v>
      </c>
      <c r="D4" s="88" t="s">
        <v>71</v>
      </c>
      <c r="E4" s="88" t="s">
        <v>52</v>
      </c>
      <c r="F4" s="88">
        <v>1514815</v>
      </c>
      <c r="G4" s="96">
        <v>42705</v>
      </c>
      <c r="H4" s="88" t="s">
        <v>54</v>
      </c>
      <c r="I4" s="88" t="s">
        <v>55</v>
      </c>
      <c r="J4" s="96">
        <v>42856</v>
      </c>
      <c r="K4" s="89" t="s">
        <v>56</v>
      </c>
      <c r="L4" s="83">
        <v>95</v>
      </c>
    </row>
    <row r="5" spans="1:12" ht="16" customHeight="1" x14ac:dyDescent="0.2">
      <c r="A5" s="83" t="s">
        <v>74</v>
      </c>
      <c r="B5" s="91">
        <v>42356.685416666667</v>
      </c>
      <c r="C5" s="83" t="s">
        <v>5</v>
      </c>
      <c r="D5" s="88">
        <v>4572262</v>
      </c>
      <c r="E5" s="88" t="s">
        <v>47</v>
      </c>
      <c r="F5" s="88" t="s">
        <v>53</v>
      </c>
      <c r="G5" s="96">
        <v>42795</v>
      </c>
      <c r="H5" s="88" t="s">
        <v>51</v>
      </c>
      <c r="I5" s="88">
        <v>3220</v>
      </c>
      <c r="J5" s="96">
        <v>42767</v>
      </c>
      <c r="K5" s="89" t="s">
        <v>49</v>
      </c>
      <c r="L5" s="83">
        <v>128</v>
      </c>
    </row>
    <row r="6" spans="1:12" x14ac:dyDescent="0.2">
      <c r="A6" s="83" t="s">
        <v>75</v>
      </c>
      <c r="B6" s="91">
        <v>42356.690972222219</v>
      </c>
      <c r="C6" s="83" t="s">
        <v>60</v>
      </c>
      <c r="D6" s="88" t="s">
        <v>34</v>
      </c>
      <c r="E6" s="88" t="s">
        <v>35</v>
      </c>
      <c r="F6" s="88">
        <v>3897881</v>
      </c>
      <c r="G6" s="96">
        <v>42826</v>
      </c>
      <c r="H6" s="88" t="s">
        <v>37</v>
      </c>
      <c r="I6" s="88" t="s">
        <v>38</v>
      </c>
      <c r="J6" s="96">
        <v>42887</v>
      </c>
      <c r="K6" s="89" t="s">
        <v>36</v>
      </c>
      <c r="L6" s="83">
        <v>118</v>
      </c>
    </row>
    <row r="7" spans="1:12" x14ac:dyDescent="0.2">
      <c r="A7" s="83" t="s">
        <v>76</v>
      </c>
      <c r="B7" s="91">
        <v>42356.691666666666</v>
      </c>
      <c r="C7" s="83" t="s">
        <v>60</v>
      </c>
      <c r="D7" s="88" t="s">
        <v>34</v>
      </c>
      <c r="E7" s="88" t="s">
        <v>35</v>
      </c>
      <c r="F7" s="88">
        <v>3897881</v>
      </c>
      <c r="G7" s="96">
        <v>42826</v>
      </c>
      <c r="H7" s="88" t="s">
        <v>37</v>
      </c>
      <c r="I7" s="88" t="s">
        <v>38</v>
      </c>
      <c r="J7" s="96">
        <v>42887</v>
      </c>
      <c r="K7" s="89" t="s">
        <v>36</v>
      </c>
      <c r="L7" s="83">
        <v>121</v>
      </c>
    </row>
    <row r="8" spans="1:12" x14ac:dyDescent="0.2">
      <c r="A8" s="83" t="s">
        <v>77</v>
      </c>
      <c r="B8" s="91">
        <v>42356.692361111112</v>
      </c>
      <c r="C8" s="83" t="s">
        <v>60</v>
      </c>
      <c r="D8" s="88" t="s">
        <v>34</v>
      </c>
      <c r="E8" s="88" t="s">
        <v>35</v>
      </c>
      <c r="F8" s="88">
        <v>3897881</v>
      </c>
      <c r="G8" s="96">
        <v>42826</v>
      </c>
      <c r="H8" s="88" t="s">
        <v>37</v>
      </c>
      <c r="I8" s="88" t="s">
        <v>38</v>
      </c>
      <c r="J8" s="96">
        <v>42887</v>
      </c>
      <c r="K8" s="89" t="s">
        <v>36</v>
      </c>
      <c r="L8" s="83">
        <v>116</v>
      </c>
    </row>
    <row r="9" spans="1:12" x14ac:dyDescent="0.2">
      <c r="A9" s="83" t="s">
        <v>78</v>
      </c>
      <c r="B9" s="91">
        <v>42380.897916666669</v>
      </c>
      <c r="C9" s="83" t="s">
        <v>60</v>
      </c>
      <c r="D9" s="88" t="s">
        <v>34</v>
      </c>
      <c r="E9" s="88" t="s">
        <v>35</v>
      </c>
      <c r="F9" s="88">
        <v>3897881</v>
      </c>
      <c r="G9" s="96">
        <v>42826</v>
      </c>
      <c r="H9" s="88" t="s">
        <v>37</v>
      </c>
      <c r="I9" s="88" t="s">
        <v>38</v>
      </c>
      <c r="J9" s="96">
        <v>42887</v>
      </c>
      <c r="K9" s="89" t="s">
        <v>36</v>
      </c>
      <c r="L9" s="83">
        <v>114</v>
      </c>
    </row>
    <row r="10" spans="1:12" x14ac:dyDescent="0.2">
      <c r="A10" s="83" t="s">
        <v>79</v>
      </c>
      <c r="B10" s="91">
        <v>42380.897916666669</v>
      </c>
      <c r="C10" s="83" t="s">
        <v>60</v>
      </c>
      <c r="D10" s="88" t="s">
        <v>34</v>
      </c>
      <c r="E10" s="88" t="s">
        <v>35</v>
      </c>
      <c r="F10" s="88">
        <v>3897881</v>
      </c>
      <c r="G10" s="96">
        <v>42826</v>
      </c>
      <c r="H10" s="88" t="s">
        <v>37</v>
      </c>
      <c r="I10" s="88" t="s">
        <v>38</v>
      </c>
      <c r="J10" s="96">
        <v>42887</v>
      </c>
      <c r="K10" s="89" t="s">
        <v>36</v>
      </c>
      <c r="L10" s="83">
        <v>109</v>
      </c>
    </row>
    <row r="11" spans="1:12" x14ac:dyDescent="0.2">
      <c r="A11" s="83" t="s">
        <v>80</v>
      </c>
      <c r="B11" s="91">
        <v>42380.897916666669</v>
      </c>
      <c r="C11" s="83" t="s">
        <v>68</v>
      </c>
      <c r="D11" s="88" t="s">
        <v>46</v>
      </c>
      <c r="E11" s="88" t="s">
        <v>44</v>
      </c>
      <c r="F11" s="88">
        <v>3867868</v>
      </c>
      <c r="G11" s="96">
        <v>42795</v>
      </c>
      <c r="H11" s="88" t="s">
        <v>40</v>
      </c>
      <c r="I11" s="88" t="s">
        <v>41</v>
      </c>
      <c r="J11" s="96">
        <v>42491</v>
      </c>
      <c r="K11" s="89" t="s">
        <v>42</v>
      </c>
      <c r="L11" s="83">
        <v>125</v>
      </c>
    </row>
    <row r="12" spans="1:12" x14ac:dyDescent="0.2">
      <c r="A12" s="83" t="s">
        <v>81</v>
      </c>
      <c r="B12" s="91">
        <v>42380.897916666669</v>
      </c>
      <c r="C12" s="83" t="s">
        <v>69</v>
      </c>
      <c r="D12" s="88" t="s">
        <v>39</v>
      </c>
      <c r="E12" s="88" t="s">
        <v>35</v>
      </c>
      <c r="F12" s="88">
        <v>3897881</v>
      </c>
      <c r="G12" s="96">
        <v>42826</v>
      </c>
      <c r="H12" s="88" t="s">
        <v>37</v>
      </c>
      <c r="I12" s="88" t="s">
        <v>38</v>
      </c>
      <c r="J12" s="96">
        <v>42887</v>
      </c>
      <c r="K12" s="89" t="s">
        <v>36</v>
      </c>
      <c r="L12" s="83">
        <v>119</v>
      </c>
    </row>
    <row r="13" spans="1:12" x14ac:dyDescent="0.2">
      <c r="A13" s="83" t="s">
        <v>82</v>
      </c>
      <c r="B13" s="91">
        <v>42409.413194444445</v>
      </c>
      <c r="C13" s="83" t="s">
        <v>60</v>
      </c>
      <c r="D13" s="88" t="s">
        <v>34</v>
      </c>
      <c r="E13" s="88" t="s">
        <v>35</v>
      </c>
      <c r="F13" s="88">
        <v>3897881</v>
      </c>
      <c r="G13" s="96">
        <v>42826</v>
      </c>
      <c r="H13" s="88" t="s">
        <v>37</v>
      </c>
      <c r="I13" s="88" t="s">
        <v>38</v>
      </c>
      <c r="J13" s="96">
        <v>42887</v>
      </c>
      <c r="K13" s="89" t="s">
        <v>36</v>
      </c>
      <c r="L13" s="83">
        <v>111</v>
      </c>
    </row>
    <row r="14" spans="1:12" x14ac:dyDescent="0.2">
      <c r="A14" s="83" t="s">
        <v>83</v>
      </c>
      <c r="B14" s="91">
        <v>42409.415277777778</v>
      </c>
      <c r="C14" s="83" t="s">
        <v>67</v>
      </c>
      <c r="D14" s="88" t="s">
        <v>45</v>
      </c>
      <c r="E14" s="86" t="s">
        <v>44</v>
      </c>
      <c r="F14" s="86">
        <v>3921198</v>
      </c>
      <c r="G14" s="96">
        <v>42917</v>
      </c>
      <c r="H14" s="86" t="s">
        <v>40</v>
      </c>
      <c r="I14" s="86" t="s">
        <v>41</v>
      </c>
      <c r="J14" s="96">
        <v>42491</v>
      </c>
      <c r="K14" s="87" t="s">
        <v>42</v>
      </c>
      <c r="L14" s="83">
        <v>122</v>
      </c>
    </row>
    <row r="15" spans="1:12" x14ac:dyDescent="0.2">
      <c r="A15" s="83" t="s">
        <v>84</v>
      </c>
      <c r="B15" s="91">
        <v>42418.548611111109</v>
      </c>
      <c r="C15" s="83" t="s">
        <v>70</v>
      </c>
      <c r="D15" s="88" t="s">
        <v>58</v>
      </c>
      <c r="E15" s="88" t="s">
        <v>35</v>
      </c>
      <c r="F15" s="88">
        <v>3897881</v>
      </c>
      <c r="G15" s="96">
        <v>42826</v>
      </c>
      <c r="H15" s="88" t="s">
        <v>37</v>
      </c>
      <c r="I15" s="88" t="s">
        <v>38</v>
      </c>
      <c r="J15" s="96">
        <v>42887</v>
      </c>
      <c r="K15" s="89" t="s">
        <v>36</v>
      </c>
      <c r="L15" s="83">
        <v>112</v>
      </c>
    </row>
    <row r="16" spans="1:12" x14ac:dyDescent="0.2">
      <c r="A16" s="83" t="s">
        <v>85</v>
      </c>
      <c r="B16" s="91">
        <v>42418.550694444442</v>
      </c>
      <c r="C16" s="83" t="s">
        <v>70</v>
      </c>
      <c r="D16" s="88" t="s">
        <v>58</v>
      </c>
      <c r="E16" s="88" t="s">
        <v>35</v>
      </c>
      <c r="F16" s="88">
        <v>3897881</v>
      </c>
      <c r="G16" s="96">
        <v>42826</v>
      </c>
      <c r="H16" s="88" t="s">
        <v>37</v>
      </c>
      <c r="I16" s="88" t="s">
        <v>38</v>
      </c>
      <c r="J16" s="96">
        <v>42887</v>
      </c>
      <c r="K16" s="89" t="s">
        <v>36</v>
      </c>
      <c r="L16" s="83">
        <v>112</v>
      </c>
    </row>
    <row r="17" spans="1:12" x14ac:dyDescent="0.2">
      <c r="A17" s="83" t="s">
        <v>86</v>
      </c>
      <c r="B17" s="91">
        <v>42418.552083333336</v>
      </c>
      <c r="C17" s="83" t="s">
        <v>67</v>
      </c>
      <c r="D17" s="88" t="s">
        <v>45</v>
      </c>
      <c r="E17" s="86" t="s">
        <v>44</v>
      </c>
      <c r="F17" s="86">
        <v>3921198</v>
      </c>
      <c r="G17" s="96">
        <v>42917</v>
      </c>
      <c r="H17" s="86" t="s">
        <v>40</v>
      </c>
      <c r="I17" s="86" t="s">
        <v>41</v>
      </c>
      <c r="J17" s="96">
        <v>42491</v>
      </c>
      <c r="K17" s="87" t="s">
        <v>42</v>
      </c>
      <c r="L17" s="83">
        <v>124</v>
      </c>
    </row>
    <row r="18" spans="1:12" x14ac:dyDescent="0.2">
      <c r="A18" s="83" t="s">
        <v>87</v>
      </c>
      <c r="B18" s="91">
        <v>42418.553472222222</v>
      </c>
      <c r="C18" s="83" t="s">
        <v>70</v>
      </c>
      <c r="D18" s="88" t="s">
        <v>58</v>
      </c>
      <c r="E18" s="88" t="s">
        <v>35</v>
      </c>
      <c r="F18" s="88">
        <v>3943170</v>
      </c>
      <c r="G18" s="96">
        <v>42887</v>
      </c>
      <c r="H18" s="88" t="s">
        <v>37</v>
      </c>
      <c r="I18" s="88" t="s">
        <v>38</v>
      </c>
      <c r="J18" s="96">
        <v>42887</v>
      </c>
      <c r="K18" s="89" t="s">
        <v>36</v>
      </c>
      <c r="L18" s="83">
        <v>114</v>
      </c>
    </row>
    <row r="19" spans="1:12" x14ac:dyDescent="0.2">
      <c r="A19" s="83" t="s">
        <v>88</v>
      </c>
      <c r="B19" s="91">
        <v>42419.387499999997</v>
      </c>
      <c r="C19" s="83" t="s">
        <v>5</v>
      </c>
      <c r="D19" s="88">
        <v>4572262</v>
      </c>
      <c r="E19" s="88" t="s">
        <v>47</v>
      </c>
      <c r="F19" s="88" t="s">
        <v>48</v>
      </c>
      <c r="G19" s="96">
        <v>42948</v>
      </c>
      <c r="H19" s="88" t="s">
        <v>51</v>
      </c>
      <c r="I19" s="88">
        <v>3220</v>
      </c>
      <c r="J19" s="96">
        <v>42767</v>
      </c>
      <c r="K19" s="89" t="s">
        <v>49</v>
      </c>
      <c r="L19" s="83">
        <v>128</v>
      </c>
    </row>
    <row r="20" spans="1:12" x14ac:dyDescent="0.2">
      <c r="A20" s="83" t="s">
        <v>89</v>
      </c>
      <c r="B20" s="91">
        <v>42419.388194444444</v>
      </c>
      <c r="C20" s="83" t="s">
        <v>9</v>
      </c>
      <c r="D20" s="88" t="s">
        <v>50</v>
      </c>
      <c r="E20" s="88" t="s">
        <v>47</v>
      </c>
      <c r="F20" s="88" t="s">
        <v>48</v>
      </c>
      <c r="G20" s="96">
        <v>42948</v>
      </c>
      <c r="H20" s="88" t="s">
        <v>51</v>
      </c>
      <c r="I20" s="88">
        <v>3220</v>
      </c>
      <c r="J20" s="96">
        <v>42767</v>
      </c>
      <c r="K20" s="89" t="s">
        <v>49</v>
      </c>
      <c r="L20" s="83">
        <v>123</v>
      </c>
    </row>
    <row r="21" spans="1:12" x14ac:dyDescent="0.2">
      <c r="A21" s="83" t="s">
        <v>90</v>
      </c>
      <c r="B21" s="91">
        <v>42419.398611111108</v>
      </c>
      <c r="C21" s="83" t="s">
        <v>68</v>
      </c>
      <c r="D21" s="88" t="s">
        <v>46</v>
      </c>
      <c r="E21" s="86" t="s">
        <v>44</v>
      </c>
      <c r="F21" s="86">
        <v>3921198</v>
      </c>
      <c r="G21" s="96">
        <v>42917</v>
      </c>
      <c r="H21" s="86" t="s">
        <v>40</v>
      </c>
      <c r="I21" s="86" t="s">
        <v>41</v>
      </c>
      <c r="J21" s="96">
        <v>42491</v>
      </c>
      <c r="K21" s="87" t="s">
        <v>42</v>
      </c>
      <c r="L21" s="83">
        <v>122</v>
      </c>
    </row>
    <row r="22" spans="1:12" x14ac:dyDescent="0.2">
      <c r="A22" s="83" t="s">
        <v>91</v>
      </c>
      <c r="B22" s="91">
        <v>42419.4</v>
      </c>
      <c r="C22" s="83" t="s">
        <v>44</v>
      </c>
      <c r="D22" s="88" t="s">
        <v>43</v>
      </c>
      <c r="E22" s="86" t="s">
        <v>44</v>
      </c>
      <c r="F22" s="86">
        <v>3921198</v>
      </c>
      <c r="G22" s="96">
        <v>42917</v>
      </c>
      <c r="H22" s="86" t="s">
        <v>40</v>
      </c>
      <c r="I22" s="86" t="s">
        <v>41</v>
      </c>
      <c r="J22" s="96">
        <v>42491</v>
      </c>
      <c r="K22" s="87" t="s">
        <v>42</v>
      </c>
      <c r="L22" s="83">
        <v>124</v>
      </c>
    </row>
    <row r="23" spans="1:12" x14ac:dyDescent="0.2">
      <c r="A23" s="83" t="s">
        <v>92</v>
      </c>
      <c r="B23" s="91">
        <v>42419.404166666667</v>
      </c>
      <c r="C23" s="83" t="s">
        <v>60</v>
      </c>
      <c r="D23" s="88" t="s">
        <v>34</v>
      </c>
      <c r="E23" s="88" t="s">
        <v>35</v>
      </c>
      <c r="F23" s="88">
        <v>3943170</v>
      </c>
      <c r="G23" s="96">
        <v>42887</v>
      </c>
      <c r="H23" s="88" t="s">
        <v>37</v>
      </c>
      <c r="I23" s="88" t="s">
        <v>38</v>
      </c>
      <c r="J23" s="96">
        <v>42887</v>
      </c>
      <c r="K23" s="89" t="s">
        <v>36</v>
      </c>
      <c r="L23" s="83">
        <v>119</v>
      </c>
    </row>
    <row r="24" spans="1:12" x14ac:dyDescent="0.2">
      <c r="A24" s="83" t="s">
        <v>93</v>
      </c>
      <c r="B24" s="91">
        <v>42419.404861111114</v>
      </c>
      <c r="C24" s="83" t="s">
        <v>69</v>
      </c>
      <c r="D24" s="88" t="s">
        <v>39</v>
      </c>
      <c r="E24" s="88" t="s">
        <v>35</v>
      </c>
      <c r="F24" s="88">
        <v>3943170</v>
      </c>
      <c r="G24" s="96">
        <v>42887</v>
      </c>
      <c r="H24" s="88" t="s">
        <v>37</v>
      </c>
      <c r="I24" s="88" t="s">
        <v>38</v>
      </c>
      <c r="J24" s="96">
        <v>42887</v>
      </c>
      <c r="K24" s="89" t="s">
        <v>36</v>
      </c>
      <c r="L24" s="83">
        <v>116</v>
      </c>
    </row>
  </sheetData>
  <autoFilter ref="A1:L1">
    <sortState ref="A2:L24">
      <sortCondition ref="B1:B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Comparison Matrix</vt:lpstr>
      <vt:lpstr>Connection Matrix</vt:lpstr>
      <vt:lpstr>Narrative</vt:lpstr>
      <vt:lpstr>Pairwise Solver</vt:lpstr>
      <vt:lpstr>Glucose Test Table</vt:lpstr>
      <vt:lpstr>Glucose Test Log</vt:lpstr>
      <vt:lpstr>Control Test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2015-12-11T17:02:27Z</dcterms:created>
  <dcterms:modified xsi:type="dcterms:W3CDTF">2016-04-05T17:33:13Z</dcterms:modified>
</cp:coreProperties>
</file>