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84069326\Desktop\"/>
    </mc:Choice>
  </mc:AlternateContent>
  <xr:revisionPtr revIDLastSave="0" documentId="13_ncr:1_{E7843FD6-FD33-44E1-95E6-9879DEE7F683}" xr6:coauthVersionLast="36" xr6:coauthVersionMax="36" xr10:uidLastSave="{00000000-0000-0000-0000-000000000000}"/>
  <bookViews>
    <workbookView xWindow="0" yWindow="0" windowWidth="28800" windowHeight="12225" activeTab="1" xr2:uid="{BD312E62-CB55-4297-BA63-B96BF7BD5B53}"/>
  </bookViews>
  <sheets>
    <sheet name="Option price" sheetId="1" r:id="rId1"/>
    <sheet name="Call gamm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" l="1"/>
  <c r="B6" i="1"/>
  <c r="B5" i="1"/>
  <c r="D23" i="2"/>
  <c r="D24" i="2"/>
  <c r="D25" i="2"/>
  <c r="D26" i="2"/>
  <c r="B24" i="2"/>
  <c r="B25" i="2" s="1"/>
  <c r="B26" i="2" s="1"/>
  <c r="B23" i="2"/>
  <c r="B6" i="2"/>
  <c r="B5" i="2" s="1"/>
  <c r="B4" i="2"/>
  <c r="B4" i="1"/>
  <c r="B9" i="2" l="1"/>
  <c r="B14" i="2" s="1"/>
  <c r="B10" i="2"/>
  <c r="B11" i="2" s="1"/>
  <c r="B9" i="1"/>
  <c r="B10" i="1" s="1"/>
  <c r="B13" i="2" l="1"/>
  <c r="C21" i="2" s="1"/>
  <c r="B11" i="1"/>
  <c r="C17" i="1" l="1"/>
  <c r="C31" i="1"/>
  <c r="C24" i="1"/>
</calcChain>
</file>

<file path=xl/sharedStrings.xml><?xml version="1.0" encoding="utf-8"?>
<sst xmlns="http://schemas.openxmlformats.org/spreadsheetml/2006/main" count="35" uniqueCount="17">
  <si>
    <t>Find the call option price</t>
  </si>
  <si>
    <t>d1</t>
  </si>
  <si>
    <t>d2</t>
  </si>
  <si>
    <t>S0</t>
  </si>
  <si>
    <t>X</t>
  </si>
  <si>
    <t>Rc</t>
  </si>
  <si>
    <t>Volatility</t>
  </si>
  <si>
    <t>T</t>
  </si>
  <si>
    <t>C</t>
  </si>
  <si>
    <t>s</t>
  </si>
  <si>
    <t>Sensitivity analysis</t>
  </si>
  <si>
    <t>When S0 goes up too high -&gt; d1,d2 = 1 -&gt; no time value</t>
  </si>
  <si>
    <t>When S0 goes down -&gt; call option price becomes zero</t>
  </si>
  <si>
    <t>Call option price</t>
  </si>
  <si>
    <t>Call Gamma</t>
  </si>
  <si>
    <t>Delta</t>
  </si>
  <si>
    <t>Implied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</si>
</sst>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.000_);_(* \(#,##0.000\);_(* &quot;-&quot;??_);_(@_)"/>
    <numFmt numFmtId="166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1" applyFont="1"/>
    <xf numFmtId="43" fontId="0" fillId="2" borderId="1" xfId="1" applyFont="1" applyFill="1" applyBorder="1"/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Fill="1" applyBorder="1"/>
    <xf numFmtId="43" fontId="0" fillId="0" borderId="0" xfId="0" applyNumberFormat="1"/>
    <xf numFmtId="0" fontId="2" fillId="3" borderId="0" xfId="0" applyFont="1" applyFill="1" applyBorder="1"/>
    <xf numFmtId="0" fontId="0" fillId="3" borderId="0" xfId="0" applyFill="1"/>
    <xf numFmtId="0" fontId="0" fillId="0" borderId="2" xfId="0" applyBorder="1"/>
    <xf numFmtId="43" fontId="0" fillId="0" borderId="2" xfId="0" applyNumberFormat="1" applyBorder="1"/>
    <xf numFmtId="43" fontId="0" fillId="0" borderId="2" xfId="1" applyFont="1" applyBorder="1"/>
    <xf numFmtId="0" fontId="0" fillId="0" borderId="0" xfId="0" applyBorder="1"/>
    <xf numFmtId="43" fontId="0" fillId="0" borderId="0" xfId="1" applyFont="1" applyBorder="1"/>
    <xf numFmtId="165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7817-8C31-42BE-B67A-27DD3A917141}">
  <dimension ref="A1:D36"/>
  <sheetViews>
    <sheetView workbookViewId="0">
      <selection activeCell="A13" sqref="A13:C21"/>
    </sheetView>
  </sheetViews>
  <sheetFormatPr defaultRowHeight="15" x14ac:dyDescent="0.25"/>
  <cols>
    <col min="1" max="1" width="12.140625" customWidth="1"/>
    <col min="2" max="2" width="11.42578125" customWidth="1"/>
    <col min="3" max="3" width="17.28515625" customWidth="1"/>
  </cols>
  <sheetData>
    <row r="1" spans="1:4" x14ac:dyDescent="0.25">
      <c r="A1" s="4" t="s">
        <v>0</v>
      </c>
      <c r="B1" s="4"/>
    </row>
    <row r="2" spans="1:4" x14ac:dyDescent="0.25">
      <c r="A2" t="s">
        <v>3</v>
      </c>
      <c r="B2">
        <v>125.94</v>
      </c>
    </row>
    <row r="3" spans="1:4" x14ac:dyDescent="0.25">
      <c r="A3" t="s">
        <v>4</v>
      </c>
      <c r="B3">
        <v>125</v>
      </c>
    </row>
    <row r="4" spans="1:4" x14ac:dyDescent="0.25">
      <c r="A4" t="s">
        <v>5</v>
      </c>
      <c r="B4" s="1">
        <f>LN(1.0456)</f>
        <v>4.4590883327875218E-2</v>
      </c>
    </row>
    <row r="5" spans="1:4" x14ac:dyDescent="0.25">
      <c r="A5" t="s">
        <v>9</v>
      </c>
      <c r="B5">
        <f>SQRT(B6)</f>
        <v>0.83</v>
      </c>
    </row>
    <row r="6" spans="1:4" x14ac:dyDescent="0.25">
      <c r="A6" t="s">
        <v>6</v>
      </c>
      <c r="B6" s="1">
        <f>0.83^2</f>
        <v>0.68889999999999996</v>
      </c>
      <c r="D6" s="1"/>
    </row>
    <row r="7" spans="1:4" x14ac:dyDescent="0.25">
      <c r="A7" t="s">
        <v>7</v>
      </c>
      <c r="B7" s="1">
        <v>9.5899999999999999E-2</v>
      </c>
    </row>
    <row r="8" spans="1:4" x14ac:dyDescent="0.25">
      <c r="B8" s="1"/>
    </row>
    <row r="9" spans="1:4" x14ac:dyDescent="0.25">
      <c r="A9" s="3" t="s">
        <v>1</v>
      </c>
      <c r="B9" s="1">
        <f>(LN(B2/B3)+(B4+B6/2)*B7)/(B5*SQRT(B7))</f>
        <v>0.17430073218377812</v>
      </c>
    </row>
    <row r="10" spans="1:4" ht="15.75" thickBot="1" x14ac:dyDescent="0.3">
      <c r="A10" s="3" t="s">
        <v>2</v>
      </c>
      <c r="B10" s="1">
        <f>B9-(B5*SQRT(B7))</f>
        <v>-8.2731386431775467E-2</v>
      </c>
    </row>
    <row r="11" spans="1:4" ht="15.75" thickBot="1" x14ac:dyDescent="0.3">
      <c r="A11" s="3" t="s">
        <v>8</v>
      </c>
      <c r="B11" s="2">
        <f>(B2*_xlfn.NORM.S.DIST(B9,TRUE))-(B3*EXP(-B4*B7)*_xlfn.NORM.S.DIST(B10,TRUE))</f>
        <v>13.55325499742392</v>
      </c>
    </row>
    <row r="12" spans="1:4" x14ac:dyDescent="0.25">
      <c r="B12" s="1"/>
    </row>
    <row r="13" spans="1:4" x14ac:dyDescent="0.25">
      <c r="A13" s="7" t="s">
        <v>10</v>
      </c>
      <c r="B13" s="8"/>
      <c r="C13" s="8"/>
    </row>
    <row r="14" spans="1:4" x14ac:dyDescent="0.25">
      <c r="A14" s="5" t="s">
        <v>11</v>
      </c>
    </row>
    <row r="15" spans="1:4" x14ac:dyDescent="0.25">
      <c r="A15" s="5" t="s">
        <v>12</v>
      </c>
    </row>
    <row r="16" spans="1:4" x14ac:dyDescent="0.25">
      <c r="C16" s="3" t="s">
        <v>13</v>
      </c>
    </row>
    <row r="17" spans="1:3" x14ac:dyDescent="0.25">
      <c r="B17" s="9"/>
      <c r="C17" s="10">
        <f>B11</f>
        <v>13.55325499742392</v>
      </c>
    </row>
    <row r="18" spans="1:3" x14ac:dyDescent="0.25">
      <c r="A18" s="5" t="s">
        <v>3</v>
      </c>
      <c r="B18" s="9">
        <v>10</v>
      </c>
      <c r="C18" s="11">
        <f t="dataTable" ref="C18:C21" dt2D="0" dtr="0" r1="B2"/>
        <v>4.5881927945796497E-23</v>
      </c>
    </row>
    <row r="19" spans="1:3" x14ac:dyDescent="0.25">
      <c r="B19" s="9">
        <v>100</v>
      </c>
      <c r="C19" s="11">
        <v>3.1293309971408902</v>
      </c>
    </row>
    <row r="20" spans="1:3" x14ac:dyDescent="0.25">
      <c r="B20" s="9">
        <v>500</v>
      </c>
      <c r="C20" s="11">
        <v>375.53339228679522</v>
      </c>
    </row>
    <row r="21" spans="1:3" x14ac:dyDescent="0.25">
      <c r="B21" s="9">
        <v>1000</v>
      </c>
      <c r="C21" s="11">
        <v>875.53339193824468</v>
      </c>
    </row>
    <row r="23" spans="1:3" x14ac:dyDescent="0.25">
      <c r="C23" s="3" t="s">
        <v>13</v>
      </c>
    </row>
    <row r="24" spans="1:3" x14ac:dyDescent="0.25">
      <c r="B24" s="9"/>
      <c r="C24" s="10">
        <f>$B$11</f>
        <v>13.55325499742392</v>
      </c>
    </row>
    <row r="25" spans="1:3" x14ac:dyDescent="0.25">
      <c r="A25" s="3" t="s">
        <v>6</v>
      </c>
      <c r="B25" s="9">
        <v>0.02</v>
      </c>
      <c r="C25" s="11">
        <f t="dataTable" ref="C25:C28" dt2D="0" dtr="0" r1="B6" ca="1"/>
        <v>3.0025144259910235</v>
      </c>
    </row>
    <row r="26" spans="1:3" x14ac:dyDescent="0.25">
      <c r="B26" s="9">
        <v>0.1</v>
      </c>
      <c r="C26" s="11">
        <v>5.6613976750249435</v>
      </c>
    </row>
    <row r="27" spans="1:3" x14ac:dyDescent="0.25">
      <c r="B27" s="9">
        <v>0.5</v>
      </c>
      <c r="C27" s="11">
        <v>11.668132154135968</v>
      </c>
    </row>
    <row r="28" spans="1:3" x14ac:dyDescent="0.25">
      <c r="B28" s="9">
        <v>0.99</v>
      </c>
      <c r="C28" s="11">
        <v>16.077621190432858</v>
      </c>
    </row>
    <row r="29" spans="1:3" x14ac:dyDescent="0.25">
      <c r="B29" s="12"/>
      <c r="C29" s="13"/>
    </row>
    <row r="30" spans="1:3" x14ac:dyDescent="0.25">
      <c r="C30" s="3" t="s">
        <v>13</v>
      </c>
    </row>
    <row r="31" spans="1:3" x14ac:dyDescent="0.25">
      <c r="A31" s="3" t="s">
        <v>7</v>
      </c>
      <c r="B31" s="9"/>
      <c r="C31" s="10">
        <f>$B$11</f>
        <v>13.55325499742392</v>
      </c>
    </row>
    <row r="32" spans="1:3" x14ac:dyDescent="0.25">
      <c r="B32" s="9">
        <v>0.1</v>
      </c>
      <c r="C32" s="11">
        <f t="dataTable" ref="C32:C36" dt2D="0" dtr="0" r1="B7" ca="1"/>
        <v>13.832858249675333</v>
      </c>
    </row>
    <row r="33" spans="2:3" x14ac:dyDescent="0.25">
      <c r="B33" s="9">
        <v>1</v>
      </c>
      <c r="C33" s="11">
        <v>42.775323597145416</v>
      </c>
    </row>
    <row r="34" spans="2:3" x14ac:dyDescent="0.25">
      <c r="B34" s="9">
        <v>5</v>
      </c>
      <c r="C34" s="11">
        <v>86.426742368725456</v>
      </c>
    </row>
    <row r="35" spans="2:3" x14ac:dyDescent="0.25">
      <c r="B35" s="9">
        <v>10</v>
      </c>
      <c r="C35" s="11">
        <v>107.09840398669904</v>
      </c>
    </row>
    <row r="36" spans="2:3" x14ac:dyDescent="0.25">
      <c r="B36" s="9">
        <v>20</v>
      </c>
      <c r="C36" s="11">
        <v>120.94918073707896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BFD8-BC8D-4923-886C-2A45BA6233C2}">
  <dimension ref="A1:D26"/>
  <sheetViews>
    <sheetView tabSelected="1" workbookViewId="0">
      <selection activeCell="B17" sqref="B17"/>
    </sheetView>
  </sheetViews>
  <sheetFormatPr defaultRowHeight="15" x14ac:dyDescent="0.25"/>
  <cols>
    <col min="1" max="1" width="20.85546875" customWidth="1"/>
    <col min="2" max="2" width="11.42578125" customWidth="1"/>
    <col min="3" max="3" width="17.28515625" customWidth="1"/>
  </cols>
  <sheetData>
    <row r="1" spans="1:4" x14ac:dyDescent="0.25">
      <c r="A1" s="4" t="s">
        <v>0</v>
      </c>
      <c r="B1" s="4"/>
    </row>
    <row r="2" spans="1:4" x14ac:dyDescent="0.25">
      <c r="A2" t="s">
        <v>3</v>
      </c>
      <c r="B2">
        <v>125.94</v>
      </c>
    </row>
    <row r="3" spans="1:4" x14ac:dyDescent="0.25">
      <c r="A3" t="s">
        <v>4</v>
      </c>
      <c r="B3">
        <v>125</v>
      </c>
    </row>
    <row r="4" spans="1:4" x14ac:dyDescent="0.25">
      <c r="A4" t="s">
        <v>5</v>
      </c>
      <c r="B4" s="1">
        <f>LN(1.0456)</f>
        <v>4.4590883327875218E-2</v>
      </c>
    </row>
    <row r="5" spans="1:4" x14ac:dyDescent="0.25">
      <c r="A5" t="s">
        <v>9</v>
      </c>
      <c r="B5">
        <f>SQRT(B6)</f>
        <v>0.83</v>
      </c>
    </row>
    <row r="6" spans="1:4" x14ac:dyDescent="0.25">
      <c r="A6" t="s">
        <v>6</v>
      </c>
      <c r="B6" s="1">
        <f>0.83^2</f>
        <v>0.68889999999999996</v>
      </c>
      <c r="D6" s="1"/>
    </row>
    <row r="7" spans="1:4" x14ac:dyDescent="0.25">
      <c r="A7" t="s">
        <v>7</v>
      </c>
      <c r="B7" s="1">
        <v>9.5899999999999999E-2</v>
      </c>
    </row>
    <row r="8" spans="1:4" x14ac:dyDescent="0.25">
      <c r="B8" s="1"/>
    </row>
    <row r="9" spans="1:4" x14ac:dyDescent="0.25">
      <c r="A9" s="3" t="s">
        <v>1</v>
      </c>
      <c r="B9" s="1">
        <f>(LN(B2/B3)+(B4+B6/2)*B7)/(B5*SQRT(B7))</f>
        <v>0.17430073218377812</v>
      </c>
    </row>
    <row r="10" spans="1:4" ht="15.75" thickBot="1" x14ac:dyDescent="0.3">
      <c r="A10" s="3" t="s">
        <v>2</v>
      </c>
      <c r="B10" s="1">
        <f>B9-(B5*SQRT(B7))</f>
        <v>-8.2731386431775467E-2</v>
      </c>
    </row>
    <row r="11" spans="1:4" ht="15.75" thickBot="1" x14ac:dyDescent="0.3">
      <c r="A11" s="3" t="s">
        <v>8</v>
      </c>
      <c r="B11" s="2">
        <f>(B2*_xlfn.NORM.S.DIST(B9,TRUE))-(B3*EXP(-B4*B7)*_xlfn.NORM.S.DIST(B10,TRUE))</f>
        <v>13.55325499742392</v>
      </c>
    </row>
    <row r="12" spans="1:4" x14ac:dyDescent="0.25">
      <c r="B12" s="1"/>
    </row>
    <row r="13" spans="1:4" x14ac:dyDescent="0.25">
      <c r="A13" s="5" t="s">
        <v>15</v>
      </c>
      <c r="B13" s="14">
        <f>_xlfn.NORM.S.DIST(B9,TRUE)</f>
        <v>0.56918543807362543</v>
      </c>
    </row>
    <row r="14" spans="1:4" x14ac:dyDescent="0.25">
      <c r="A14" s="5" t="s">
        <v>14</v>
      </c>
      <c r="B14" s="15">
        <f>(EXP(-(B9^2)/2))/(B2*B5*SQRT(2*PI()*B7))</f>
        <v>1.2138412327837383E-2</v>
      </c>
    </row>
    <row r="16" spans="1:4" x14ac:dyDescent="0.25">
      <c r="A16" s="5" t="s">
        <v>16</v>
      </c>
      <c r="B16" s="16">
        <f>B11/(0.398*B2*SQRT(B7))</f>
        <v>0.8731473591348119</v>
      </c>
    </row>
    <row r="19" spans="1:4" x14ac:dyDescent="0.25">
      <c r="A19" s="7" t="s">
        <v>10</v>
      </c>
      <c r="B19" s="8"/>
      <c r="C19" s="8"/>
    </row>
    <row r="20" spans="1:4" x14ac:dyDescent="0.25">
      <c r="C20" s="3" t="s">
        <v>15</v>
      </c>
    </row>
    <row r="21" spans="1:4" x14ac:dyDescent="0.25">
      <c r="B21" s="11"/>
      <c r="C21" s="11">
        <f>B13</f>
        <v>0.56918543807362543</v>
      </c>
    </row>
    <row r="22" spans="1:4" x14ac:dyDescent="0.25">
      <c r="A22" s="5" t="s">
        <v>3</v>
      </c>
      <c r="B22" s="11">
        <v>125.94</v>
      </c>
      <c r="C22" s="11">
        <f t="dataTable" ref="C22:C26" dt2D="0" dtr="0" r1="B2"/>
        <v>0.56918543807362543</v>
      </c>
    </row>
    <row r="23" spans="1:4" x14ac:dyDescent="0.25">
      <c r="B23" s="11">
        <f>B22+5</f>
        <v>130.94</v>
      </c>
      <c r="C23" s="11">
        <v>0.62770247880455399</v>
      </c>
      <c r="D23" s="6">
        <f t="shared" ref="D23:D25" si="0">C23-C22</f>
        <v>5.851704073092856E-2</v>
      </c>
    </row>
    <row r="24" spans="1:4" x14ac:dyDescent="0.25">
      <c r="B24" s="11">
        <f t="shared" ref="B24:B26" si="1">B23+5</f>
        <v>135.94</v>
      </c>
      <c r="C24" s="11">
        <v>0.68138348778042457</v>
      </c>
      <c r="D24" s="6">
        <f t="shared" si="0"/>
        <v>5.3681008975870581E-2</v>
      </c>
    </row>
    <row r="25" spans="1:4" x14ac:dyDescent="0.25">
      <c r="B25" s="11">
        <f t="shared" si="1"/>
        <v>140.94</v>
      </c>
      <c r="C25" s="11">
        <v>0.72976444768125326</v>
      </c>
      <c r="D25" s="6">
        <f t="shared" si="0"/>
        <v>4.8380959900828691E-2</v>
      </c>
    </row>
    <row r="26" spans="1:4" x14ac:dyDescent="0.25">
      <c r="B26" s="11">
        <f t="shared" si="1"/>
        <v>145.94</v>
      </c>
      <c r="C26" s="11">
        <v>0.77268876061785874</v>
      </c>
      <c r="D26" s="6">
        <f>C26-C25</f>
        <v>4.292431293660548E-2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price</vt:lpstr>
      <vt:lpstr>Call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Suparat Patarasupanit</dc:creator>
  <cp:lastModifiedBy>Suparat Patarasupanit</cp:lastModifiedBy>
  <dcterms:created xsi:type="dcterms:W3CDTF">2024-02-08T11:42:14Z</dcterms:created>
  <dcterms:modified xsi:type="dcterms:W3CDTF">2024-02-08T13:59:58Z</dcterms:modified>
</cp:coreProperties>
</file>