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49017\Desktop\"/>
    </mc:Choice>
  </mc:AlternateContent>
  <xr:revisionPtr revIDLastSave="0" documentId="13_ncr:1_{45ED8BC3-BA07-43AD-975C-677B91623B1C}" xr6:coauthVersionLast="36" xr6:coauthVersionMax="36" xr10:uidLastSave="{00000000-0000-0000-0000-000000000000}"/>
  <bookViews>
    <workbookView xWindow="0" yWindow="0" windowWidth="28800" windowHeight="12225" xr2:uid="{3AE56D49-2DAC-47F2-B6B4-48D225B8608B}"/>
  </bookViews>
  <sheets>
    <sheet name="Sheet1" sheetId="1" r:id="rId1"/>
  </sheets>
  <definedNames>
    <definedName name="solver_adj" localSheetId="0" hidden="1">Sheet1!$E$37:$E$39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Sheet1!$K$40</definedName>
    <definedName name="solver_lhs2" localSheetId="0" hidden="1">Sheet1!$L$40</definedName>
    <definedName name="solver_lhs3" localSheetId="0" hidden="1">Sheet1!$L$40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Sheet1!$J$40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I13" i="1"/>
  <c r="E13" i="1"/>
  <c r="L8" i="1"/>
  <c r="J6" i="1"/>
  <c r="B42" i="1"/>
  <c r="I39" i="1"/>
  <c r="I37" i="1"/>
  <c r="I40" i="1"/>
  <c r="L38" i="1"/>
  <c r="K37" i="1"/>
  <c r="J37" i="1"/>
  <c r="E15" i="1"/>
  <c r="K13" i="1"/>
  <c r="C27" i="1"/>
  <c r="I38" i="1"/>
  <c r="C39" i="1"/>
  <c r="C38" i="1"/>
  <c r="C37" i="1"/>
  <c r="C26" i="1"/>
  <c r="C25" i="1"/>
  <c r="L39" i="1"/>
  <c r="L26" i="1"/>
  <c r="L27" i="1"/>
  <c r="K25" i="1"/>
  <c r="J25" i="1"/>
  <c r="I25" i="1"/>
  <c r="I27" i="1"/>
  <c r="L7" i="1"/>
  <c r="K6" i="1"/>
  <c r="J7" i="1"/>
  <c r="J38" i="1" s="1"/>
  <c r="K7" i="1"/>
  <c r="K38" i="1" s="1"/>
  <c r="J8" i="1"/>
  <c r="J27" i="1" s="1"/>
  <c r="K8" i="1"/>
  <c r="K39" i="1" s="1"/>
  <c r="I8" i="1"/>
  <c r="I7" i="1"/>
  <c r="I6" i="1"/>
  <c r="K27" i="1" l="1"/>
  <c r="J39" i="1"/>
  <c r="K26" i="1"/>
  <c r="K28" i="1" s="1"/>
  <c r="J26" i="1"/>
  <c r="J28" i="1" s="1"/>
  <c r="J15" i="1"/>
  <c r="L40" i="1"/>
  <c r="K40" i="1"/>
  <c r="J40" i="1"/>
  <c r="L28" i="1"/>
  <c r="I26" i="1"/>
  <c r="I28" i="1" l="1"/>
  <c r="B32" i="1" s="1"/>
  <c r="I15" i="1"/>
  <c r="E14" i="1"/>
  <c r="L14" i="1" l="1"/>
  <c r="L15" i="1"/>
  <c r="K14" i="1"/>
  <c r="I14" i="1"/>
  <c r="I16" i="1" s="1"/>
  <c r="B20" i="1" s="1"/>
  <c r="K15" i="1"/>
  <c r="K16" i="1" l="1"/>
  <c r="J16" i="1"/>
  <c r="L16" i="1"/>
</calcChain>
</file>

<file path=xl/sharedStrings.xml><?xml version="1.0" encoding="utf-8"?>
<sst xmlns="http://schemas.openxmlformats.org/spreadsheetml/2006/main" count="78" uniqueCount="34">
  <si>
    <t>Case 1</t>
  </si>
  <si>
    <t>06.12.2023</t>
  </si>
  <si>
    <t>Q1</t>
  </si>
  <si>
    <t>Bond A</t>
  </si>
  <si>
    <t>Bond B</t>
  </si>
  <si>
    <t>Bond C</t>
  </si>
  <si>
    <t>Par value</t>
  </si>
  <si>
    <t>Price at t=0</t>
  </si>
  <si>
    <t>Coupon rate</t>
  </si>
  <si>
    <t xml:space="preserve">Maturity </t>
  </si>
  <si>
    <t>Period</t>
  </si>
  <si>
    <t>t</t>
  </si>
  <si>
    <t>6 mo</t>
  </si>
  <si>
    <t>12 mo</t>
  </si>
  <si>
    <t>18 mo</t>
  </si>
  <si>
    <t>Q2</t>
  </si>
  <si>
    <t># of bonds</t>
  </si>
  <si>
    <t>Portfolio</t>
  </si>
  <si>
    <t>Position</t>
  </si>
  <si>
    <t>long</t>
  </si>
  <si>
    <t>short</t>
  </si>
  <si>
    <t>Q3</t>
  </si>
  <si>
    <t>Zero-coupon bond 1 Yr</t>
  </si>
  <si>
    <t>Q4</t>
  </si>
  <si>
    <t>Q5</t>
  </si>
  <si>
    <t>Zero-coupon bond 1.5 Yr</t>
  </si>
  <si>
    <t>Bonus</t>
  </si>
  <si>
    <t>Zero-coupon bond 0.5 Yr</t>
  </si>
  <si>
    <t>Group 7</t>
  </si>
  <si>
    <t>Members</t>
  </si>
  <si>
    <t>Suparat Patarasupanit (6684069326)</t>
  </si>
  <si>
    <t>Minthra Srimanchanda (6684052626)</t>
  </si>
  <si>
    <t>Price (par is 100)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</si>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</sst>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3" fontId="0" fillId="0" borderId="1" xfId="1" applyFont="1" applyBorder="1"/>
    <xf numFmtId="0" fontId="3" fillId="0" borderId="0" xfId="0" applyFont="1"/>
    <xf numFmtId="0" fontId="2" fillId="2" borderId="0" xfId="0" applyFont="1" applyFill="1"/>
    <xf numFmtId="43" fontId="0" fillId="0" borderId="0" xfId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/>
    <xf numFmtId="0" fontId="3" fillId="6" borderId="0" xfId="0" applyFont="1" applyFill="1"/>
    <xf numFmtId="0" fontId="0" fillId="7" borderId="0" xfId="0" applyFill="1"/>
    <xf numFmtId="43" fontId="0" fillId="7" borderId="0" xfId="1" applyFont="1" applyFill="1"/>
    <xf numFmtId="43" fontId="0" fillId="7" borderId="1" xfId="1" applyFont="1" applyFill="1" applyBorder="1"/>
    <xf numFmtId="0" fontId="3" fillId="6" borderId="0" xfId="0" applyFont="1" applyFill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5887-6DB8-4922-B7D0-05CCBA485113}">
  <dimension ref="A1:L42"/>
  <sheetViews>
    <sheetView tabSelected="1" workbookViewId="0">
      <selection activeCell="J15" sqref="J15"/>
    </sheetView>
  </sheetViews>
  <sheetFormatPr defaultRowHeight="15" x14ac:dyDescent="0.25"/>
  <cols>
    <col min="1" max="1" width="22.85546875" bestFit="1" customWidth="1"/>
    <col min="2" max="2" width="16.5703125" customWidth="1"/>
    <col min="3" max="3" width="15.5703125" customWidth="1"/>
    <col min="4" max="6" width="12.5703125" customWidth="1"/>
    <col min="9" max="9" width="14" bestFit="1" customWidth="1"/>
    <col min="10" max="11" width="11.28515625" bestFit="1" customWidth="1"/>
    <col min="12" max="12" width="14" bestFit="1" customWidth="1"/>
  </cols>
  <sheetData>
    <row r="1" spans="1:12" x14ac:dyDescent="0.25">
      <c r="A1" s="4" t="s">
        <v>0</v>
      </c>
      <c r="B1" s="4" t="s">
        <v>1</v>
      </c>
      <c r="C1" s="3" t="s">
        <v>28</v>
      </c>
      <c r="D1" s="3" t="s">
        <v>29</v>
      </c>
      <c r="E1" t="s">
        <v>30</v>
      </c>
    </row>
    <row r="2" spans="1:12" x14ac:dyDescent="0.25">
      <c r="E2" t="s">
        <v>31</v>
      </c>
    </row>
    <row r="4" spans="1:12" x14ac:dyDescent="0.25">
      <c r="A4" s="8" t="s">
        <v>2</v>
      </c>
      <c r="B4" s="8"/>
      <c r="C4" s="8"/>
      <c r="D4" s="8"/>
      <c r="E4" s="8"/>
      <c r="F4" s="8"/>
      <c r="G4" s="8"/>
      <c r="H4" s="8"/>
      <c r="I4" s="6" t="s">
        <v>11</v>
      </c>
      <c r="J4" s="6"/>
      <c r="K4" s="6"/>
      <c r="L4" s="6"/>
    </row>
    <row r="5" spans="1:12" x14ac:dyDescent="0.25">
      <c r="A5" s="9"/>
      <c r="B5" s="13" t="s">
        <v>7</v>
      </c>
      <c r="C5" s="13" t="s">
        <v>6</v>
      </c>
      <c r="D5" s="13" t="s">
        <v>8</v>
      </c>
      <c r="E5" s="13" t="s">
        <v>9</v>
      </c>
      <c r="F5" s="13" t="s">
        <v>33</v>
      </c>
      <c r="I5" s="7">
        <v>0</v>
      </c>
      <c r="J5" s="7" t="s">
        <v>12</v>
      </c>
      <c r="K5" s="7" t="s">
        <v>13</v>
      </c>
      <c r="L5" s="7" t="s">
        <v>14</v>
      </c>
    </row>
    <row r="6" spans="1:12" x14ac:dyDescent="0.25">
      <c r="A6" t="s">
        <v>3</v>
      </c>
      <c r="B6">
        <v>102.34</v>
      </c>
      <c r="C6">
        <v>100</v>
      </c>
      <c r="D6" s="1">
        <v>0.04</v>
      </c>
      <c r="E6">
        <v>12</v>
      </c>
      <c r="F6">
        <v>2</v>
      </c>
      <c r="I6" s="11">
        <f>-B6</f>
        <v>-102.34</v>
      </c>
      <c r="J6" s="11">
        <f>$C6*$D6/2</f>
        <v>2</v>
      </c>
      <c r="K6" s="11">
        <f>$C6*$D6/2+C6</f>
        <v>102</v>
      </c>
      <c r="L6" s="11"/>
    </row>
    <row r="7" spans="1:12" x14ac:dyDescent="0.25">
      <c r="A7" t="s">
        <v>4</v>
      </c>
      <c r="B7">
        <v>101.78</v>
      </c>
      <c r="C7">
        <v>100</v>
      </c>
      <c r="D7" s="1">
        <v>0.03</v>
      </c>
      <c r="E7">
        <v>18</v>
      </c>
      <c r="F7">
        <v>3</v>
      </c>
      <c r="I7" s="11">
        <f>-B7</f>
        <v>-101.78</v>
      </c>
      <c r="J7" s="11">
        <f t="shared" ref="J7:K8" si="0">$C7*$D7/2</f>
        <v>1.5</v>
      </c>
      <c r="K7" s="11">
        <f t="shared" si="0"/>
        <v>1.5</v>
      </c>
      <c r="L7" s="11">
        <f>$C7*$D7/2+$C7</f>
        <v>101.5</v>
      </c>
    </row>
    <row r="8" spans="1:12" x14ac:dyDescent="0.25">
      <c r="A8" t="s">
        <v>5</v>
      </c>
      <c r="B8">
        <v>104.73</v>
      </c>
      <c r="C8">
        <v>100</v>
      </c>
      <c r="D8" s="1">
        <v>0.05</v>
      </c>
      <c r="E8">
        <v>18</v>
      </c>
      <c r="F8">
        <v>3</v>
      </c>
      <c r="I8" s="11">
        <f>-B8</f>
        <v>-104.73</v>
      </c>
      <c r="J8" s="11">
        <f t="shared" si="0"/>
        <v>2.5</v>
      </c>
      <c r="K8" s="11">
        <f t="shared" si="0"/>
        <v>2.5</v>
      </c>
      <c r="L8" s="11">
        <f>$C8*$D8/2+$C8</f>
        <v>102.5</v>
      </c>
    </row>
    <row r="11" spans="1:12" x14ac:dyDescent="0.25">
      <c r="A11" s="8" t="s">
        <v>15</v>
      </c>
      <c r="B11" s="8"/>
      <c r="C11" s="8"/>
      <c r="D11" s="8"/>
      <c r="E11" s="8"/>
      <c r="F11" s="8"/>
      <c r="G11" s="8"/>
      <c r="H11" s="8"/>
      <c r="I11" s="6" t="s">
        <v>11</v>
      </c>
      <c r="J11" s="6"/>
      <c r="K11" s="6"/>
      <c r="L11" s="6"/>
    </row>
    <row r="12" spans="1:12" x14ac:dyDescent="0.25">
      <c r="A12" s="9"/>
      <c r="B12" s="13" t="s">
        <v>7</v>
      </c>
      <c r="C12" s="13" t="s">
        <v>17</v>
      </c>
      <c r="D12" s="13" t="s">
        <v>18</v>
      </c>
      <c r="E12" s="13" t="s">
        <v>16</v>
      </c>
      <c r="F12" s="13" t="s">
        <v>9</v>
      </c>
      <c r="G12" s="13" t="s">
        <v>10</v>
      </c>
      <c r="I12" s="7">
        <v>0</v>
      </c>
      <c r="J12" s="7" t="s">
        <v>12</v>
      </c>
      <c r="K12" s="7" t="s">
        <v>13</v>
      </c>
      <c r="L12" s="7" t="s">
        <v>14</v>
      </c>
    </row>
    <row r="13" spans="1:12" x14ac:dyDescent="0.25">
      <c r="A13" t="s">
        <v>3</v>
      </c>
      <c r="B13">
        <v>102.34</v>
      </c>
      <c r="C13" s="5">
        <v>10234</v>
      </c>
      <c r="D13" s="16" t="s">
        <v>19</v>
      </c>
      <c r="E13" s="14">
        <f>C13/B13</f>
        <v>100</v>
      </c>
      <c r="F13">
        <v>12</v>
      </c>
      <c r="G13">
        <v>2</v>
      </c>
      <c r="I13" s="11">
        <f>-$B13*$E13</f>
        <v>-10234</v>
      </c>
      <c r="J13" s="11">
        <f>J6*$E13</f>
        <v>200</v>
      </c>
      <c r="K13" s="11">
        <f>K6*$E13</f>
        <v>10200</v>
      </c>
      <c r="L13" s="11"/>
    </row>
    <row r="14" spans="1:12" x14ac:dyDescent="0.25">
      <c r="A14" t="s">
        <v>4</v>
      </c>
      <c r="B14">
        <v>101.78</v>
      </c>
      <c r="C14" s="5">
        <v>20864.900000000001</v>
      </c>
      <c r="D14" s="16" t="s">
        <v>19</v>
      </c>
      <c r="E14" s="15">
        <f t="shared" ref="E14" si="1">C14/B14</f>
        <v>205</v>
      </c>
      <c r="F14">
        <v>18</v>
      </c>
      <c r="G14">
        <v>3</v>
      </c>
      <c r="I14" s="11">
        <f t="shared" ref="I14" si="2">-$B14*$E14</f>
        <v>-20864.900000000001</v>
      </c>
      <c r="J14" s="11">
        <f>J7*$E14</f>
        <v>307.5</v>
      </c>
      <c r="K14" s="11">
        <f t="shared" ref="K14" si="3">K7*$E14</f>
        <v>307.5</v>
      </c>
      <c r="L14" s="11">
        <f t="shared" ref="L14" si="4">L7*$E14</f>
        <v>20807.5</v>
      </c>
    </row>
    <row r="15" spans="1:12" x14ac:dyDescent="0.25">
      <c r="A15" t="s">
        <v>5</v>
      </c>
      <c r="B15">
        <v>104.73</v>
      </c>
      <c r="C15" s="5">
        <v>-21260.19</v>
      </c>
      <c r="D15" s="16" t="s">
        <v>20</v>
      </c>
      <c r="E15" s="15">
        <f>-C15/B15</f>
        <v>202.99999999999997</v>
      </c>
      <c r="F15">
        <v>18</v>
      </c>
      <c r="G15">
        <v>3</v>
      </c>
      <c r="I15" s="11">
        <f>$B15*$E15</f>
        <v>21260.19</v>
      </c>
      <c r="J15" s="11">
        <f>-J8*$E15</f>
        <v>-507.49999999999994</v>
      </c>
      <c r="K15" s="11">
        <f t="shared" ref="K15:L15" si="5">-K8*$E15</f>
        <v>-507.49999999999994</v>
      </c>
      <c r="L15" s="11">
        <f t="shared" si="5"/>
        <v>-20807.499999999996</v>
      </c>
    </row>
    <row r="16" spans="1:12" ht="15.75" thickBot="1" x14ac:dyDescent="0.3">
      <c r="I16" s="12">
        <f>SUM(I13:I15)</f>
        <v>-9838.7100000000028</v>
      </c>
      <c r="J16" s="12">
        <f t="shared" ref="J16:L16" si="6">SUM(J13:J15)</f>
        <v>0</v>
      </c>
      <c r="K16" s="12">
        <f t="shared" si="6"/>
        <v>10000</v>
      </c>
      <c r="L16" s="12">
        <f t="shared" si="6"/>
        <v>0</v>
      </c>
    </row>
    <row r="17" spans="1:12" ht="15.75" thickTop="1" x14ac:dyDescent="0.25"/>
    <row r="18" spans="1:12" x14ac:dyDescent="0.25">
      <c r="A18" s="8" t="s">
        <v>21</v>
      </c>
      <c r="B18" s="8"/>
      <c r="C18" s="8"/>
      <c r="D18" s="8"/>
      <c r="E18" s="8"/>
      <c r="F18" s="8"/>
      <c r="G18" s="8"/>
      <c r="H18" s="8"/>
    </row>
    <row r="19" spans="1:12" x14ac:dyDescent="0.25">
      <c r="A19" s="9"/>
      <c r="B19" s="13" t="s">
        <v>32</v>
      </c>
    </row>
    <row r="20" spans="1:12" x14ac:dyDescent="0.25">
      <c r="A20" t="s">
        <v>22</v>
      </c>
      <c r="B20" s="10">
        <f>-I16/100</f>
        <v>98.387100000000032</v>
      </c>
    </row>
    <row r="23" spans="1:12" x14ac:dyDescent="0.25">
      <c r="A23" s="8" t="s">
        <v>23</v>
      </c>
      <c r="B23" s="8"/>
      <c r="C23" s="8"/>
      <c r="D23" s="8"/>
      <c r="E23" s="8"/>
      <c r="F23" s="8"/>
      <c r="G23" s="8"/>
      <c r="H23" s="8"/>
      <c r="I23" s="6" t="s">
        <v>11</v>
      </c>
      <c r="J23" s="6"/>
      <c r="K23" s="6"/>
      <c r="L23" s="6"/>
    </row>
    <row r="24" spans="1:12" x14ac:dyDescent="0.25">
      <c r="A24" s="9"/>
      <c r="B24" s="13" t="s">
        <v>7</v>
      </c>
      <c r="C24" s="13" t="s">
        <v>17</v>
      </c>
      <c r="D24" s="13" t="s">
        <v>18</v>
      </c>
      <c r="E24" s="13" t="s">
        <v>16</v>
      </c>
      <c r="F24" s="13" t="s">
        <v>9</v>
      </c>
      <c r="G24" s="13" t="s">
        <v>10</v>
      </c>
      <c r="I24" s="7">
        <v>0</v>
      </c>
      <c r="J24" s="7" t="s">
        <v>12</v>
      </c>
      <c r="K24" s="7" t="s">
        <v>13</v>
      </c>
      <c r="L24" s="7" t="s">
        <v>14</v>
      </c>
    </row>
    <row r="25" spans="1:12" x14ac:dyDescent="0.25">
      <c r="A25" t="s">
        <v>3</v>
      </c>
      <c r="B25" s="5">
        <v>102.34</v>
      </c>
      <c r="C25" s="5">
        <f>B25*E25</f>
        <v>0</v>
      </c>
      <c r="D25" t="s">
        <v>19</v>
      </c>
      <c r="E25" s="10">
        <v>0</v>
      </c>
      <c r="F25">
        <v>12</v>
      </c>
      <c r="G25">
        <v>2</v>
      </c>
      <c r="I25" s="5">
        <f>-$B25*$E25</f>
        <v>0</v>
      </c>
      <c r="J25" s="5">
        <f>J6*$E25</f>
        <v>0</v>
      </c>
      <c r="K25" s="5">
        <f>K6*$E25</f>
        <v>0</v>
      </c>
      <c r="L25" s="5"/>
    </row>
    <row r="26" spans="1:12" x14ac:dyDescent="0.25">
      <c r="A26" t="s">
        <v>4</v>
      </c>
      <c r="B26" s="5">
        <v>101.78</v>
      </c>
      <c r="C26" s="5">
        <f t="shared" ref="C26:C27" si="7">B26*E26</f>
        <v>25444.999999999272</v>
      </c>
      <c r="D26" t="s">
        <v>19</v>
      </c>
      <c r="E26" s="10">
        <v>249.99999999999284</v>
      </c>
      <c r="F26">
        <v>18</v>
      </c>
      <c r="G26">
        <v>3</v>
      </c>
      <c r="I26" s="5">
        <f t="shared" ref="I26" si="8">-$B26*$E26</f>
        <v>-25444.999999999272</v>
      </c>
      <c r="J26" s="5">
        <f>J7*$E26</f>
        <v>374.99999999998926</v>
      </c>
      <c r="K26" s="5">
        <f>K7*$E26</f>
        <v>374.99999999998926</v>
      </c>
      <c r="L26" s="5">
        <f t="shared" ref="K26:L26" si="9">L7*$E26</f>
        <v>25374.999999999272</v>
      </c>
    </row>
    <row r="27" spans="1:12" x14ac:dyDescent="0.25">
      <c r="A27" t="s">
        <v>5</v>
      </c>
      <c r="B27" s="5">
        <v>104.73</v>
      </c>
      <c r="C27" s="5">
        <f>-B27*E27</f>
        <v>-15709.499999999316</v>
      </c>
      <c r="D27" t="s">
        <v>20</v>
      </c>
      <c r="E27" s="10">
        <v>149.99999999999346</v>
      </c>
      <c r="F27">
        <v>18</v>
      </c>
      <c r="G27">
        <v>3</v>
      </c>
      <c r="I27" s="5">
        <f>$B27*$E27</f>
        <v>15709.499999999316</v>
      </c>
      <c r="J27" s="5">
        <f>-J8*$E27</f>
        <v>-374.99999999998363</v>
      </c>
      <c r="K27" s="5">
        <f t="shared" ref="K27:L27" si="10">-K8*$E27</f>
        <v>-374.99999999998363</v>
      </c>
      <c r="L27" s="5">
        <f t="shared" si="10"/>
        <v>-15374.999999999331</v>
      </c>
    </row>
    <row r="28" spans="1:12" ht="15.75" thickBot="1" x14ac:dyDescent="0.3">
      <c r="I28" s="2">
        <f>SUM(I25:I27)</f>
        <v>-9735.4999999999563</v>
      </c>
      <c r="J28" s="2">
        <f>SUM(J25:J27)</f>
        <v>5.6274984672199935E-12</v>
      </c>
      <c r="K28" s="2">
        <f t="shared" ref="K28" si="11">SUM(K25:K27)</f>
        <v>5.6274984672199935E-12</v>
      </c>
      <c r="L28" s="2">
        <f>SUM(L25:L27)</f>
        <v>9999.9999999999418</v>
      </c>
    </row>
    <row r="29" spans="1:12" ht="15.75" thickTop="1" x14ac:dyDescent="0.25"/>
    <row r="30" spans="1:12" x14ac:dyDescent="0.25">
      <c r="A30" s="8" t="s">
        <v>24</v>
      </c>
      <c r="B30" s="8"/>
      <c r="C30" s="8"/>
      <c r="D30" s="8"/>
      <c r="E30" s="8"/>
      <c r="F30" s="8"/>
      <c r="G30" s="8"/>
      <c r="H30" s="8"/>
    </row>
    <row r="31" spans="1:12" x14ac:dyDescent="0.25">
      <c r="A31" s="9"/>
      <c r="B31" s="13" t="s">
        <v>32</v>
      </c>
    </row>
    <row r="32" spans="1:12" x14ac:dyDescent="0.25">
      <c r="A32" t="s">
        <v>25</v>
      </c>
      <c r="B32" s="11">
        <f>-I28/100</f>
        <v>97.354999999999563</v>
      </c>
    </row>
    <row r="35" spans="1:12" x14ac:dyDescent="0.25">
      <c r="A35" s="8" t="s">
        <v>26</v>
      </c>
      <c r="B35" s="8"/>
      <c r="C35" s="8"/>
      <c r="D35" s="8"/>
      <c r="E35" s="8"/>
      <c r="F35" s="8"/>
      <c r="G35" s="8"/>
      <c r="H35" s="8"/>
      <c r="I35" s="6" t="s">
        <v>11</v>
      </c>
      <c r="J35" s="6"/>
      <c r="K35" s="6"/>
      <c r="L35" s="6"/>
    </row>
    <row r="36" spans="1:12" x14ac:dyDescent="0.25">
      <c r="A36" s="9"/>
      <c r="B36" s="13" t="s">
        <v>7</v>
      </c>
      <c r="C36" s="13" t="s">
        <v>17</v>
      </c>
      <c r="D36" s="13" t="s">
        <v>18</v>
      </c>
      <c r="E36" s="13" t="s">
        <v>16</v>
      </c>
      <c r="F36" s="13" t="s">
        <v>9</v>
      </c>
      <c r="G36" s="13" t="s">
        <v>10</v>
      </c>
      <c r="I36" s="7">
        <v>0</v>
      </c>
      <c r="J36" s="7" t="s">
        <v>12</v>
      </c>
      <c r="K36" s="7" t="s">
        <v>13</v>
      </c>
      <c r="L36" s="7" t="s">
        <v>14</v>
      </c>
    </row>
    <row r="37" spans="1:12" x14ac:dyDescent="0.25">
      <c r="A37" t="s">
        <v>3</v>
      </c>
      <c r="B37" s="5">
        <v>102.34</v>
      </c>
      <c r="C37" s="5">
        <f>B37*E37</f>
        <v>10234.0000010234</v>
      </c>
      <c r="D37" t="s">
        <v>20</v>
      </c>
      <c r="E37" s="10">
        <v>100.00000000999999</v>
      </c>
      <c r="F37">
        <v>12</v>
      </c>
      <c r="G37">
        <v>2</v>
      </c>
      <c r="I37" s="5">
        <f>$B37*$E37</f>
        <v>10234.0000010234</v>
      </c>
      <c r="J37" s="5">
        <f>-J6*$E37</f>
        <v>-200.00000001999999</v>
      </c>
      <c r="K37" s="5">
        <f>-K6*$E37</f>
        <v>-10200.00000102</v>
      </c>
      <c r="L37" s="5"/>
    </row>
    <row r="38" spans="1:12" x14ac:dyDescent="0.25">
      <c r="A38" t="s">
        <v>4</v>
      </c>
      <c r="B38" s="5">
        <v>101.78</v>
      </c>
      <c r="C38" s="5">
        <f>B38*E38</f>
        <v>1064109.900106411</v>
      </c>
      <c r="D38" t="s">
        <v>20</v>
      </c>
      <c r="E38" s="10">
        <v>10455.000001045501</v>
      </c>
      <c r="F38">
        <v>18</v>
      </c>
      <c r="G38">
        <v>3</v>
      </c>
      <c r="I38" s="5">
        <f>$B38*$E38</f>
        <v>1064109.900106411</v>
      </c>
      <c r="J38" s="5">
        <f>-J7*$E38</f>
        <v>-15682.500001568251</v>
      </c>
      <c r="K38" s="5">
        <f>-K7*$E38</f>
        <v>-15682.500001568251</v>
      </c>
      <c r="L38" s="5">
        <f>-L7*$E38</f>
        <v>-1061182.5001061184</v>
      </c>
    </row>
    <row r="39" spans="1:12" x14ac:dyDescent="0.25">
      <c r="A39" t="s">
        <v>5</v>
      </c>
      <c r="B39" s="5">
        <v>104.73</v>
      </c>
      <c r="C39" s="5">
        <f>B39*E39</f>
        <v>1084269.6901084271</v>
      </c>
      <c r="D39" t="s">
        <v>19</v>
      </c>
      <c r="E39" s="10">
        <v>10353.0000010353</v>
      </c>
      <c r="F39">
        <v>18</v>
      </c>
      <c r="G39">
        <v>3</v>
      </c>
      <c r="I39" s="5">
        <f>-$B39*$E39</f>
        <v>-1084269.6901084271</v>
      </c>
      <c r="J39" s="5">
        <f>J8*$E39</f>
        <v>25882.500002588247</v>
      </c>
      <c r="K39" s="5">
        <f t="shared" ref="K39:L39" si="12">K8*$E39</f>
        <v>25882.500002588247</v>
      </c>
      <c r="L39" s="5">
        <f t="shared" si="12"/>
        <v>1061182.5001061182</v>
      </c>
    </row>
    <row r="40" spans="1:12" ht="15.75" thickBot="1" x14ac:dyDescent="0.3">
      <c r="I40" s="2">
        <f>SUM(I37:I39)</f>
        <v>-9925.7900009928271</v>
      </c>
      <c r="J40" s="2">
        <f>SUM(J37:J39)</f>
        <v>10000.000000999997</v>
      </c>
      <c r="K40" s="2">
        <f t="shared" ref="K40" si="13">SUM(K37:K39)</f>
        <v>0</v>
      </c>
      <c r="L40" s="2">
        <f>SUM(L37:L39)</f>
        <v>0</v>
      </c>
    </row>
    <row r="41" spans="1:12" ht="15.75" thickTop="1" x14ac:dyDescent="0.25">
      <c r="A41" s="9"/>
      <c r="B41" s="13" t="s">
        <v>32</v>
      </c>
    </row>
    <row r="42" spans="1:12" x14ac:dyDescent="0.25">
      <c r="A42" t="s">
        <v>27</v>
      </c>
      <c r="B42" s="11">
        <f>-I40/100</f>
        <v>99.257900009928278</v>
      </c>
    </row>
  </sheetData>
  <mergeCells count="4">
    <mergeCell ref="I4:L4"/>
    <mergeCell ref="I11:L11"/>
    <mergeCell ref="I23:L23"/>
    <mergeCell ref="I35:L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2049017</dc:creator>
  <cp:lastModifiedBy>2049017</cp:lastModifiedBy>
  <dcterms:created xsi:type="dcterms:W3CDTF">2023-12-06T07:41:33Z</dcterms:created>
  <dcterms:modified xsi:type="dcterms:W3CDTF">2023-12-06T08:36:50Z</dcterms:modified>
</cp:coreProperties>
</file>