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13_ncr:1_{2965655E-59FD-47AC-9007-51C478943D9F}" xr6:coauthVersionLast="36" xr6:coauthVersionMax="47" xr10:uidLastSave="{00000000-0000-0000-0000-000000000000}"/>
  <bookViews>
    <workbookView xWindow="0" yWindow="1140" windowWidth="28800" windowHeight="12225" activeTab="1" xr2:uid="{9EB98289-C8BC-41DF-9367-05413414CBFB}"/>
  </bookViews>
  <sheets>
    <sheet name="Sheet1" sheetId="1" r:id="rId1"/>
    <sheet name="Price and return" sheetId="2" r:id="rId2"/>
  </sheets>
  <definedNames>
    <definedName name="_xlnm._FilterDatabase" localSheetId="1" hidden="1">'Price and return'!$A$3:$Y$3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U2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5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4" i="2"/>
  <c r="T4" i="2"/>
  <c r="T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5" i="2"/>
  <c r="S5" i="2"/>
  <c r="AC37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5" i="2"/>
  <c r="Q5" i="2"/>
  <c r="Z2" i="2"/>
  <c r="T70" i="2"/>
  <c r="T72" i="2"/>
  <c r="U72" i="2" s="1"/>
  <c r="T74" i="2"/>
  <c r="T76" i="2"/>
  <c r="U76" i="2" s="1"/>
  <c r="T78" i="2"/>
  <c r="T80" i="2"/>
  <c r="U80" i="2" s="1"/>
  <c r="T82" i="2"/>
  <c r="T84" i="2"/>
  <c r="U84" i="2" s="1"/>
  <c r="T86" i="2"/>
  <c r="T88" i="2"/>
  <c r="U88" i="2" s="1"/>
  <c r="T90" i="2"/>
  <c r="T92" i="2"/>
  <c r="U92" i="2" s="1"/>
  <c r="T94" i="2"/>
  <c r="U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S6" i="2"/>
  <c r="T6" i="2" s="1"/>
  <c r="S7" i="2"/>
  <c r="T7" i="2" s="1"/>
  <c r="U7" i="2" s="1"/>
  <c r="S8" i="2"/>
  <c r="T8" i="2" s="1"/>
  <c r="S9" i="2"/>
  <c r="T9" i="2" s="1"/>
  <c r="S10" i="2"/>
  <c r="T10" i="2" s="1"/>
  <c r="S11" i="2"/>
  <c r="T11" i="2" s="1"/>
  <c r="U11" i="2" s="1"/>
  <c r="S12" i="2"/>
  <c r="T12" i="2" s="1"/>
  <c r="S13" i="2"/>
  <c r="T13" i="2" s="1"/>
  <c r="S14" i="2"/>
  <c r="T14" i="2" s="1"/>
  <c r="S15" i="2"/>
  <c r="T15" i="2" s="1"/>
  <c r="U15" i="2" s="1"/>
  <c r="S16" i="2"/>
  <c r="T16" i="2" s="1"/>
  <c r="S17" i="2"/>
  <c r="T17" i="2" s="1"/>
  <c r="S18" i="2"/>
  <c r="T18" i="2" s="1"/>
  <c r="S19" i="2"/>
  <c r="T19" i="2" s="1"/>
  <c r="U19" i="2" s="1"/>
  <c r="S20" i="2"/>
  <c r="T20" i="2" s="1"/>
  <c r="S21" i="2"/>
  <c r="T21" i="2" s="1"/>
  <c r="S22" i="2"/>
  <c r="T22" i="2" s="1"/>
  <c r="S23" i="2"/>
  <c r="T23" i="2" s="1"/>
  <c r="U23" i="2" s="1"/>
  <c r="S24" i="2"/>
  <c r="T24" i="2" s="1"/>
  <c r="S25" i="2"/>
  <c r="T25" i="2" s="1"/>
  <c r="S26" i="2"/>
  <c r="T26" i="2" s="1"/>
  <c r="S27" i="2"/>
  <c r="T27" i="2" s="1"/>
  <c r="U27" i="2" s="1"/>
  <c r="S28" i="2"/>
  <c r="T28" i="2" s="1"/>
  <c r="S29" i="2"/>
  <c r="T29" i="2" s="1"/>
  <c r="S30" i="2"/>
  <c r="T30" i="2" s="1"/>
  <c r="S31" i="2"/>
  <c r="T31" i="2" s="1"/>
  <c r="U31" i="2" s="1"/>
  <c r="S32" i="2"/>
  <c r="T32" i="2" s="1"/>
  <c r="S33" i="2"/>
  <c r="T33" i="2" s="1"/>
  <c r="S34" i="2"/>
  <c r="T34" i="2" s="1"/>
  <c r="S35" i="2"/>
  <c r="T35" i="2" s="1"/>
  <c r="U35" i="2" s="1"/>
  <c r="S36" i="2"/>
  <c r="T36" i="2" s="1"/>
  <c r="S37" i="2"/>
  <c r="T37" i="2" s="1"/>
  <c r="S38" i="2"/>
  <c r="T38" i="2" s="1"/>
  <c r="S39" i="2"/>
  <c r="T39" i="2" s="1"/>
  <c r="U39" i="2" s="1"/>
  <c r="S40" i="2"/>
  <c r="T40" i="2" s="1"/>
  <c r="S41" i="2"/>
  <c r="T41" i="2" s="1"/>
  <c r="S42" i="2"/>
  <c r="T42" i="2" s="1"/>
  <c r="S43" i="2"/>
  <c r="T43" i="2" s="1"/>
  <c r="U43" i="2" s="1"/>
  <c r="S44" i="2"/>
  <c r="T44" i="2" s="1"/>
  <c r="S45" i="2"/>
  <c r="T45" i="2" s="1"/>
  <c r="S46" i="2"/>
  <c r="T46" i="2" s="1"/>
  <c r="S47" i="2"/>
  <c r="T47" i="2" s="1"/>
  <c r="U47" i="2" s="1"/>
  <c r="S48" i="2"/>
  <c r="T48" i="2" s="1"/>
  <c r="S49" i="2"/>
  <c r="T49" i="2" s="1"/>
  <c r="S50" i="2"/>
  <c r="T50" i="2" s="1"/>
  <c r="S51" i="2"/>
  <c r="T51" i="2" s="1"/>
  <c r="U51" i="2" s="1"/>
  <c r="S52" i="2"/>
  <c r="T52" i="2" s="1"/>
  <c r="S53" i="2"/>
  <c r="T53" i="2" s="1"/>
  <c r="S54" i="2"/>
  <c r="T54" i="2" s="1"/>
  <c r="S55" i="2"/>
  <c r="T55" i="2" s="1"/>
  <c r="U55" i="2" s="1"/>
  <c r="S56" i="2"/>
  <c r="T56" i="2" s="1"/>
  <c r="S57" i="2"/>
  <c r="T57" i="2" s="1"/>
  <c r="S58" i="2"/>
  <c r="T58" i="2" s="1"/>
  <c r="S59" i="2"/>
  <c r="T59" i="2" s="1"/>
  <c r="U59" i="2" s="1"/>
  <c r="S60" i="2"/>
  <c r="T60" i="2" s="1"/>
  <c r="S61" i="2"/>
  <c r="T61" i="2" s="1"/>
  <c r="S62" i="2"/>
  <c r="T62" i="2" s="1"/>
  <c r="S63" i="2"/>
  <c r="T63" i="2" s="1"/>
  <c r="U63" i="2" s="1"/>
  <c r="S64" i="2"/>
  <c r="T64" i="2" s="1"/>
  <c r="S65" i="2"/>
  <c r="T65" i="2" s="1"/>
  <c r="S66" i="2"/>
  <c r="T66" i="2" s="1"/>
  <c r="S67" i="2"/>
  <c r="T67" i="2" s="1"/>
  <c r="U67" i="2" s="1"/>
  <c r="S68" i="2"/>
  <c r="T68" i="2" s="1"/>
  <c r="S69" i="2"/>
  <c r="T69" i="2" s="1"/>
  <c r="S70" i="2"/>
  <c r="S71" i="2"/>
  <c r="T71" i="2" s="1"/>
  <c r="U71" i="2" s="1"/>
  <c r="S72" i="2"/>
  <c r="S73" i="2"/>
  <c r="T73" i="2" s="1"/>
  <c r="U73" i="2" s="1"/>
  <c r="S74" i="2"/>
  <c r="S75" i="2"/>
  <c r="T75" i="2" s="1"/>
  <c r="U75" i="2" s="1"/>
  <c r="S76" i="2"/>
  <c r="S77" i="2"/>
  <c r="T77" i="2" s="1"/>
  <c r="U77" i="2" s="1"/>
  <c r="S78" i="2"/>
  <c r="S79" i="2"/>
  <c r="T79" i="2" s="1"/>
  <c r="U79" i="2" s="1"/>
  <c r="S80" i="2"/>
  <c r="S81" i="2"/>
  <c r="T81" i="2" s="1"/>
  <c r="U81" i="2" s="1"/>
  <c r="S82" i="2"/>
  <c r="S83" i="2"/>
  <c r="T83" i="2" s="1"/>
  <c r="U83" i="2" s="1"/>
  <c r="S84" i="2"/>
  <c r="S85" i="2"/>
  <c r="T85" i="2" s="1"/>
  <c r="U85" i="2" s="1"/>
  <c r="S86" i="2"/>
  <c r="S87" i="2"/>
  <c r="T87" i="2" s="1"/>
  <c r="U87" i="2" s="1"/>
  <c r="S88" i="2"/>
  <c r="S89" i="2"/>
  <c r="T89" i="2" s="1"/>
  <c r="U89" i="2" s="1"/>
  <c r="S90" i="2"/>
  <c r="S91" i="2"/>
  <c r="T91" i="2" s="1"/>
  <c r="U91" i="2" s="1"/>
  <c r="S92" i="2"/>
  <c r="S93" i="2"/>
  <c r="T93" i="2" s="1"/>
  <c r="U93" i="2" s="1"/>
  <c r="S94" i="2"/>
  <c r="O7" i="2"/>
  <c r="O6" i="2"/>
  <c r="O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H4" i="2"/>
  <c r="L4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4" i="2"/>
  <c r="N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4" i="2"/>
  <c r="Z94" i="2"/>
  <c r="Z5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5" i="2"/>
  <c r="U94" i="2" l="1"/>
  <c r="U90" i="2"/>
  <c r="U86" i="2"/>
  <c r="U82" i="2"/>
  <c r="U78" i="2"/>
  <c r="U74" i="2"/>
  <c r="U70" i="2"/>
  <c r="U69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U68" i="2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65" i="2"/>
  <c r="U61" i="2"/>
  <c r="U57" i="2"/>
  <c r="U53" i="2"/>
  <c r="U49" i="2"/>
  <c r="U45" i="2"/>
  <c r="U41" i="2"/>
  <c r="U37" i="2"/>
  <c r="U33" i="2"/>
  <c r="U29" i="2"/>
  <c r="U25" i="2"/>
  <c r="U21" i="2"/>
  <c r="U17" i="2"/>
  <c r="U13" i="2"/>
  <c r="U9" i="2"/>
</calcChain>
</file>

<file path=xl/sharedStrings.xml><?xml version="1.0" encoding="utf-8"?>
<sst xmlns="http://schemas.openxmlformats.org/spreadsheetml/2006/main" count="218" uniqueCount="116">
  <si>
    <t>MSFT</t>
  </si>
  <si>
    <t>AMZN</t>
  </si>
  <si>
    <t>AAPL</t>
  </si>
  <si>
    <t>E-mini Nasdaq</t>
  </si>
  <si>
    <t>NASDAQ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</si>
  <si>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</si>
  <si>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</si>
  <si>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</si>
  <si>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</si>
  <si>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</si>
  <si>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</si>
  <si>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</si>
  <si>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</si>
  <si>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</si>
  <si>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</si>
  <si>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</si>
  <si>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</si>
  <si>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</si>
  <si>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</si>
  <si>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</si>
  <si>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</si>
  <si>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</si>
  <si>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</si>
  <si>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</si>
  <si>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</si>
  <si>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</si>
  <si>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</si>
  <si>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</si>
  <si>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</si>
  <si>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</si>
  <si>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</si>
  <si>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</si>
  <si>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</si>
  <si>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</si>
  <si>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</si>
  <si>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</si>
  <si>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</si>
  <si>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</si>
  <si>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</si>
  <si>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</si>
  <si>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</si>
  <si>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</si>
  <si>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</si>
  <si>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</si>
  <si>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</si>
  <si>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</si>
  <si>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</si>
  <si>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</si>
  <si>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</si>
  <si>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</si>
  <si>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</si>
  <si>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</si>
  <si>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</si>
  <si>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</si>
  <si>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</si>
  <si>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</si>
  <si>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</si>
  <si>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</si>
  <si>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</si>
  <si>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</si>
  <si>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</si>
  <si>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</si>
  <si>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</si>
  <si>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</si>
  <si>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</si>
  <si>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</si>
  <si>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</si>
  <si>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</si>
  <si>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</si>
  <si>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</si>
  <si>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</si>
  <si>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</si>
  <si>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</si>
  <si>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</si>
  <si>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</si>
  <si>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</si>
  <si>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</si>
  <si>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</si>
  <si>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</si>
  <si>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</si>
  <si>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</si>
  <si>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</si>
  <si>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</si>
  <si>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</si>
  <si>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</si>
  <si>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</si>
  <si>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</si>
  <si>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</si>
  <si>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</si>
  <si>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</si>
  <si>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</si>
  <si>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</si>
  <si>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</si>
  <si>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</si>
  <si>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</si>
  <si>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</si>
  <si>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R(MSFT)</t>
  </si>
  <si>
    <t>R(AMZN)</t>
  </si>
  <si>
    <t>R(AAPL)</t>
  </si>
  <si>
    <t>NAV</t>
  </si>
  <si>
    <t>R(port)</t>
  </si>
  <si>
    <t>Q3</t>
  </si>
  <si>
    <t>Weight</t>
  </si>
  <si>
    <t>NAV (Port 3 stocks)</t>
  </si>
  <si>
    <t>R(NASDAQ)</t>
  </si>
  <si>
    <t>Futures price</t>
  </si>
  <si>
    <t>Value per 1 contract</t>
  </si>
  <si>
    <t>NAV of 3 contracts</t>
  </si>
  <si>
    <t>Gain/loss</t>
  </si>
  <si>
    <t>short</t>
  </si>
  <si>
    <t>Total NAV</t>
  </si>
  <si>
    <t>Daily return</t>
  </si>
  <si>
    <t>Number of contract for fully hedge:</t>
  </si>
  <si>
    <t>N</t>
  </si>
  <si>
    <t>Q4</t>
  </si>
  <si>
    <t>NAV of 5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</si>
</sst>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43" fontId="0" fillId="2" borderId="0" xfId="1" applyFont="1" applyFill="1"/>
    <xf numFmtId="0" fontId="3" fillId="0" borderId="1" xfId="0" applyFont="1" applyBorder="1" applyAlignment="1">
      <alignment horizontal="right"/>
    </xf>
    <xf numFmtId="43" fontId="0" fillId="3" borderId="1" xfId="1" applyFont="1" applyFill="1" applyBorder="1" applyAlignment="1">
      <alignment horizontal="right"/>
    </xf>
    <xf numFmtId="0" fontId="0" fillId="4" borderId="0" xfId="0" applyFill="1"/>
    <xf numFmtId="0" fontId="3" fillId="4" borderId="1" xfId="0" applyFont="1" applyFill="1" applyBorder="1" applyAlignment="1">
      <alignment horizontal="right"/>
    </xf>
    <xf numFmtId="0" fontId="0" fillId="5" borderId="0" xfId="0" applyFill="1"/>
    <xf numFmtId="0" fontId="3" fillId="5" borderId="1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and return'!$Z$5:$Z$94</c:f>
              <c:numCache>
                <c:formatCode>0.00%</c:formatCode>
                <c:ptCount val="90"/>
                <c:pt idx="0">
                  <c:v>-1.9772141407944366E-2</c:v>
                </c:pt>
                <c:pt idx="1">
                  <c:v>2.4280373113432896E-2</c:v>
                </c:pt>
                <c:pt idx="2">
                  <c:v>-7.2273544680018231E-3</c:v>
                </c:pt>
                <c:pt idx="3">
                  <c:v>1.9445421150986908E-2</c:v>
                </c:pt>
                <c:pt idx="4">
                  <c:v>-1.8878554169011297E-2</c:v>
                </c:pt>
                <c:pt idx="5">
                  <c:v>-8.7015606265177237E-3</c:v>
                </c:pt>
                <c:pt idx="6">
                  <c:v>-2.4453131328119881E-2</c:v>
                </c:pt>
                <c:pt idx="7">
                  <c:v>-2.2756577533540101E-2</c:v>
                </c:pt>
                <c:pt idx="8">
                  <c:v>-1.4072570482444147E-2</c:v>
                </c:pt>
                <c:pt idx="9">
                  <c:v>-2.1419565829789211E-2</c:v>
                </c:pt>
                <c:pt idx="10">
                  <c:v>1.3482482541002927E-2</c:v>
                </c:pt>
                <c:pt idx="11">
                  <c:v>1.7791531096845059E-2</c:v>
                </c:pt>
                <c:pt idx="12">
                  <c:v>-1.4928681807942379E-2</c:v>
                </c:pt>
                <c:pt idx="13">
                  <c:v>1.6414133138152431E-2</c:v>
                </c:pt>
                <c:pt idx="14">
                  <c:v>-1.9263798318027159E-2</c:v>
                </c:pt>
                <c:pt idx="15">
                  <c:v>-3.8436866661113456E-3</c:v>
                </c:pt>
                <c:pt idx="16">
                  <c:v>-3.377908098193072E-2</c:v>
                </c:pt>
                <c:pt idx="17">
                  <c:v>-5.6443655022696548E-3</c:v>
                </c:pt>
                <c:pt idx="18">
                  <c:v>1.591469819478708E-2</c:v>
                </c:pt>
                <c:pt idx="19">
                  <c:v>1.7247856979693887E-2</c:v>
                </c:pt>
                <c:pt idx="20">
                  <c:v>6.8297352757378249E-3</c:v>
                </c:pt>
                <c:pt idx="21">
                  <c:v>7.8413419494187675E-3</c:v>
                </c:pt>
                <c:pt idx="22">
                  <c:v>-2.0704364790495866E-2</c:v>
                </c:pt>
                <c:pt idx="23">
                  <c:v>5.2766788723222824E-2</c:v>
                </c:pt>
                <c:pt idx="24">
                  <c:v>-8.292945383064132E-3</c:v>
                </c:pt>
                <c:pt idx="25">
                  <c:v>-2.5548960177826041E-2</c:v>
                </c:pt>
                <c:pt idx="26">
                  <c:v>-2.8748351459666033E-2</c:v>
                </c:pt>
                <c:pt idx="27">
                  <c:v>-1.8577600506736958E-2</c:v>
                </c:pt>
                <c:pt idx="28">
                  <c:v>5.522024476580345E-3</c:v>
                </c:pt>
                <c:pt idx="29">
                  <c:v>-3.2644507767201958E-2</c:v>
                </c:pt>
                <c:pt idx="30">
                  <c:v>-1.3616501507121903E-2</c:v>
                </c:pt>
                <c:pt idx="31">
                  <c:v>-8.0075353760018508E-3</c:v>
                </c:pt>
                <c:pt idx="32">
                  <c:v>3.9627985790139597E-2</c:v>
                </c:pt>
                <c:pt idx="33">
                  <c:v>2.77950356269141E-3</c:v>
                </c:pt>
                <c:pt idx="34">
                  <c:v>3.5134178881484068E-3</c:v>
                </c:pt>
                <c:pt idx="35">
                  <c:v>3.7767106436112918E-3</c:v>
                </c:pt>
                <c:pt idx="36">
                  <c:v>3.067826247009009E-2</c:v>
                </c:pt>
                <c:pt idx="37">
                  <c:v>-1.154084835280611E-2</c:v>
                </c:pt>
                <c:pt idx="38">
                  <c:v>1.5430453804994304E-2</c:v>
                </c:pt>
                <c:pt idx="39">
                  <c:v>-2.6662268053465388E-2</c:v>
                </c:pt>
                <c:pt idx="40">
                  <c:v>-3.6940618228486377E-2</c:v>
                </c:pt>
                <c:pt idx="41">
                  <c:v>2.0090253107294398E-2</c:v>
                </c:pt>
                <c:pt idx="42">
                  <c:v>3.0606730875832655E-2</c:v>
                </c:pt>
                <c:pt idx="43">
                  <c:v>-4.6981738852425181E-2</c:v>
                </c:pt>
                <c:pt idx="44">
                  <c:v>-1.7545590671820488E-2</c:v>
                </c:pt>
                <c:pt idx="45">
                  <c:v>-3.9865246500402129E-2</c:v>
                </c:pt>
                <c:pt idx="46">
                  <c:v>-2.3940921738038967E-2</c:v>
                </c:pt>
                <c:pt idx="47">
                  <c:v>-2.8128924953810808E-3</c:v>
                </c:pt>
                <c:pt idx="48">
                  <c:v>1.9494744371671757E-2</c:v>
                </c:pt>
                <c:pt idx="49">
                  <c:v>1.6643489803163991E-2</c:v>
                </c:pt>
                <c:pt idx="50">
                  <c:v>-5.5576523481081219E-3</c:v>
                </c:pt>
                <c:pt idx="51">
                  <c:v>1.1133215720130485E-2</c:v>
                </c:pt>
                <c:pt idx="52">
                  <c:v>1.2545867321348325E-2</c:v>
                </c:pt>
                <c:pt idx="53">
                  <c:v>5.7063711911358173E-3</c:v>
                </c:pt>
                <c:pt idx="54">
                  <c:v>3.2272254464502659E-2</c:v>
                </c:pt>
                <c:pt idx="55">
                  <c:v>-1.3697565845079418E-2</c:v>
                </c:pt>
                <c:pt idx="56">
                  <c:v>2.2199465780596839E-3</c:v>
                </c:pt>
                <c:pt idx="57">
                  <c:v>-2.0336986146936575E-2</c:v>
                </c:pt>
                <c:pt idx="58">
                  <c:v>3.0604694961996248E-2</c:v>
                </c:pt>
                <c:pt idx="59">
                  <c:v>8.9295964696798347E-3</c:v>
                </c:pt>
                <c:pt idx="60">
                  <c:v>4.4089154083681859E-3</c:v>
                </c:pt>
                <c:pt idx="61">
                  <c:v>-1.9495025757736761E-2</c:v>
                </c:pt>
                <c:pt idx="62">
                  <c:v>-2.1606264566343403E-2</c:v>
                </c:pt>
                <c:pt idx="63">
                  <c:v>-1.3840346255357572E-2</c:v>
                </c:pt>
                <c:pt idx="64">
                  <c:v>-1.7644328011273025E-2</c:v>
                </c:pt>
                <c:pt idx="65">
                  <c:v>6.5876812864764656E-3</c:v>
                </c:pt>
                <c:pt idx="66">
                  <c:v>1.9982083312596544E-2</c:v>
                </c:pt>
                <c:pt idx="67">
                  <c:v>-6.5659892491483074E-3</c:v>
                </c:pt>
                <c:pt idx="68">
                  <c:v>2.2987141411727086E-2</c:v>
                </c:pt>
                <c:pt idx="69">
                  <c:v>2.8511367337318294E-3</c:v>
                </c:pt>
                <c:pt idx="70">
                  <c:v>4.4484695668827179E-3</c:v>
                </c:pt>
                <c:pt idx="71">
                  <c:v>-1.2039100264931601E-2</c:v>
                </c:pt>
                <c:pt idx="72">
                  <c:v>1.3396748307415107E-2</c:v>
                </c:pt>
                <c:pt idx="73">
                  <c:v>1.2560292179533139E-3</c:v>
                </c:pt>
                <c:pt idx="74">
                  <c:v>5.3094371679618391E-4</c:v>
                </c:pt>
                <c:pt idx="75">
                  <c:v>5.1062353572939312E-3</c:v>
                </c:pt>
                <c:pt idx="76">
                  <c:v>6.1078579471891548E-3</c:v>
                </c:pt>
                <c:pt idx="77">
                  <c:v>2.5834683091421118E-2</c:v>
                </c:pt>
                <c:pt idx="78">
                  <c:v>-3.387193196905991E-2</c:v>
                </c:pt>
                <c:pt idx="79">
                  <c:v>-2.4356069616316978E-3</c:v>
                </c:pt>
                <c:pt idx="80">
                  <c:v>-4.0775213081403971E-2</c:v>
                </c:pt>
                <c:pt idx="81">
                  <c:v>3.8235439859932052E-2</c:v>
                </c:pt>
                <c:pt idx="82">
                  <c:v>-2.5890575171998109E-2</c:v>
                </c:pt>
                <c:pt idx="83">
                  <c:v>-1.2590346638749805E-2</c:v>
                </c:pt>
                <c:pt idx="84">
                  <c:v>1.4461147348059145E-2</c:v>
                </c:pt>
                <c:pt idx="85">
                  <c:v>-4.2195984696619115E-3</c:v>
                </c:pt>
                <c:pt idx="86">
                  <c:v>-5.3991834502541414E-3</c:v>
                </c:pt>
                <c:pt idx="87">
                  <c:v>-8.8321044114436642E-4</c:v>
                </c:pt>
                <c:pt idx="88">
                  <c:v>4.6610968905424599E-2</c:v>
                </c:pt>
                <c:pt idx="89">
                  <c:v>4.8315871504027719E-3</c:v>
                </c:pt>
              </c:numCache>
            </c:numRef>
          </c:xVal>
          <c:yVal>
            <c:numRef>
              <c:f>'Price and return'!$O$5:$O$94</c:f>
              <c:numCache>
                <c:formatCode>0.00%</c:formatCode>
                <c:ptCount val="90"/>
                <c:pt idx="0">
                  <c:v>-8.8185533798408426E-3</c:v>
                </c:pt>
                <c:pt idx="1">
                  <c:v>3.0517238450700847E-2</c:v>
                </c:pt>
                <c:pt idx="2">
                  <c:v>-2.9462409612796706E-3</c:v>
                </c:pt>
                <c:pt idx="3">
                  <c:v>2.930011439562772E-2</c:v>
                </c:pt>
                <c:pt idx="4">
                  <c:v>-3.205177845789535E-2</c:v>
                </c:pt>
                <c:pt idx="5">
                  <c:v>2.599430991459608E-2</c:v>
                </c:pt>
                <c:pt idx="6">
                  <c:v>2.1916888550610734E-3</c:v>
                </c:pt>
                <c:pt idx="7">
                  <c:v>-9.7786404093348073E-3</c:v>
                </c:pt>
                <c:pt idx="8">
                  <c:v>4.9981489645971522E-3</c:v>
                </c:pt>
                <c:pt idx="9">
                  <c:v>-2.5314595436322192E-2</c:v>
                </c:pt>
                <c:pt idx="10">
                  <c:v>2.9989485321133711E-3</c:v>
                </c:pt>
                <c:pt idx="11">
                  <c:v>-1.7282484050195638E-3</c:v>
                </c:pt>
                <c:pt idx="12">
                  <c:v>-1.6426050582638513E-3</c:v>
                </c:pt>
                <c:pt idx="13">
                  <c:v>1.6662439887574418E-2</c:v>
                </c:pt>
                <c:pt idx="14">
                  <c:v>6.5447640690878238E-3</c:v>
                </c:pt>
                <c:pt idx="15">
                  <c:v>-2.7530694219585847E-2</c:v>
                </c:pt>
                <c:pt idx="16">
                  <c:v>-3.6470128792233568E-2</c:v>
                </c:pt>
                <c:pt idx="17">
                  <c:v>-3.9131386263904867E-2</c:v>
                </c:pt>
                <c:pt idx="18">
                  <c:v>-1.3921213638033128E-2</c:v>
                </c:pt>
                <c:pt idx="19">
                  <c:v>4.4976266782996391E-2</c:v>
                </c:pt>
                <c:pt idx="20">
                  <c:v>1.7762273417905657E-2</c:v>
                </c:pt>
                <c:pt idx="21">
                  <c:v>5.4115411855323661E-3</c:v>
                </c:pt>
                <c:pt idx="22">
                  <c:v>-2.1019111701283122E-2</c:v>
                </c:pt>
                <c:pt idx="23">
                  <c:v>2.3735677990094926E-2</c:v>
                </c:pt>
                <c:pt idx="24">
                  <c:v>-3.1124919298303633E-2</c:v>
                </c:pt>
                <c:pt idx="25">
                  <c:v>-2.5970521750943373E-3</c:v>
                </c:pt>
                <c:pt idx="26">
                  <c:v>-3.0675186992937524E-2</c:v>
                </c:pt>
                <c:pt idx="27">
                  <c:v>-2.2174698028948666E-2</c:v>
                </c:pt>
                <c:pt idx="28">
                  <c:v>3.9419836535286946E-2</c:v>
                </c:pt>
                <c:pt idx="29">
                  <c:v>-2.9682379380479781E-2</c:v>
                </c:pt>
                <c:pt idx="30">
                  <c:v>-4.2461965122615785E-3</c:v>
                </c:pt>
                <c:pt idx="31">
                  <c:v>-2.1714937036635251E-2</c:v>
                </c:pt>
                <c:pt idx="32">
                  <c:v>6.3906979764859942E-2</c:v>
                </c:pt>
                <c:pt idx="33">
                  <c:v>1.0568595488483162E-2</c:v>
                </c:pt>
                <c:pt idx="34">
                  <c:v>-1.0499823254101589E-2</c:v>
                </c:pt>
                <c:pt idx="35">
                  <c:v>-3.9853103262574463E-2</c:v>
                </c:pt>
                <c:pt idx="36">
                  <c:v>5.2453139722970873E-2</c:v>
                </c:pt>
                <c:pt idx="37">
                  <c:v>1.2951607631211493E-2</c:v>
                </c:pt>
                <c:pt idx="38">
                  <c:v>9.1852606448080375E-3</c:v>
                </c:pt>
                <c:pt idx="39">
                  <c:v>-1.7713466578859673E-2</c:v>
                </c:pt>
                <c:pt idx="40">
                  <c:v>-3.869021422272239E-2</c:v>
                </c:pt>
                <c:pt idx="41">
                  <c:v>2.3598178635066771E-2</c:v>
                </c:pt>
                <c:pt idx="42">
                  <c:v>2.4790552203918795E-2</c:v>
                </c:pt>
                <c:pt idx="43">
                  <c:v>-8.0289152235326885E-2</c:v>
                </c:pt>
                <c:pt idx="44">
                  <c:v>-2.0353950960596758E-2</c:v>
                </c:pt>
                <c:pt idx="45">
                  <c:v>-1.4895662225992579E-3</c:v>
                </c:pt>
                <c:pt idx="46">
                  <c:v>-1.490371282714798E-2</c:v>
                </c:pt>
                <c:pt idx="47">
                  <c:v>8.3944541492926884E-3</c:v>
                </c:pt>
                <c:pt idx="48">
                  <c:v>-2.3721264908277084E-2</c:v>
                </c:pt>
                <c:pt idx="49">
                  <c:v>2.264758305917745E-2</c:v>
                </c:pt>
                <c:pt idx="50">
                  <c:v>-2.1847119904529772E-3</c:v>
                </c:pt>
                <c:pt idx="51">
                  <c:v>1.2225520035400936E-2</c:v>
                </c:pt>
                <c:pt idx="52">
                  <c:v>1.6818372410575627E-2</c:v>
                </c:pt>
                <c:pt idx="53">
                  <c:v>1.2215206825231098E-2</c:v>
                </c:pt>
                <c:pt idx="54">
                  <c:v>2.7326393233542495E-2</c:v>
                </c:pt>
                <c:pt idx="55">
                  <c:v>-4.1396117876130276E-2</c:v>
                </c:pt>
                <c:pt idx="56">
                  <c:v>9.2172243901176548E-3</c:v>
                </c:pt>
                <c:pt idx="57">
                  <c:v>-1.7605898878495709E-2</c:v>
                </c:pt>
                <c:pt idx="58">
                  <c:v>2.0350544064996635E-2</c:v>
                </c:pt>
                <c:pt idx="59">
                  <c:v>3.5795972513915949E-3</c:v>
                </c:pt>
                <c:pt idx="60">
                  <c:v>1.5100077737030981E-2</c:v>
                </c:pt>
                <c:pt idx="61">
                  <c:v>2.2806453670597755E-2</c:v>
                </c:pt>
                <c:pt idx="62">
                  <c:v>-3.5953631719282009E-2</c:v>
                </c:pt>
                <c:pt idx="63">
                  <c:v>3.58516855395742E-3</c:v>
                </c:pt>
                <c:pt idx="64">
                  <c:v>1.7247360981632501E-2</c:v>
                </c:pt>
                <c:pt idx="65">
                  <c:v>3.5209573559570537E-3</c:v>
                </c:pt>
                <c:pt idx="66">
                  <c:v>2.5837614259316494E-2</c:v>
                </c:pt>
                <c:pt idx="67">
                  <c:v>-8.9405155623842082E-3</c:v>
                </c:pt>
                <c:pt idx="68">
                  <c:v>3.3387401716816777E-2</c:v>
                </c:pt>
                <c:pt idx="69">
                  <c:v>3.1570144595482269E-2</c:v>
                </c:pt>
                <c:pt idx="70">
                  <c:v>1.7815740244146453E-2</c:v>
                </c:pt>
                <c:pt idx="71">
                  <c:v>-2.2438440113359819E-2</c:v>
                </c:pt>
                <c:pt idx="72">
                  <c:v>1.3284152311394379E-2</c:v>
                </c:pt>
                <c:pt idx="73">
                  <c:v>8.1317364447095648E-3</c:v>
                </c:pt>
                <c:pt idx="74">
                  <c:v>-6.9335437195494412E-3</c:v>
                </c:pt>
                <c:pt idx="75">
                  <c:v>1.2050553457689731E-3</c:v>
                </c:pt>
                <c:pt idx="76">
                  <c:v>-1.1016162568935168E-2</c:v>
                </c:pt>
                <c:pt idx="77">
                  <c:v>1.8977257645318164E-2</c:v>
                </c:pt>
                <c:pt idx="78">
                  <c:v>-3.6101117932707698E-2</c:v>
                </c:pt>
                <c:pt idx="79">
                  <c:v>2.232520822953131E-4</c:v>
                </c:pt>
                <c:pt idx="80">
                  <c:v>-4.910165153985166E-2</c:v>
                </c:pt>
                <c:pt idx="81">
                  <c:v>8.8026514983757347E-3</c:v>
                </c:pt>
                <c:pt idx="82">
                  <c:v>-2.0965588824972473E-3</c:v>
                </c:pt>
                <c:pt idx="83">
                  <c:v>5.0237666705831132E-3</c:v>
                </c:pt>
                <c:pt idx="84">
                  <c:v>-1.5790868448702824E-2</c:v>
                </c:pt>
                <c:pt idx="85">
                  <c:v>-5.4911449970496788E-3</c:v>
                </c:pt>
                <c:pt idx="86">
                  <c:v>-6.8504657289176997E-3</c:v>
                </c:pt>
                <c:pt idx="87">
                  <c:v>3.0923893180359679E-2</c:v>
                </c:pt>
                <c:pt idx="88">
                  <c:v>3.8108934499834213E-2</c:v>
                </c:pt>
                <c:pt idx="89">
                  <c:v>4.1407977825185507E-3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1-4FB7-8207-BEE40343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00832"/>
        <c:axId val="917926848"/>
      </c:scatterChart>
      <c:valAx>
        <c:axId val="9179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6848"/>
        <c:crosses val="autoZero"/>
        <c:crossBetween val="midCat"/>
      </c:valAx>
      <c:valAx>
        <c:axId val="917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and return'!$Z$5:$Z$94</c:f>
              <c:numCache>
                <c:formatCode>0.00%</c:formatCode>
                <c:ptCount val="90"/>
                <c:pt idx="0">
                  <c:v>-1.9772141407944366E-2</c:v>
                </c:pt>
                <c:pt idx="1">
                  <c:v>2.4280373113432896E-2</c:v>
                </c:pt>
                <c:pt idx="2">
                  <c:v>-7.2273544680018231E-3</c:v>
                </c:pt>
                <c:pt idx="3">
                  <c:v>1.9445421150986908E-2</c:v>
                </c:pt>
                <c:pt idx="4">
                  <c:v>-1.8878554169011297E-2</c:v>
                </c:pt>
                <c:pt idx="5">
                  <c:v>-8.7015606265177237E-3</c:v>
                </c:pt>
                <c:pt idx="6">
                  <c:v>-2.4453131328119881E-2</c:v>
                </c:pt>
                <c:pt idx="7">
                  <c:v>-2.2756577533540101E-2</c:v>
                </c:pt>
                <c:pt idx="8">
                  <c:v>-1.4072570482444147E-2</c:v>
                </c:pt>
                <c:pt idx="9">
                  <c:v>-2.1419565829789211E-2</c:v>
                </c:pt>
                <c:pt idx="10">
                  <c:v>1.3482482541002927E-2</c:v>
                </c:pt>
                <c:pt idx="11">
                  <c:v>1.7791531096845059E-2</c:v>
                </c:pt>
                <c:pt idx="12">
                  <c:v>-1.4928681807942379E-2</c:v>
                </c:pt>
                <c:pt idx="13">
                  <c:v>1.6414133138152431E-2</c:v>
                </c:pt>
                <c:pt idx="14">
                  <c:v>-1.9263798318027159E-2</c:v>
                </c:pt>
                <c:pt idx="15">
                  <c:v>-3.8436866661113456E-3</c:v>
                </c:pt>
                <c:pt idx="16">
                  <c:v>-3.377908098193072E-2</c:v>
                </c:pt>
                <c:pt idx="17">
                  <c:v>-5.6443655022696548E-3</c:v>
                </c:pt>
                <c:pt idx="18">
                  <c:v>1.591469819478708E-2</c:v>
                </c:pt>
                <c:pt idx="19">
                  <c:v>1.7247856979693887E-2</c:v>
                </c:pt>
                <c:pt idx="20">
                  <c:v>6.8297352757378249E-3</c:v>
                </c:pt>
                <c:pt idx="21">
                  <c:v>7.8413419494187675E-3</c:v>
                </c:pt>
                <c:pt idx="22">
                  <c:v>-2.0704364790495866E-2</c:v>
                </c:pt>
                <c:pt idx="23">
                  <c:v>5.2766788723222824E-2</c:v>
                </c:pt>
                <c:pt idx="24">
                  <c:v>-8.292945383064132E-3</c:v>
                </c:pt>
                <c:pt idx="25">
                  <c:v>-2.5548960177826041E-2</c:v>
                </c:pt>
                <c:pt idx="26">
                  <c:v>-2.8748351459666033E-2</c:v>
                </c:pt>
                <c:pt idx="27">
                  <c:v>-1.8577600506736958E-2</c:v>
                </c:pt>
                <c:pt idx="28">
                  <c:v>5.522024476580345E-3</c:v>
                </c:pt>
                <c:pt idx="29">
                  <c:v>-3.2644507767201958E-2</c:v>
                </c:pt>
                <c:pt idx="30">
                  <c:v>-1.3616501507121903E-2</c:v>
                </c:pt>
                <c:pt idx="31">
                  <c:v>-8.0075353760018508E-3</c:v>
                </c:pt>
                <c:pt idx="32">
                  <c:v>3.9627985790139597E-2</c:v>
                </c:pt>
                <c:pt idx="33">
                  <c:v>2.77950356269141E-3</c:v>
                </c:pt>
                <c:pt idx="34">
                  <c:v>3.5134178881484068E-3</c:v>
                </c:pt>
                <c:pt idx="35">
                  <c:v>3.7767106436112918E-3</c:v>
                </c:pt>
                <c:pt idx="36">
                  <c:v>3.067826247009009E-2</c:v>
                </c:pt>
                <c:pt idx="37">
                  <c:v>-1.154084835280611E-2</c:v>
                </c:pt>
                <c:pt idx="38">
                  <c:v>1.5430453804994304E-2</c:v>
                </c:pt>
                <c:pt idx="39">
                  <c:v>-2.6662268053465388E-2</c:v>
                </c:pt>
                <c:pt idx="40">
                  <c:v>-3.6940618228486377E-2</c:v>
                </c:pt>
                <c:pt idx="41">
                  <c:v>2.0090253107294398E-2</c:v>
                </c:pt>
                <c:pt idx="42">
                  <c:v>3.0606730875832655E-2</c:v>
                </c:pt>
                <c:pt idx="43">
                  <c:v>-4.6981738852425181E-2</c:v>
                </c:pt>
                <c:pt idx="44">
                  <c:v>-1.7545590671820488E-2</c:v>
                </c:pt>
                <c:pt idx="45">
                  <c:v>-3.9865246500402129E-2</c:v>
                </c:pt>
                <c:pt idx="46">
                  <c:v>-2.3940921738038967E-2</c:v>
                </c:pt>
                <c:pt idx="47">
                  <c:v>-2.8128924953810808E-3</c:v>
                </c:pt>
                <c:pt idx="48">
                  <c:v>1.9494744371671757E-2</c:v>
                </c:pt>
                <c:pt idx="49">
                  <c:v>1.6643489803163991E-2</c:v>
                </c:pt>
                <c:pt idx="50">
                  <c:v>-5.5576523481081219E-3</c:v>
                </c:pt>
                <c:pt idx="51">
                  <c:v>1.1133215720130485E-2</c:v>
                </c:pt>
                <c:pt idx="52">
                  <c:v>1.2545867321348325E-2</c:v>
                </c:pt>
                <c:pt idx="53">
                  <c:v>5.7063711911358173E-3</c:v>
                </c:pt>
                <c:pt idx="54">
                  <c:v>3.2272254464502659E-2</c:v>
                </c:pt>
                <c:pt idx="55">
                  <c:v>-1.3697565845079418E-2</c:v>
                </c:pt>
                <c:pt idx="56">
                  <c:v>2.2199465780596839E-3</c:v>
                </c:pt>
                <c:pt idx="57">
                  <c:v>-2.0336986146936575E-2</c:v>
                </c:pt>
                <c:pt idx="58">
                  <c:v>3.0604694961996248E-2</c:v>
                </c:pt>
                <c:pt idx="59">
                  <c:v>8.9295964696798347E-3</c:v>
                </c:pt>
                <c:pt idx="60">
                  <c:v>4.4089154083681859E-3</c:v>
                </c:pt>
                <c:pt idx="61">
                  <c:v>-1.9495025757736761E-2</c:v>
                </c:pt>
                <c:pt idx="62">
                  <c:v>-2.1606264566343403E-2</c:v>
                </c:pt>
                <c:pt idx="63">
                  <c:v>-1.3840346255357572E-2</c:v>
                </c:pt>
                <c:pt idx="64">
                  <c:v>-1.7644328011273025E-2</c:v>
                </c:pt>
                <c:pt idx="65">
                  <c:v>6.5876812864764656E-3</c:v>
                </c:pt>
                <c:pt idx="66">
                  <c:v>1.9982083312596544E-2</c:v>
                </c:pt>
                <c:pt idx="67">
                  <c:v>-6.5659892491483074E-3</c:v>
                </c:pt>
                <c:pt idx="68">
                  <c:v>2.2987141411727086E-2</c:v>
                </c:pt>
                <c:pt idx="69">
                  <c:v>2.8511367337318294E-3</c:v>
                </c:pt>
                <c:pt idx="70">
                  <c:v>4.4484695668827179E-3</c:v>
                </c:pt>
                <c:pt idx="71">
                  <c:v>-1.2039100264931601E-2</c:v>
                </c:pt>
                <c:pt idx="72">
                  <c:v>1.3396748307415107E-2</c:v>
                </c:pt>
                <c:pt idx="73">
                  <c:v>1.2560292179533139E-3</c:v>
                </c:pt>
                <c:pt idx="74">
                  <c:v>5.3094371679618391E-4</c:v>
                </c:pt>
                <c:pt idx="75">
                  <c:v>5.1062353572939312E-3</c:v>
                </c:pt>
                <c:pt idx="76">
                  <c:v>6.1078579471891548E-3</c:v>
                </c:pt>
                <c:pt idx="77">
                  <c:v>2.5834683091421118E-2</c:v>
                </c:pt>
                <c:pt idx="78">
                  <c:v>-3.387193196905991E-2</c:v>
                </c:pt>
                <c:pt idx="79">
                  <c:v>-2.4356069616316978E-3</c:v>
                </c:pt>
                <c:pt idx="80">
                  <c:v>-4.0775213081403971E-2</c:v>
                </c:pt>
                <c:pt idx="81">
                  <c:v>3.8235439859932052E-2</c:v>
                </c:pt>
                <c:pt idx="82">
                  <c:v>-2.5890575171998109E-2</c:v>
                </c:pt>
                <c:pt idx="83">
                  <c:v>-1.2590346638749805E-2</c:v>
                </c:pt>
                <c:pt idx="84">
                  <c:v>1.4461147348059145E-2</c:v>
                </c:pt>
                <c:pt idx="85">
                  <c:v>-4.2195984696619115E-3</c:v>
                </c:pt>
                <c:pt idx="86">
                  <c:v>-5.3991834502541414E-3</c:v>
                </c:pt>
                <c:pt idx="87">
                  <c:v>-8.8321044114436642E-4</c:v>
                </c:pt>
                <c:pt idx="88">
                  <c:v>4.6610968905424599E-2</c:v>
                </c:pt>
                <c:pt idx="89">
                  <c:v>4.8315871504027719E-3</c:v>
                </c:pt>
              </c:numCache>
            </c:numRef>
          </c:xVal>
          <c:yVal>
            <c:numRef>
              <c:f>'Price and return'!$U$5:$U$94</c:f>
              <c:numCache>
                <c:formatCode>0.00%</c:formatCode>
                <c:ptCount val="90"/>
                <c:pt idx="0">
                  <c:v>-2.5730702249393556E-4</c:v>
                </c:pt>
                <c:pt idx="1">
                  <c:v>1.0106925880923434E-2</c:v>
                </c:pt>
                <c:pt idx="2">
                  <c:v>1.1674451675750763E-2</c:v>
                </c:pt>
                <c:pt idx="3">
                  <c:v>1.595448401325017E-2</c:v>
                </c:pt>
                <c:pt idx="4">
                  <c:v>-1.5553704738896834E-2</c:v>
                </c:pt>
                <c:pt idx="5">
                  <c:v>2.1023451940937576E-2</c:v>
                </c:pt>
                <c:pt idx="6">
                  <c:v>8.9345085681562519E-3</c:v>
                </c:pt>
                <c:pt idx="7">
                  <c:v>-1.1398196062862853E-2</c:v>
                </c:pt>
                <c:pt idx="8">
                  <c:v>2.8167390838094164E-3</c:v>
                </c:pt>
                <c:pt idx="9">
                  <c:v>-2.1834605976298271E-2</c:v>
                </c:pt>
                <c:pt idx="10">
                  <c:v>-1.6622329419704318E-2</c:v>
                </c:pt>
                <c:pt idx="11">
                  <c:v>-3.0552748295125109E-3</c:v>
                </c:pt>
                <c:pt idx="12">
                  <c:v>1.1450982729062975E-2</c:v>
                </c:pt>
                <c:pt idx="13">
                  <c:v>4.05487042144137E-3</c:v>
                </c:pt>
                <c:pt idx="14">
                  <c:v>2.3870639506770042E-2</c:v>
                </c:pt>
                <c:pt idx="15">
                  <c:v>-3.34885315356237E-2</c:v>
                </c:pt>
                <c:pt idx="16">
                  <c:v>-2.6927734041930496E-2</c:v>
                </c:pt>
                <c:pt idx="17">
                  <c:v>-4.9747150427693954E-2</c:v>
                </c:pt>
                <c:pt idx="18">
                  <c:v>-2.4873307069652073E-2</c:v>
                </c:pt>
                <c:pt idx="19">
                  <c:v>4.6631703474065533E-2</c:v>
                </c:pt>
                <c:pt idx="20">
                  <c:v>2.138544687475008E-2</c:v>
                </c:pt>
                <c:pt idx="21">
                  <c:v>2.3833447254499873E-3</c:v>
                </c:pt>
                <c:pt idx="22">
                  <c:v>-6.3550974034202179E-3</c:v>
                </c:pt>
                <c:pt idx="23">
                  <c:v>-9.5469485713318702E-3</c:v>
                </c:pt>
                <c:pt idx="24">
                  <c:v>-6.0933994831592342E-3</c:v>
                </c:pt>
                <c:pt idx="25">
                  <c:v>8.6035780213897795E-3</c:v>
                </c:pt>
                <c:pt idx="26">
                  <c:v>-3.1549564977582323E-2</c:v>
                </c:pt>
                <c:pt idx="27">
                  <c:v>-3.0635994709609649E-2</c:v>
                </c:pt>
                <c:pt idx="28">
                  <c:v>2.8596632924247301E-2</c:v>
                </c:pt>
                <c:pt idx="29">
                  <c:v>-1.0693556558950434E-2</c:v>
                </c:pt>
                <c:pt idx="30">
                  <c:v>-1.2157906268732477E-2</c:v>
                </c:pt>
                <c:pt idx="31">
                  <c:v>-2.4059658421600738E-2</c:v>
                </c:pt>
                <c:pt idx="32">
                  <c:v>3.689739200392661E-2</c:v>
                </c:pt>
                <c:pt idx="33">
                  <c:v>3.1625609298294721E-2</c:v>
                </c:pt>
                <c:pt idx="34">
                  <c:v>-1.2867228341882586E-2</c:v>
                </c:pt>
                <c:pt idx="35">
                  <c:v>-3.7941387077343625E-2</c:v>
                </c:pt>
                <c:pt idx="36">
                  <c:v>3.7408821361651912E-2</c:v>
                </c:pt>
                <c:pt idx="37">
                  <c:v>3.0897807220613194E-2</c:v>
                </c:pt>
                <c:pt idx="38">
                  <c:v>-3.8049254148730949E-3</c:v>
                </c:pt>
                <c:pt idx="39">
                  <c:v>-4.7048365164670258E-4</c:v>
                </c:pt>
                <c:pt idx="40">
                  <c:v>-2.8179522836135229E-2</c:v>
                </c:pt>
                <c:pt idx="41">
                  <c:v>-6.7514494331356589E-3</c:v>
                </c:pt>
                <c:pt idx="42">
                  <c:v>1.8737548309444962E-2</c:v>
                </c:pt>
                <c:pt idx="43">
                  <c:v>-4.533463300837548E-2</c:v>
                </c:pt>
                <c:pt idx="44">
                  <c:v>-3.7200400584643578E-2</c:v>
                </c:pt>
                <c:pt idx="45">
                  <c:v>1.0608668331905102E-2</c:v>
                </c:pt>
                <c:pt idx="46">
                  <c:v>-2.4851434052060806E-2</c:v>
                </c:pt>
                <c:pt idx="47">
                  <c:v>-1.5361449693005458E-3</c:v>
                </c:pt>
                <c:pt idx="48">
                  <c:v>-3.3860184251779835E-2</c:v>
                </c:pt>
                <c:pt idx="49">
                  <c:v>1.9821116239189029E-2</c:v>
                </c:pt>
                <c:pt idx="50">
                  <c:v>1.2374390018785375E-2</c:v>
                </c:pt>
                <c:pt idx="51">
                  <c:v>5.585012132292233E-3</c:v>
                </c:pt>
                <c:pt idx="52">
                  <c:v>1.5153557518453376E-2</c:v>
                </c:pt>
                <c:pt idx="53">
                  <c:v>1.2454251739439259E-2</c:v>
                </c:pt>
                <c:pt idx="54">
                  <c:v>1.4784212988709688E-2</c:v>
                </c:pt>
                <c:pt idx="55">
                  <c:v>-2.010539022642599E-2</c:v>
                </c:pt>
                <c:pt idx="56">
                  <c:v>1.180177133097926E-3</c:v>
                </c:pt>
                <c:pt idx="57">
                  <c:v>-5.9599245708722437E-3</c:v>
                </c:pt>
                <c:pt idx="58">
                  <c:v>-2.8346563853615114E-3</c:v>
                </c:pt>
                <c:pt idx="59">
                  <c:v>1.2301816666447474E-2</c:v>
                </c:pt>
                <c:pt idx="60">
                  <c:v>1.5135456121366353E-2</c:v>
                </c:pt>
                <c:pt idx="61">
                  <c:v>3.2466745956066356E-2</c:v>
                </c:pt>
                <c:pt idx="62">
                  <c:v>-3.1633818556250581E-2</c:v>
                </c:pt>
                <c:pt idx="63">
                  <c:v>-6.7195141412164094E-3</c:v>
                </c:pt>
                <c:pt idx="64">
                  <c:v>2.1298064587545573E-2</c:v>
                </c:pt>
                <c:pt idx="65">
                  <c:v>-6.0678578986617104E-3</c:v>
                </c:pt>
                <c:pt idx="66">
                  <c:v>1.8561052161387259E-2</c:v>
                </c:pt>
                <c:pt idx="67">
                  <c:v>2.5532581776142038E-3</c:v>
                </c:pt>
                <c:pt idx="68">
                  <c:v>2.0941695579708153E-2</c:v>
                </c:pt>
                <c:pt idx="69">
                  <c:v>3.8769009120212861E-2</c:v>
                </c:pt>
                <c:pt idx="70">
                  <c:v>1.5168946580175202E-2</c:v>
                </c:pt>
                <c:pt idx="71">
                  <c:v>-1.4965738930063588E-2</c:v>
                </c:pt>
                <c:pt idx="72">
                  <c:v>1.8248551421562453E-4</c:v>
                </c:pt>
                <c:pt idx="73">
                  <c:v>1.4863705800465699E-2</c:v>
                </c:pt>
                <c:pt idx="74">
                  <c:v>-6.6189796978752824E-3</c:v>
                </c:pt>
                <c:pt idx="75">
                  <c:v>-2.6677861238745271E-3</c:v>
                </c:pt>
                <c:pt idx="76">
                  <c:v>-1.0105689728955536E-2</c:v>
                </c:pt>
                <c:pt idx="77">
                  <c:v>1.1918648626319639E-2</c:v>
                </c:pt>
                <c:pt idx="78">
                  <c:v>-1.1346525186029188E-2</c:v>
                </c:pt>
                <c:pt idx="79">
                  <c:v>-1.3249843072592804E-2</c:v>
                </c:pt>
                <c:pt idx="80">
                  <c:v>-3.4506565045263504E-2</c:v>
                </c:pt>
                <c:pt idx="81">
                  <c:v>-2.9204510692532937E-2</c:v>
                </c:pt>
                <c:pt idx="82">
                  <c:v>2.933635942824897E-2</c:v>
                </c:pt>
                <c:pt idx="83">
                  <c:v>-1.9259127901514184E-3</c:v>
                </c:pt>
                <c:pt idx="84">
                  <c:v>-2.9473248575709876E-2</c:v>
                </c:pt>
                <c:pt idx="85">
                  <c:v>6.2184548548687157E-3</c:v>
                </c:pt>
                <c:pt idx="86">
                  <c:v>-7.9755057232653304E-3</c:v>
                </c:pt>
                <c:pt idx="87">
                  <c:v>3.0014834949844582E-2</c:v>
                </c:pt>
                <c:pt idx="88">
                  <c:v>1.1675694012251325E-2</c:v>
                </c:pt>
                <c:pt idx="89">
                  <c:v>2.5007548089558407E-2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4-42C2-B633-B81F9012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00832"/>
        <c:axId val="917926848"/>
      </c:scatterChart>
      <c:valAx>
        <c:axId val="9179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6848"/>
        <c:crosses val="autoZero"/>
        <c:crossBetween val="midCat"/>
      </c:valAx>
      <c:valAx>
        <c:axId val="917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and return'!$Z$5:$Z$94</c:f>
              <c:numCache>
                <c:formatCode>0.00%</c:formatCode>
                <c:ptCount val="90"/>
                <c:pt idx="0">
                  <c:v>-1.9772141407944366E-2</c:v>
                </c:pt>
                <c:pt idx="1">
                  <c:v>2.4280373113432896E-2</c:v>
                </c:pt>
                <c:pt idx="2">
                  <c:v>-7.2273544680018231E-3</c:v>
                </c:pt>
                <c:pt idx="3">
                  <c:v>1.9445421150986908E-2</c:v>
                </c:pt>
                <c:pt idx="4">
                  <c:v>-1.8878554169011297E-2</c:v>
                </c:pt>
                <c:pt idx="5">
                  <c:v>-8.7015606265177237E-3</c:v>
                </c:pt>
                <c:pt idx="6">
                  <c:v>-2.4453131328119881E-2</c:v>
                </c:pt>
                <c:pt idx="7">
                  <c:v>-2.2756577533540101E-2</c:v>
                </c:pt>
                <c:pt idx="8">
                  <c:v>-1.4072570482444147E-2</c:v>
                </c:pt>
                <c:pt idx="9">
                  <c:v>-2.1419565829789211E-2</c:v>
                </c:pt>
                <c:pt idx="10">
                  <c:v>1.3482482541002927E-2</c:v>
                </c:pt>
                <c:pt idx="11">
                  <c:v>1.7791531096845059E-2</c:v>
                </c:pt>
                <c:pt idx="12">
                  <c:v>-1.4928681807942379E-2</c:v>
                </c:pt>
                <c:pt idx="13">
                  <c:v>1.6414133138152431E-2</c:v>
                </c:pt>
                <c:pt idx="14">
                  <c:v>-1.9263798318027159E-2</c:v>
                </c:pt>
                <c:pt idx="15">
                  <c:v>-3.8436866661113456E-3</c:v>
                </c:pt>
                <c:pt idx="16">
                  <c:v>-3.377908098193072E-2</c:v>
                </c:pt>
                <c:pt idx="17">
                  <c:v>-5.6443655022696548E-3</c:v>
                </c:pt>
                <c:pt idx="18">
                  <c:v>1.591469819478708E-2</c:v>
                </c:pt>
                <c:pt idx="19">
                  <c:v>1.7247856979693887E-2</c:v>
                </c:pt>
                <c:pt idx="20">
                  <c:v>6.8297352757378249E-3</c:v>
                </c:pt>
                <c:pt idx="21">
                  <c:v>7.8413419494187675E-3</c:v>
                </c:pt>
                <c:pt idx="22">
                  <c:v>-2.0704364790495866E-2</c:v>
                </c:pt>
                <c:pt idx="23">
                  <c:v>5.2766788723222824E-2</c:v>
                </c:pt>
                <c:pt idx="24">
                  <c:v>-8.292945383064132E-3</c:v>
                </c:pt>
                <c:pt idx="25">
                  <c:v>-2.5548960177826041E-2</c:v>
                </c:pt>
                <c:pt idx="26">
                  <c:v>-2.8748351459666033E-2</c:v>
                </c:pt>
                <c:pt idx="27">
                  <c:v>-1.8577600506736958E-2</c:v>
                </c:pt>
                <c:pt idx="28">
                  <c:v>5.522024476580345E-3</c:v>
                </c:pt>
                <c:pt idx="29">
                  <c:v>-3.2644507767201958E-2</c:v>
                </c:pt>
                <c:pt idx="30">
                  <c:v>-1.3616501507121903E-2</c:v>
                </c:pt>
                <c:pt idx="31">
                  <c:v>-8.0075353760018508E-3</c:v>
                </c:pt>
                <c:pt idx="32">
                  <c:v>3.9627985790139597E-2</c:v>
                </c:pt>
                <c:pt idx="33">
                  <c:v>2.77950356269141E-3</c:v>
                </c:pt>
                <c:pt idx="34">
                  <c:v>3.5134178881484068E-3</c:v>
                </c:pt>
                <c:pt idx="35">
                  <c:v>3.7767106436112918E-3</c:v>
                </c:pt>
                <c:pt idx="36">
                  <c:v>3.067826247009009E-2</c:v>
                </c:pt>
                <c:pt idx="37">
                  <c:v>-1.154084835280611E-2</c:v>
                </c:pt>
                <c:pt idx="38">
                  <c:v>1.5430453804994304E-2</c:v>
                </c:pt>
                <c:pt idx="39">
                  <c:v>-2.6662268053465388E-2</c:v>
                </c:pt>
                <c:pt idx="40">
                  <c:v>-3.6940618228486377E-2</c:v>
                </c:pt>
                <c:pt idx="41">
                  <c:v>2.0090253107294398E-2</c:v>
                </c:pt>
                <c:pt idx="42">
                  <c:v>3.0606730875832655E-2</c:v>
                </c:pt>
                <c:pt idx="43">
                  <c:v>-4.6981738852425181E-2</c:v>
                </c:pt>
                <c:pt idx="44">
                  <c:v>-1.7545590671820488E-2</c:v>
                </c:pt>
                <c:pt idx="45">
                  <c:v>-3.9865246500402129E-2</c:v>
                </c:pt>
                <c:pt idx="46">
                  <c:v>-2.3940921738038967E-2</c:v>
                </c:pt>
                <c:pt idx="47">
                  <c:v>-2.8128924953810808E-3</c:v>
                </c:pt>
                <c:pt idx="48">
                  <c:v>1.9494744371671757E-2</c:v>
                </c:pt>
                <c:pt idx="49">
                  <c:v>1.6643489803163991E-2</c:v>
                </c:pt>
                <c:pt idx="50">
                  <c:v>-5.5576523481081219E-3</c:v>
                </c:pt>
                <c:pt idx="51">
                  <c:v>1.1133215720130485E-2</c:v>
                </c:pt>
                <c:pt idx="52">
                  <c:v>1.2545867321348325E-2</c:v>
                </c:pt>
                <c:pt idx="53">
                  <c:v>5.7063711911358173E-3</c:v>
                </c:pt>
                <c:pt idx="54">
                  <c:v>3.2272254464502659E-2</c:v>
                </c:pt>
                <c:pt idx="55">
                  <c:v>-1.3697565845079418E-2</c:v>
                </c:pt>
                <c:pt idx="56">
                  <c:v>2.2199465780596839E-3</c:v>
                </c:pt>
                <c:pt idx="57">
                  <c:v>-2.0336986146936575E-2</c:v>
                </c:pt>
                <c:pt idx="58">
                  <c:v>3.0604694961996248E-2</c:v>
                </c:pt>
                <c:pt idx="59">
                  <c:v>8.9295964696798347E-3</c:v>
                </c:pt>
                <c:pt idx="60">
                  <c:v>4.4089154083681859E-3</c:v>
                </c:pt>
                <c:pt idx="61">
                  <c:v>-1.9495025757736761E-2</c:v>
                </c:pt>
                <c:pt idx="62">
                  <c:v>-2.1606264566343403E-2</c:v>
                </c:pt>
                <c:pt idx="63">
                  <c:v>-1.3840346255357572E-2</c:v>
                </c:pt>
                <c:pt idx="64">
                  <c:v>-1.7644328011273025E-2</c:v>
                </c:pt>
                <c:pt idx="65">
                  <c:v>6.5876812864764656E-3</c:v>
                </c:pt>
                <c:pt idx="66">
                  <c:v>1.9982083312596544E-2</c:v>
                </c:pt>
                <c:pt idx="67">
                  <c:v>-6.5659892491483074E-3</c:v>
                </c:pt>
                <c:pt idx="68">
                  <c:v>2.2987141411727086E-2</c:v>
                </c:pt>
                <c:pt idx="69">
                  <c:v>2.8511367337318294E-3</c:v>
                </c:pt>
                <c:pt idx="70">
                  <c:v>4.4484695668827179E-3</c:v>
                </c:pt>
                <c:pt idx="71">
                  <c:v>-1.2039100264931601E-2</c:v>
                </c:pt>
                <c:pt idx="72">
                  <c:v>1.3396748307415107E-2</c:v>
                </c:pt>
                <c:pt idx="73">
                  <c:v>1.2560292179533139E-3</c:v>
                </c:pt>
                <c:pt idx="74">
                  <c:v>5.3094371679618391E-4</c:v>
                </c:pt>
                <c:pt idx="75">
                  <c:v>5.1062353572939312E-3</c:v>
                </c:pt>
                <c:pt idx="76">
                  <c:v>6.1078579471891548E-3</c:v>
                </c:pt>
                <c:pt idx="77">
                  <c:v>2.5834683091421118E-2</c:v>
                </c:pt>
                <c:pt idx="78">
                  <c:v>-3.387193196905991E-2</c:v>
                </c:pt>
                <c:pt idx="79">
                  <c:v>-2.4356069616316978E-3</c:v>
                </c:pt>
                <c:pt idx="80">
                  <c:v>-4.0775213081403971E-2</c:v>
                </c:pt>
                <c:pt idx="81">
                  <c:v>3.8235439859932052E-2</c:v>
                </c:pt>
                <c:pt idx="82">
                  <c:v>-2.5890575171998109E-2</c:v>
                </c:pt>
                <c:pt idx="83">
                  <c:v>-1.2590346638749805E-2</c:v>
                </c:pt>
                <c:pt idx="84">
                  <c:v>1.4461147348059145E-2</c:v>
                </c:pt>
                <c:pt idx="85">
                  <c:v>-4.2195984696619115E-3</c:v>
                </c:pt>
                <c:pt idx="86">
                  <c:v>-5.3991834502541414E-3</c:v>
                </c:pt>
                <c:pt idx="87">
                  <c:v>-8.8321044114436642E-4</c:v>
                </c:pt>
                <c:pt idx="88">
                  <c:v>4.6610968905424599E-2</c:v>
                </c:pt>
                <c:pt idx="89">
                  <c:v>4.8315871504027719E-3</c:v>
                </c:pt>
              </c:numCache>
            </c:numRef>
          </c:xVal>
          <c:yVal>
            <c:numRef>
              <c:f>'Price and return'!$X$5:$X$94</c:f>
              <c:numCache>
                <c:formatCode>0.00%</c:formatCode>
                <c:ptCount val="90"/>
                <c:pt idx="0">
                  <c:v>5.5072537389582177E-3</c:v>
                </c:pt>
                <c:pt idx="1">
                  <c:v>-3.262970610200755E-3</c:v>
                </c:pt>
                <c:pt idx="2">
                  <c:v>2.1790008032624097E-2</c:v>
                </c:pt>
                <c:pt idx="3">
                  <c:v>7.6914823236093888E-3</c:v>
                </c:pt>
                <c:pt idx="4">
                  <c:v>-4.0264024989912217E-3</c:v>
                </c:pt>
                <c:pt idx="5">
                  <c:v>1.7911892677994645E-2</c:v>
                </c:pt>
                <c:pt idx="6">
                  <c:v>1.3567104547877573E-2</c:v>
                </c:pt>
                <c:pt idx="7">
                  <c:v>-1.2333136850173565E-2</c:v>
                </c:pt>
                <c:pt idx="8">
                  <c:v>1.4561742685255119E-3</c:v>
                </c:pt>
                <c:pt idx="9">
                  <c:v>-1.9467094986978295E-2</c:v>
                </c:pt>
                <c:pt idx="10">
                  <c:v>-2.9343341198957318E-2</c:v>
                </c:pt>
                <c:pt idx="11">
                  <c:v>-3.8724872530397914E-3</c:v>
                </c:pt>
                <c:pt idx="12">
                  <c:v>2.046220710863178E-2</c:v>
                </c:pt>
                <c:pt idx="13">
                  <c:v>-4.2209659629184326E-3</c:v>
                </c:pt>
                <c:pt idx="14">
                  <c:v>3.5717447351711007E-2</c:v>
                </c:pt>
                <c:pt idx="15">
                  <c:v>-3.727201931478108E-2</c:v>
                </c:pt>
                <c:pt idx="16">
                  <c:v>-1.9965002331899129E-2</c:v>
                </c:pt>
                <c:pt idx="17">
                  <c:v>-5.6517973027457424E-2</c:v>
                </c:pt>
                <c:pt idx="18">
                  <c:v>-3.1865926502820607E-2</c:v>
                </c:pt>
                <c:pt idx="19">
                  <c:v>4.8054094757657095E-2</c:v>
                </c:pt>
                <c:pt idx="20">
                  <c:v>2.3919884247130208E-2</c:v>
                </c:pt>
                <c:pt idx="21">
                  <c:v>3.9421018762353377E-4</c:v>
                </c:pt>
                <c:pt idx="22">
                  <c:v>3.5847015476488941E-3</c:v>
                </c:pt>
                <c:pt idx="23">
                  <c:v>-3.1118010692962828E-2</c:v>
                </c:pt>
                <c:pt idx="24">
                  <c:v>1.1552496472318596E-2</c:v>
                </c:pt>
                <c:pt idx="25">
                  <c:v>1.624957096076951E-2</c:v>
                </c:pt>
                <c:pt idx="26">
                  <c:v>-3.1581271454823145E-2</c:v>
                </c:pt>
                <c:pt idx="27">
                  <c:v>-3.6012147597432653E-2</c:v>
                </c:pt>
                <c:pt idx="28">
                  <c:v>2.1452326736848271E-2</c:v>
                </c:pt>
                <c:pt idx="29">
                  <c:v>2.1358968882314588E-3</c:v>
                </c:pt>
                <c:pt idx="30">
                  <c:v>-1.7154040091964196E-2</c:v>
                </c:pt>
                <c:pt idx="31">
                  <c:v>-2.5453966734416134E-2</c:v>
                </c:pt>
                <c:pt idx="32">
                  <c:v>1.9353487554554683E-2</c:v>
                </c:pt>
                <c:pt idx="33">
                  <c:v>4.6275800837953796E-2</c:v>
                </c:pt>
                <c:pt idx="34">
                  <c:v>-1.436918646104357E-2</c:v>
                </c:pt>
                <c:pt idx="35">
                  <c:v>-3.6621889647525552E-2</c:v>
                </c:pt>
                <c:pt idx="36">
                  <c:v>2.75939195269157E-2</c:v>
                </c:pt>
                <c:pt idx="37">
                  <c:v>4.4735935792042936E-2</c:v>
                </c:pt>
                <c:pt idx="38">
                  <c:v>-1.1887528557873894E-2</c:v>
                </c:pt>
                <c:pt idx="39">
                  <c:v>1.1185764100421824E-2</c:v>
                </c:pt>
                <c:pt idx="40">
                  <c:v>-2.1284604337021396E-2</c:v>
                </c:pt>
                <c:pt idx="41">
                  <c:v>-2.5946905518744678E-2</c:v>
                </c:pt>
                <c:pt idx="42">
                  <c:v>1.4778603827004799E-2</c:v>
                </c:pt>
                <c:pt idx="43">
                  <c:v>-2.1263812195657206E-2</c:v>
                </c:pt>
                <c:pt idx="44">
                  <c:v>-4.7756004118390982E-2</c:v>
                </c:pt>
                <c:pt idx="45">
                  <c:v>1.8666067607935544E-2</c:v>
                </c:pt>
                <c:pt idx="46">
                  <c:v>-3.0729968732136514E-2</c:v>
                </c:pt>
                <c:pt idx="47">
                  <c:v>-7.9961533900183568E-3</c:v>
                </c:pt>
                <c:pt idx="48">
                  <c:v>-4.0273148418870863E-2</c:v>
                </c:pt>
                <c:pt idx="49">
                  <c:v>1.8222795114230195E-2</c:v>
                </c:pt>
                <c:pt idx="50">
                  <c:v>2.2304180188733591E-2</c:v>
                </c:pt>
                <c:pt idx="51">
                  <c:v>1.4679016031149406E-3</c:v>
                </c:pt>
                <c:pt idx="52">
                  <c:v>1.4220437893632143E-2</c:v>
                </c:pt>
                <c:pt idx="53">
                  <c:v>1.2833902042807876E-2</c:v>
                </c:pt>
                <c:pt idx="54">
                  <c:v>6.3751528355016074E-3</c:v>
                </c:pt>
                <c:pt idx="55">
                  <c:v>-5.4420956748437721E-3</c:v>
                </c:pt>
                <c:pt idx="56">
                  <c:v>-4.0841669366916689E-3</c:v>
                </c:pt>
                <c:pt idx="57">
                  <c:v>2.3003435610993161E-3</c:v>
                </c:pt>
                <c:pt idx="58">
                  <c:v>-1.7848600434841266E-2</c:v>
                </c:pt>
                <c:pt idx="59">
                  <c:v>1.8304393737424984E-2</c:v>
                </c:pt>
                <c:pt idx="60">
                  <c:v>1.5440175331149941E-2</c:v>
                </c:pt>
                <c:pt idx="61">
                  <c:v>3.9440956636817459E-2</c:v>
                </c:pt>
                <c:pt idx="62">
                  <c:v>-2.869102302582871E-2</c:v>
                </c:pt>
                <c:pt idx="63">
                  <c:v>-1.3342442234692498E-2</c:v>
                </c:pt>
                <c:pt idx="64">
                  <c:v>2.4474393800745897E-2</c:v>
                </c:pt>
                <c:pt idx="65">
                  <c:v>-1.2024528940070889E-2</c:v>
                </c:pt>
                <c:pt idx="66">
                  <c:v>1.4148993299373913E-2</c:v>
                </c:pt>
                <c:pt idx="67">
                  <c:v>1.0389353989359584E-2</c:v>
                </c:pt>
                <c:pt idx="68">
                  <c:v>1.3130875136371678E-2</c:v>
                </c:pt>
                <c:pt idx="69">
                  <c:v>4.4455529588803389E-2</c:v>
                </c:pt>
                <c:pt idx="70">
                  <c:v>1.3929037141059419E-2</c:v>
                </c:pt>
                <c:pt idx="71">
                  <c:v>-9.9148533372904746E-3</c:v>
                </c:pt>
                <c:pt idx="72">
                  <c:v>-8.3739778779373664E-3</c:v>
                </c:pt>
                <c:pt idx="73">
                  <c:v>1.9572795834790657E-2</c:v>
                </c:pt>
                <c:pt idx="74">
                  <c:v>-6.1830163865937982E-3</c:v>
                </c:pt>
                <c:pt idx="75">
                  <c:v>-4.8801159430116314E-3</c:v>
                </c:pt>
                <c:pt idx="76">
                  <c:v>-9.3436399541675375E-3</c:v>
                </c:pt>
                <c:pt idx="77">
                  <c:v>7.3260115249131896E-3</c:v>
                </c:pt>
                <c:pt idx="78">
                  <c:v>5.4849891096793169E-3</c:v>
                </c:pt>
                <c:pt idx="79">
                  <c:v>-2.1459242039787996E-2</c:v>
                </c:pt>
                <c:pt idx="80">
                  <c:v>-2.4425731042849952E-2</c:v>
                </c:pt>
                <c:pt idx="81">
                  <c:v>-5.373134859194173E-2</c:v>
                </c:pt>
                <c:pt idx="82">
                  <c:v>5.1080615325249434E-2</c:v>
                </c:pt>
                <c:pt idx="83">
                  <c:v>-5.9967745434477138E-3</c:v>
                </c:pt>
                <c:pt idx="84">
                  <c:v>-3.8445534343821919E-2</c:v>
                </c:pt>
                <c:pt idx="85">
                  <c:v>1.4448915302493814E-2</c:v>
                </c:pt>
                <c:pt idx="86">
                  <c:v>-8.6459387875401639E-3</c:v>
                </c:pt>
                <c:pt idx="87">
                  <c:v>2.946382899570632E-2</c:v>
                </c:pt>
                <c:pt idx="88">
                  <c:v>-5.8162610782698243E-3</c:v>
                </c:pt>
                <c:pt idx="89">
                  <c:v>3.9511403729838745E-2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E-47E6-8E3C-B8A172C8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00832"/>
        <c:axId val="917926848"/>
      </c:scatterChart>
      <c:valAx>
        <c:axId val="9179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6848"/>
        <c:crosses val="autoZero"/>
        <c:crossBetween val="midCat"/>
      </c:valAx>
      <c:valAx>
        <c:axId val="917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3</xdr:row>
      <xdr:rowOff>42862</xdr:rowOff>
    </xdr:from>
    <xdr:to>
      <xdr:col>34</xdr:col>
      <xdr:colOff>323850</xdr:colOff>
      <xdr:row>17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13BD3-EF2D-4B2D-B57B-47CEF9EDD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34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F46951-E1B7-4EC2-AA13-6223F2917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39</xdr:row>
      <xdr:rowOff>0</xdr:rowOff>
    </xdr:from>
    <xdr:to>
      <xdr:col>34</xdr:col>
      <xdr:colOff>304800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116F7-63B6-499D-828A-6F3FC3FDC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6176-EF0F-4838-8E9D-5392BCE9D690}">
  <dimension ref="A1:F92"/>
  <sheetViews>
    <sheetView workbookViewId="0"/>
  </sheetViews>
  <sheetFormatPr defaultRowHeight="15" x14ac:dyDescent="0.25"/>
  <cols>
    <col min="2" max="4" width="9" bestFit="1" customWidth="1"/>
    <col min="5" max="5" width="14.28515625" customWidth="1"/>
    <col min="6" max="6" width="10.28515625" customWidth="1"/>
  </cols>
  <sheetData>
    <row r="1" spans="1:6" x14ac:dyDescent="0.25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</row>
    <row r="2" spans="1:6" x14ac:dyDescent="0.25">
      <c r="A2" t="s">
        <v>5</v>
      </c>
      <c r="B2" s="1">
        <v>370.87</v>
      </c>
      <c r="C2" s="1">
        <v>139.56</v>
      </c>
      <c r="D2" s="1">
        <v>185.64</v>
      </c>
      <c r="E2" s="1">
        <v>14817.18</v>
      </c>
      <c r="F2" s="1">
        <v>14865.36</v>
      </c>
    </row>
    <row r="3" spans="1:6" x14ac:dyDescent="0.25">
      <c r="A3" t="s">
        <v>6</v>
      </c>
      <c r="B3" s="1">
        <v>372.44</v>
      </c>
      <c r="C3" s="1">
        <v>138.18</v>
      </c>
      <c r="D3" s="1">
        <v>182.07</v>
      </c>
      <c r="E3" s="1">
        <v>14556.18</v>
      </c>
      <c r="F3" s="1">
        <v>14571.44</v>
      </c>
    </row>
    <row r="4" spans="1:6" x14ac:dyDescent="0.25">
      <c r="A4" t="s">
        <v>7</v>
      </c>
      <c r="B4" s="1">
        <v>388.29</v>
      </c>
      <c r="C4" s="1">
        <v>141.34</v>
      </c>
      <c r="D4" s="1">
        <v>187.28</v>
      </c>
      <c r="E4" s="1">
        <v>14901.22</v>
      </c>
      <c r="F4" s="1">
        <v>14925.24</v>
      </c>
    </row>
    <row r="5" spans="1:6" x14ac:dyDescent="0.25">
      <c r="A5" t="s">
        <v>8</v>
      </c>
      <c r="B5" s="1">
        <v>396.67</v>
      </c>
      <c r="C5" s="1">
        <v>139.97999999999999</v>
      </c>
      <c r="D5" s="1">
        <v>183.88</v>
      </c>
      <c r="E5" s="1">
        <v>14791.27</v>
      </c>
      <c r="F5" s="1">
        <v>14817.37</v>
      </c>
    </row>
    <row r="6" spans="1:6" x14ac:dyDescent="0.25">
      <c r="A6" t="s">
        <v>9</v>
      </c>
      <c r="B6" s="1">
        <v>423.21</v>
      </c>
      <c r="C6" s="1">
        <v>144.13</v>
      </c>
      <c r="D6" s="1">
        <v>182.16</v>
      </c>
      <c r="E6" s="1">
        <v>15062.69</v>
      </c>
      <c r="F6" s="1">
        <v>15105.5</v>
      </c>
    </row>
    <row r="7" spans="1:6" x14ac:dyDescent="0.25">
      <c r="A7" t="s">
        <v>10</v>
      </c>
      <c r="B7" s="1">
        <v>423.19</v>
      </c>
      <c r="C7" s="1">
        <v>138.36000000000001</v>
      </c>
      <c r="D7" s="1">
        <v>171.87</v>
      </c>
      <c r="E7" s="1">
        <v>14791.3</v>
      </c>
      <c r="F7" s="1">
        <v>14820.33</v>
      </c>
    </row>
    <row r="8" spans="1:6" x14ac:dyDescent="0.25">
      <c r="A8" t="s">
        <v>11</v>
      </c>
      <c r="B8" s="1">
        <v>429.69</v>
      </c>
      <c r="C8" s="1">
        <v>140.55000000000001</v>
      </c>
      <c r="D8" s="1">
        <v>180.37</v>
      </c>
      <c r="E8" s="1">
        <v>14659</v>
      </c>
      <c r="F8" s="1">
        <v>14691.37</v>
      </c>
    </row>
    <row r="9" spans="1:6" x14ac:dyDescent="0.25">
      <c r="A9" t="s">
        <v>12</v>
      </c>
      <c r="B9" s="1">
        <v>434.62</v>
      </c>
      <c r="C9" s="1">
        <v>137.94</v>
      </c>
      <c r="D9" s="1">
        <v>183.43</v>
      </c>
      <c r="E9" s="1">
        <v>14306.08</v>
      </c>
      <c r="F9" s="1">
        <v>14332.12</v>
      </c>
    </row>
    <row r="10" spans="1:6" x14ac:dyDescent="0.25">
      <c r="A10" t="s">
        <v>13</v>
      </c>
      <c r="B10" s="1">
        <v>434.82</v>
      </c>
      <c r="C10" s="1">
        <v>137.69</v>
      </c>
      <c r="D10" s="1">
        <v>177.86</v>
      </c>
      <c r="E10" s="1">
        <v>14002.07</v>
      </c>
      <c r="F10" s="1">
        <v>14005.97</v>
      </c>
    </row>
    <row r="11" spans="1:6" x14ac:dyDescent="0.25">
      <c r="A11" t="s">
        <v>14</v>
      </c>
      <c r="B11" s="1">
        <v>443.17</v>
      </c>
      <c r="C11" s="1">
        <v>136.96</v>
      </c>
      <c r="D11" s="1">
        <v>178.2</v>
      </c>
      <c r="E11" s="1">
        <v>13761.72</v>
      </c>
      <c r="F11" s="1">
        <v>13808.87</v>
      </c>
    </row>
    <row r="12" spans="1:6" x14ac:dyDescent="0.25">
      <c r="A12" t="s">
        <v>15</v>
      </c>
      <c r="B12" s="1">
        <v>436.78</v>
      </c>
      <c r="C12" s="1">
        <v>131.61000000000001</v>
      </c>
      <c r="D12" s="1">
        <v>174.45</v>
      </c>
      <c r="E12" s="1">
        <v>13414.19</v>
      </c>
      <c r="F12" s="1">
        <v>13513.09</v>
      </c>
    </row>
    <row r="13" spans="1:6" x14ac:dyDescent="0.25">
      <c r="A13" t="s">
        <v>16</v>
      </c>
      <c r="B13" s="1">
        <v>444.48</v>
      </c>
      <c r="C13" s="1">
        <v>132.22</v>
      </c>
      <c r="D13" s="1">
        <v>171.74</v>
      </c>
      <c r="E13" s="1">
        <v>13664.77</v>
      </c>
      <c r="F13" s="1">
        <v>13695.28</v>
      </c>
    </row>
    <row r="14" spans="1:6" x14ac:dyDescent="0.25">
      <c r="A14" t="s">
        <v>17</v>
      </c>
      <c r="B14" s="1">
        <v>440.5</v>
      </c>
      <c r="C14" s="1">
        <v>133.88</v>
      </c>
      <c r="D14" s="1">
        <v>169.83</v>
      </c>
      <c r="E14" s="1">
        <v>13951.52</v>
      </c>
      <c r="F14" s="1">
        <v>13938.94</v>
      </c>
    </row>
    <row r="15" spans="1:6" x14ac:dyDescent="0.25">
      <c r="A15" t="s">
        <v>18</v>
      </c>
      <c r="B15" s="1">
        <v>442.37</v>
      </c>
      <c r="C15" s="1">
        <v>135.27000000000001</v>
      </c>
      <c r="D15" s="1">
        <v>165.78</v>
      </c>
      <c r="E15" s="1">
        <v>13835.85</v>
      </c>
      <c r="F15" s="1">
        <v>13730.85</v>
      </c>
    </row>
    <row r="16" spans="1:6" x14ac:dyDescent="0.25">
      <c r="A16" t="s">
        <v>19</v>
      </c>
      <c r="B16" s="1">
        <v>453.29</v>
      </c>
      <c r="C16" s="1">
        <v>135.6</v>
      </c>
      <c r="D16" s="1">
        <v>169.93</v>
      </c>
      <c r="E16" s="1">
        <v>14099.93</v>
      </c>
      <c r="F16" s="1">
        <v>13956.23</v>
      </c>
    </row>
    <row r="17" spans="1:6" x14ac:dyDescent="0.25">
      <c r="A17" t="s">
        <v>20</v>
      </c>
      <c r="B17" s="1">
        <v>464.79</v>
      </c>
      <c r="C17" s="1">
        <v>134.79</v>
      </c>
      <c r="D17" s="1">
        <v>169.85</v>
      </c>
      <c r="E17" s="1">
        <v>13828.33</v>
      </c>
      <c r="F17" s="1">
        <v>13687.38</v>
      </c>
    </row>
    <row r="18" spans="1:6" x14ac:dyDescent="0.25">
      <c r="A18" t="s">
        <v>21</v>
      </c>
      <c r="B18" s="1">
        <v>458.02</v>
      </c>
      <c r="C18" s="1">
        <v>128.59</v>
      </c>
      <c r="D18" s="1">
        <v>166.31</v>
      </c>
      <c r="E18" s="1">
        <v>13745.1</v>
      </c>
      <c r="F18" s="1">
        <v>13634.77</v>
      </c>
    </row>
    <row r="19" spans="1:6" x14ac:dyDescent="0.25">
      <c r="A19" t="s">
        <v>22</v>
      </c>
      <c r="B19" s="1">
        <v>422.73</v>
      </c>
      <c r="C19" s="1">
        <v>125.46</v>
      </c>
      <c r="D19" s="1">
        <v>165.4</v>
      </c>
      <c r="E19" s="1">
        <v>13346.49</v>
      </c>
      <c r="F19" s="1">
        <v>13174.2</v>
      </c>
    </row>
    <row r="20" spans="1:6" x14ac:dyDescent="0.25">
      <c r="A20" t="s">
        <v>23</v>
      </c>
      <c r="B20" s="1">
        <v>399.98</v>
      </c>
      <c r="C20" s="1">
        <v>122.95</v>
      </c>
      <c r="D20" s="1">
        <v>157.77000000000001</v>
      </c>
      <c r="E20" s="1">
        <v>13270.41</v>
      </c>
      <c r="F20" s="1">
        <v>13099.84</v>
      </c>
    </row>
    <row r="21" spans="1:6" x14ac:dyDescent="0.25">
      <c r="A21" t="s">
        <v>24</v>
      </c>
      <c r="B21" s="1">
        <v>389.86</v>
      </c>
      <c r="C21" s="1">
        <v>119.31</v>
      </c>
      <c r="D21" s="1">
        <v>160.36000000000001</v>
      </c>
      <c r="E21" s="1">
        <v>13491.17</v>
      </c>
      <c r="F21" s="1">
        <v>13308.32</v>
      </c>
    </row>
    <row r="22" spans="1:6" x14ac:dyDescent="0.25">
      <c r="A22" t="s">
        <v>25</v>
      </c>
      <c r="B22" s="1">
        <v>415.64</v>
      </c>
      <c r="C22" s="1">
        <v>121.26</v>
      </c>
      <c r="D22" s="1">
        <v>169.07</v>
      </c>
      <c r="E22" s="1">
        <v>13664.14</v>
      </c>
      <c r="F22" s="1">
        <v>13537.86</v>
      </c>
    </row>
    <row r="23" spans="1:6" x14ac:dyDescent="0.25">
      <c r="A23" t="s">
        <v>26</v>
      </c>
      <c r="B23" s="1">
        <v>429.17</v>
      </c>
      <c r="C23" s="1">
        <v>121.71</v>
      </c>
      <c r="D23" s="1">
        <v>171.97</v>
      </c>
      <c r="E23" s="1">
        <v>13732.34</v>
      </c>
      <c r="F23" s="1">
        <v>13630.32</v>
      </c>
    </row>
    <row r="24" spans="1:6" x14ac:dyDescent="0.25">
      <c r="A24" t="s">
        <v>27</v>
      </c>
      <c r="B24" s="1">
        <v>435</v>
      </c>
      <c r="C24" s="1">
        <v>122.5</v>
      </c>
      <c r="D24" s="1">
        <v>171.13</v>
      </c>
      <c r="E24" s="1">
        <v>13887.87</v>
      </c>
      <c r="F24" s="1">
        <v>13737.2</v>
      </c>
    </row>
    <row r="25" spans="1:6" x14ac:dyDescent="0.25">
      <c r="A25" t="s">
        <v>28</v>
      </c>
      <c r="B25" s="1">
        <v>419.45</v>
      </c>
      <c r="C25" s="1">
        <v>120.81</v>
      </c>
      <c r="D25" s="1">
        <v>168.89</v>
      </c>
      <c r="E25" s="1">
        <v>13606.66</v>
      </c>
      <c r="F25" s="1">
        <v>13452.78</v>
      </c>
    </row>
    <row r="26" spans="1:6" x14ac:dyDescent="0.25">
      <c r="A26" t="s">
        <v>29</v>
      </c>
      <c r="B26" s="1">
        <v>436.15</v>
      </c>
      <c r="C26" s="1">
        <v>124.92</v>
      </c>
      <c r="D26" s="1">
        <v>167.79</v>
      </c>
      <c r="E26" s="1">
        <v>14277.18</v>
      </c>
      <c r="F26" s="1">
        <v>14162.64</v>
      </c>
    </row>
    <row r="27" spans="1:6" x14ac:dyDescent="0.25">
      <c r="A27" t="s">
        <v>30</v>
      </c>
      <c r="B27" s="1">
        <v>411.65</v>
      </c>
      <c r="C27" s="1">
        <v>124.05</v>
      </c>
      <c r="D27" s="1">
        <v>162.38999999999999</v>
      </c>
      <c r="E27" s="1">
        <v>14191.42</v>
      </c>
      <c r="F27" s="1">
        <v>14045.19</v>
      </c>
    </row>
    <row r="28" spans="1:6" x14ac:dyDescent="0.25">
      <c r="A28" t="s">
        <v>31</v>
      </c>
      <c r="B28" s="1">
        <v>402.62</v>
      </c>
      <c r="C28" s="1">
        <v>123.22</v>
      </c>
      <c r="D28" s="1">
        <v>166.07</v>
      </c>
      <c r="E28" s="1">
        <v>13775.23</v>
      </c>
      <c r="F28" s="1">
        <v>13686.35</v>
      </c>
    </row>
    <row r="29" spans="1:6" x14ac:dyDescent="0.25">
      <c r="A29" t="s">
        <v>32</v>
      </c>
      <c r="B29" s="1">
        <v>374.57</v>
      </c>
      <c r="C29" s="1">
        <v>122.93</v>
      </c>
      <c r="D29" s="1">
        <v>161.94999999999999</v>
      </c>
      <c r="E29" s="1">
        <v>13373.56</v>
      </c>
      <c r="F29" s="1">
        <v>13292.89</v>
      </c>
    </row>
    <row r="30" spans="1:6" x14ac:dyDescent="0.25">
      <c r="A30" t="s">
        <v>33</v>
      </c>
      <c r="B30" s="1">
        <v>358.47</v>
      </c>
      <c r="C30" s="1">
        <v>121.25</v>
      </c>
      <c r="D30" s="1">
        <v>160.03</v>
      </c>
      <c r="E30" s="1">
        <v>13212.34</v>
      </c>
      <c r="F30" s="1">
        <v>13045.94</v>
      </c>
    </row>
    <row r="31" spans="1:6" x14ac:dyDescent="0.25">
      <c r="A31" t="s">
        <v>34</v>
      </c>
      <c r="B31" s="1">
        <v>372.43</v>
      </c>
      <c r="C31" s="1">
        <v>126.07</v>
      </c>
      <c r="D31" s="1">
        <v>166.35</v>
      </c>
      <c r="E31" s="1">
        <v>13338.77</v>
      </c>
      <c r="F31" s="1">
        <v>13117.98</v>
      </c>
    </row>
    <row r="32" spans="1:6" x14ac:dyDescent="0.25">
      <c r="A32" t="s">
        <v>35</v>
      </c>
      <c r="B32" s="1">
        <v>366.87</v>
      </c>
      <c r="C32" s="1">
        <v>121.88</v>
      </c>
      <c r="D32" s="1">
        <v>159.65</v>
      </c>
      <c r="E32" s="1">
        <v>12927.76</v>
      </c>
      <c r="F32" s="1">
        <v>12689.75</v>
      </c>
    </row>
    <row r="33" spans="1:6" x14ac:dyDescent="0.25">
      <c r="A33" t="s">
        <v>36</v>
      </c>
      <c r="B33" s="1">
        <v>361.11</v>
      </c>
      <c r="C33" s="1">
        <v>123.72</v>
      </c>
      <c r="D33" s="1">
        <v>157.01</v>
      </c>
      <c r="E33" s="1">
        <v>12730.96</v>
      </c>
      <c r="F33" s="1">
        <v>12516.96</v>
      </c>
    </row>
    <row r="34" spans="1:6" x14ac:dyDescent="0.25">
      <c r="A34" t="s">
        <v>37</v>
      </c>
      <c r="B34" s="1">
        <v>348.81</v>
      </c>
      <c r="C34" s="1">
        <v>120</v>
      </c>
      <c r="D34" s="1">
        <v>157.05000000000001</v>
      </c>
      <c r="E34" s="1">
        <v>12596.28</v>
      </c>
      <c r="F34" s="1">
        <v>12416.73</v>
      </c>
    </row>
    <row r="35" spans="1:6" x14ac:dyDescent="0.25">
      <c r="A35" t="s">
        <v>38</v>
      </c>
      <c r="B35" s="1">
        <v>366.68</v>
      </c>
      <c r="C35" s="1">
        <v>125.51</v>
      </c>
      <c r="D35" s="1">
        <v>172.16</v>
      </c>
      <c r="E35" s="1">
        <v>13160.3</v>
      </c>
      <c r="F35" s="1">
        <v>12908.78</v>
      </c>
    </row>
    <row r="36" spans="1:6" x14ac:dyDescent="0.25">
      <c r="A36" t="s">
        <v>39</v>
      </c>
      <c r="B36" s="1">
        <v>377.61</v>
      </c>
      <c r="C36" s="1">
        <v>126.43</v>
      </c>
      <c r="D36" s="1">
        <v>171.43</v>
      </c>
      <c r="E36" s="1">
        <v>13143.18</v>
      </c>
      <c r="F36" s="1">
        <v>12944.66</v>
      </c>
    </row>
    <row r="37" spans="1:6" x14ac:dyDescent="0.25">
      <c r="A37" t="s">
        <v>40</v>
      </c>
      <c r="B37" s="1">
        <v>374.48</v>
      </c>
      <c r="C37" s="1">
        <v>123.48</v>
      </c>
      <c r="D37" s="1">
        <v>171.74</v>
      </c>
      <c r="E37" s="1">
        <v>13190.53</v>
      </c>
      <c r="F37" s="1">
        <v>12990.14</v>
      </c>
    </row>
    <row r="38" spans="1:6" x14ac:dyDescent="0.25">
      <c r="A38" t="s">
        <v>41</v>
      </c>
      <c r="B38" s="1">
        <v>362.98</v>
      </c>
      <c r="C38" s="1">
        <v>118.69</v>
      </c>
      <c r="D38" s="1">
        <v>163.16</v>
      </c>
      <c r="E38" s="1">
        <v>13180.45</v>
      </c>
      <c r="F38" s="1">
        <v>13039.2</v>
      </c>
    </row>
    <row r="39" spans="1:6" x14ac:dyDescent="0.25">
      <c r="A39" t="s">
        <v>42</v>
      </c>
      <c r="B39" s="1">
        <v>390.12</v>
      </c>
      <c r="C39" s="1">
        <v>122.34</v>
      </c>
      <c r="D39" s="1">
        <v>172.04</v>
      </c>
      <c r="E39" s="1">
        <v>13568.66</v>
      </c>
      <c r="F39" s="1">
        <v>13439.22</v>
      </c>
    </row>
    <row r="40" spans="1:6" x14ac:dyDescent="0.25">
      <c r="A40" t="s">
        <v>43</v>
      </c>
      <c r="B40" s="1">
        <v>406.09</v>
      </c>
      <c r="C40" s="1">
        <v>128.08000000000001</v>
      </c>
      <c r="D40" s="1">
        <v>161.75</v>
      </c>
      <c r="E40" s="1">
        <v>13391.27</v>
      </c>
      <c r="F40" s="1">
        <v>13284.12</v>
      </c>
    </row>
    <row r="41" spans="1:6" x14ac:dyDescent="0.25">
      <c r="A41" t="s">
        <v>44</v>
      </c>
      <c r="B41" s="1">
        <v>404.98</v>
      </c>
      <c r="C41" s="1">
        <v>126.18</v>
      </c>
      <c r="D41" s="1">
        <v>169.76</v>
      </c>
      <c r="E41" s="1">
        <v>13567.01</v>
      </c>
      <c r="F41" s="1">
        <v>13489.1</v>
      </c>
    </row>
    <row r="42" spans="1:6" x14ac:dyDescent="0.25">
      <c r="A42" t="s">
        <v>45</v>
      </c>
      <c r="B42" s="1">
        <v>396.77</v>
      </c>
      <c r="C42" s="1">
        <v>125.2</v>
      </c>
      <c r="D42" s="1">
        <v>165.21</v>
      </c>
      <c r="E42" s="1">
        <v>13240.42</v>
      </c>
      <c r="F42" s="1">
        <v>13129.45</v>
      </c>
    </row>
    <row r="43" spans="1:6" x14ac:dyDescent="0.25">
      <c r="A43" t="s">
        <v>46</v>
      </c>
      <c r="B43" s="1">
        <v>380.51</v>
      </c>
      <c r="C43" s="1">
        <v>119.78</v>
      </c>
      <c r="D43" s="1">
        <v>160.1</v>
      </c>
      <c r="E43" s="1">
        <v>12622.62</v>
      </c>
      <c r="F43" s="1">
        <v>12644.44</v>
      </c>
    </row>
    <row r="44" spans="1:6" x14ac:dyDescent="0.25">
      <c r="A44" t="s">
        <v>47</v>
      </c>
      <c r="B44" s="1">
        <v>400.31</v>
      </c>
      <c r="C44" s="1">
        <v>119.65</v>
      </c>
      <c r="D44" s="1">
        <v>163.52000000000001</v>
      </c>
      <c r="E44" s="1">
        <v>12827.54</v>
      </c>
      <c r="F44" s="1">
        <v>12898.47</v>
      </c>
    </row>
    <row r="45" spans="1:6" x14ac:dyDescent="0.25">
      <c r="A45" t="s">
        <v>48</v>
      </c>
      <c r="B45" s="1">
        <v>417.08</v>
      </c>
      <c r="C45" s="1">
        <v>122.45</v>
      </c>
      <c r="D45" s="1">
        <v>164.74</v>
      </c>
      <c r="E45" s="1">
        <v>13200.74</v>
      </c>
      <c r="F45" s="1">
        <v>13293.25</v>
      </c>
    </row>
    <row r="46" spans="1:6" x14ac:dyDescent="0.25">
      <c r="A46" t="s">
        <v>49</v>
      </c>
      <c r="B46" s="1">
        <v>385.61</v>
      </c>
      <c r="C46" s="1">
        <v>114.77</v>
      </c>
      <c r="D46" s="1">
        <v>147.07</v>
      </c>
      <c r="E46" s="1">
        <v>12542.43</v>
      </c>
      <c r="F46" s="1">
        <v>12668.71</v>
      </c>
    </row>
    <row r="47" spans="1:6" x14ac:dyDescent="0.25">
      <c r="A47" t="s">
        <v>50</v>
      </c>
      <c r="B47" s="1">
        <v>375.9</v>
      </c>
      <c r="C47" s="1">
        <v>115.01</v>
      </c>
      <c r="D47" s="1">
        <v>140.69</v>
      </c>
      <c r="E47" s="1">
        <v>12344.07</v>
      </c>
      <c r="F47" s="1">
        <v>12446.43</v>
      </c>
    </row>
    <row r="48" spans="1:6" x14ac:dyDescent="0.25">
      <c r="A48" t="s">
        <v>51</v>
      </c>
      <c r="B48" s="1">
        <v>377.21</v>
      </c>
      <c r="C48" s="1">
        <v>113.1</v>
      </c>
      <c r="D48" s="1">
        <v>142.31</v>
      </c>
      <c r="E48" s="1">
        <v>11827.08</v>
      </c>
      <c r="F48" s="1">
        <v>11950.25</v>
      </c>
    </row>
    <row r="49" spans="1:6" x14ac:dyDescent="0.25">
      <c r="A49" t="s">
        <v>52</v>
      </c>
      <c r="B49" s="1">
        <v>356.74</v>
      </c>
      <c r="C49" s="1">
        <v>112.65</v>
      </c>
      <c r="D49" s="1">
        <v>144.35</v>
      </c>
      <c r="E49" s="1">
        <v>11558.18</v>
      </c>
      <c r="F49" s="1">
        <v>11664.15</v>
      </c>
    </row>
    <row r="50" spans="1:6" x14ac:dyDescent="0.25">
      <c r="A50" t="s">
        <v>53</v>
      </c>
      <c r="B50" s="1">
        <v>355.44</v>
      </c>
      <c r="C50" s="1">
        <v>114.33</v>
      </c>
      <c r="D50" s="1">
        <v>146.26</v>
      </c>
      <c r="E50" s="1">
        <v>11540.26</v>
      </c>
      <c r="F50" s="1">
        <v>11631.34</v>
      </c>
    </row>
    <row r="51" spans="1:6" x14ac:dyDescent="0.25">
      <c r="A51" t="s">
        <v>54</v>
      </c>
      <c r="B51" s="1">
        <v>352.6</v>
      </c>
      <c r="C51" s="1">
        <v>113.09</v>
      </c>
      <c r="D51" s="1">
        <v>137.80000000000001</v>
      </c>
      <c r="E51" s="1">
        <v>11769.7</v>
      </c>
      <c r="F51" s="1">
        <v>11858.09</v>
      </c>
    </row>
    <row r="52" spans="1:6" x14ac:dyDescent="0.25">
      <c r="A52" t="s">
        <v>55</v>
      </c>
      <c r="B52" s="1">
        <v>360.54</v>
      </c>
      <c r="C52" s="1">
        <v>112.92</v>
      </c>
      <c r="D52" s="1">
        <v>144.99</v>
      </c>
      <c r="E52" s="1">
        <v>12062.71</v>
      </c>
      <c r="F52" s="1">
        <v>12055.45</v>
      </c>
    </row>
    <row r="53" spans="1:6" x14ac:dyDescent="0.25">
      <c r="A53" t="s">
        <v>56</v>
      </c>
      <c r="B53" s="1">
        <v>357.18</v>
      </c>
      <c r="C53" s="1">
        <v>113.7</v>
      </c>
      <c r="D53" s="1">
        <v>144.16999999999999</v>
      </c>
      <c r="E53" s="1">
        <v>11985.98</v>
      </c>
      <c r="F53" s="1">
        <v>11988.45</v>
      </c>
    </row>
    <row r="54" spans="1:6" x14ac:dyDescent="0.25">
      <c r="A54" t="s">
        <v>57</v>
      </c>
      <c r="B54" s="1">
        <v>371.66</v>
      </c>
      <c r="C54" s="1">
        <v>114.22</v>
      </c>
      <c r="D54" s="1">
        <v>142.66</v>
      </c>
      <c r="E54" s="1">
        <v>12067.08</v>
      </c>
      <c r="F54" s="1">
        <v>12121.92</v>
      </c>
    </row>
    <row r="55" spans="1:6" x14ac:dyDescent="0.25">
      <c r="A55" t="s">
        <v>58</v>
      </c>
      <c r="B55" s="1">
        <v>383.34</v>
      </c>
      <c r="C55" s="1">
        <v>113.64</v>
      </c>
      <c r="D55" s="1">
        <v>146.46</v>
      </c>
      <c r="E55" s="1">
        <v>12185.33</v>
      </c>
      <c r="F55" s="1">
        <v>12274</v>
      </c>
    </row>
    <row r="56" spans="1:6" x14ac:dyDescent="0.25">
      <c r="A56" t="s">
        <v>59</v>
      </c>
      <c r="B56" s="1">
        <v>394.88</v>
      </c>
      <c r="C56" s="1">
        <v>112.32</v>
      </c>
      <c r="D56" s="1">
        <v>149.32</v>
      </c>
      <c r="E56" s="1">
        <v>12290.23</v>
      </c>
      <c r="F56" s="1">
        <v>12344.04</v>
      </c>
    </row>
    <row r="57" spans="1:6" x14ac:dyDescent="0.25">
      <c r="A57" t="s">
        <v>60</v>
      </c>
      <c r="B57" s="1">
        <v>407.2</v>
      </c>
      <c r="C57" s="1">
        <v>114.9</v>
      </c>
      <c r="D57" s="1">
        <v>153.49</v>
      </c>
      <c r="E57" s="1">
        <v>12729.21</v>
      </c>
      <c r="F57" s="1">
        <v>12742.41</v>
      </c>
    </row>
    <row r="58" spans="1:6" x14ac:dyDescent="0.25">
      <c r="A58" t="s">
        <v>61</v>
      </c>
      <c r="B58" s="1">
        <v>393.11</v>
      </c>
      <c r="C58" s="1">
        <v>110.91</v>
      </c>
      <c r="D58" s="1">
        <v>144.66999999999999</v>
      </c>
      <c r="E58" s="1">
        <v>12575.82</v>
      </c>
      <c r="F58" s="1">
        <v>12567.87</v>
      </c>
    </row>
    <row r="59" spans="1:6" x14ac:dyDescent="0.25">
      <c r="A59" t="s">
        <v>62</v>
      </c>
      <c r="B59" s="1">
        <v>394.61</v>
      </c>
      <c r="C59" s="1">
        <v>111.37</v>
      </c>
      <c r="D59" s="1">
        <v>147.78</v>
      </c>
      <c r="E59" s="1">
        <v>12630.61</v>
      </c>
      <c r="F59" s="1">
        <v>12595.77</v>
      </c>
    </row>
    <row r="60" spans="1:6" x14ac:dyDescent="0.25">
      <c r="A60" t="s">
        <v>63</v>
      </c>
      <c r="B60" s="1">
        <v>388.62</v>
      </c>
      <c r="C60" s="1">
        <v>112.47</v>
      </c>
      <c r="D60" s="1">
        <v>139.63</v>
      </c>
      <c r="E60" s="1">
        <v>12359.47</v>
      </c>
      <c r="F60" s="1">
        <v>12339.61</v>
      </c>
    </row>
    <row r="61" spans="1:6" x14ac:dyDescent="0.25">
      <c r="A61" t="s">
        <v>64</v>
      </c>
      <c r="B61" s="1">
        <v>403.53</v>
      </c>
      <c r="C61" s="1">
        <v>114.84</v>
      </c>
      <c r="D61" s="1">
        <v>139.15</v>
      </c>
      <c r="E61" s="1">
        <v>12682.28</v>
      </c>
      <c r="F61" s="1">
        <v>12717.26</v>
      </c>
    </row>
    <row r="62" spans="1:6" x14ac:dyDescent="0.25">
      <c r="A62" t="s">
        <v>65</v>
      </c>
      <c r="B62" s="1">
        <v>401.76</v>
      </c>
      <c r="C62" s="1">
        <v>114.73</v>
      </c>
      <c r="D62" s="1">
        <v>141.82</v>
      </c>
      <c r="E62" s="1">
        <v>12776.14</v>
      </c>
      <c r="F62" s="1">
        <v>12830.82</v>
      </c>
    </row>
    <row r="63" spans="1:6" x14ac:dyDescent="0.25">
      <c r="A63" t="s">
        <v>66</v>
      </c>
      <c r="B63" s="1">
        <v>399.9</v>
      </c>
      <c r="C63" s="1">
        <v>115.74</v>
      </c>
      <c r="D63" s="1">
        <v>148.35</v>
      </c>
      <c r="E63" s="1">
        <v>12859.38</v>
      </c>
      <c r="F63" s="1">
        <v>12887.39</v>
      </c>
    </row>
    <row r="64" spans="1:6" x14ac:dyDescent="0.25">
      <c r="A64" t="s">
        <v>67</v>
      </c>
      <c r="B64" s="1">
        <v>399.55</v>
      </c>
      <c r="C64" s="1">
        <v>116.85</v>
      </c>
      <c r="D64" s="1">
        <v>157.88999999999999</v>
      </c>
      <c r="E64" s="1">
        <v>12665.49</v>
      </c>
      <c r="F64" s="1">
        <v>12636.15</v>
      </c>
    </row>
    <row r="65" spans="1:6" x14ac:dyDescent="0.25">
      <c r="A65" t="s">
        <v>68</v>
      </c>
      <c r="B65" s="1">
        <v>382.02</v>
      </c>
      <c r="C65" s="1">
        <v>114.5</v>
      </c>
      <c r="D65" s="1">
        <v>150.63</v>
      </c>
      <c r="E65" s="1">
        <v>12355</v>
      </c>
      <c r="F65" s="1">
        <v>12363.13</v>
      </c>
    </row>
    <row r="66" spans="1:6" x14ac:dyDescent="0.25">
      <c r="A66" t="s">
        <v>69</v>
      </c>
      <c r="B66" s="1">
        <v>379.13</v>
      </c>
      <c r="C66" s="1">
        <v>114.14</v>
      </c>
      <c r="D66" s="1">
        <v>154.15</v>
      </c>
      <c r="E66" s="1">
        <v>12314.89</v>
      </c>
      <c r="F66" s="1">
        <v>12192.02</v>
      </c>
    </row>
    <row r="67" spans="1:6" x14ac:dyDescent="0.25">
      <c r="A67" t="s">
        <v>70</v>
      </c>
      <c r="B67" s="1">
        <v>381.5</v>
      </c>
      <c r="C67" s="1">
        <v>113.21</v>
      </c>
      <c r="D67" s="1">
        <v>162.80000000000001</v>
      </c>
      <c r="E67" s="1">
        <v>12146.97</v>
      </c>
      <c r="F67" s="1">
        <v>11976.9</v>
      </c>
    </row>
    <row r="68" spans="1:6" x14ac:dyDescent="0.25">
      <c r="A68" t="s">
        <v>71</v>
      </c>
      <c r="B68" s="1">
        <v>388.13</v>
      </c>
      <c r="C68" s="1">
        <v>115.59</v>
      </c>
      <c r="D68" s="1">
        <v>157.68</v>
      </c>
      <c r="E68" s="1">
        <v>12223.98</v>
      </c>
      <c r="F68" s="1">
        <v>12055.8</v>
      </c>
    </row>
    <row r="69" spans="1:6" x14ac:dyDescent="0.25">
      <c r="A69" t="s">
        <v>72</v>
      </c>
      <c r="B69" s="1">
        <v>386.23</v>
      </c>
      <c r="C69" s="1">
        <v>118.13</v>
      </c>
      <c r="D69" s="1">
        <v>167.32</v>
      </c>
      <c r="E69" s="1">
        <v>12480.91</v>
      </c>
      <c r="F69" s="1">
        <v>12296.7</v>
      </c>
    </row>
    <row r="70" spans="1:6" x14ac:dyDescent="0.25">
      <c r="A70" t="s">
        <v>73</v>
      </c>
      <c r="B70" s="1">
        <v>386.07</v>
      </c>
      <c r="C70" s="1">
        <v>115.68</v>
      </c>
      <c r="D70" s="1">
        <v>166.52</v>
      </c>
      <c r="E70" s="1">
        <v>12417</v>
      </c>
      <c r="F70" s="1">
        <v>12215.96</v>
      </c>
    </row>
    <row r="71" spans="1:6" x14ac:dyDescent="0.25">
      <c r="A71" t="s">
        <v>74</v>
      </c>
      <c r="B71" s="1">
        <v>387.25</v>
      </c>
      <c r="C71" s="1">
        <v>118.87</v>
      </c>
      <c r="D71" s="1">
        <v>177.9</v>
      </c>
      <c r="E71" s="1">
        <v>12675.54</v>
      </c>
      <c r="F71" s="1">
        <v>12496.77</v>
      </c>
    </row>
    <row r="72" spans="1:6" x14ac:dyDescent="0.25">
      <c r="A72" t="s">
        <v>75</v>
      </c>
      <c r="B72" s="1">
        <v>391.59</v>
      </c>
      <c r="C72" s="1">
        <v>118.94</v>
      </c>
      <c r="D72" s="1">
        <v>192.08</v>
      </c>
      <c r="E72" s="1">
        <v>12705.28</v>
      </c>
      <c r="F72" s="1">
        <v>12532.4</v>
      </c>
    </row>
    <row r="73" spans="1:6" x14ac:dyDescent="0.25">
      <c r="A73" t="s">
        <v>76</v>
      </c>
      <c r="B73" s="1">
        <v>387.83</v>
      </c>
      <c r="C73" s="1">
        <v>119.2</v>
      </c>
      <c r="D73" s="1">
        <v>202.67</v>
      </c>
      <c r="E73" s="1">
        <v>12789.86</v>
      </c>
      <c r="F73" s="1">
        <v>12588.15</v>
      </c>
    </row>
    <row r="74" spans="1:6" x14ac:dyDescent="0.25">
      <c r="A74" t="s">
        <v>77</v>
      </c>
      <c r="B74" s="1">
        <v>382.33</v>
      </c>
      <c r="C74" s="1">
        <v>115.19</v>
      </c>
      <c r="D74" s="1">
        <v>198.77</v>
      </c>
      <c r="E74" s="1">
        <v>12648.53</v>
      </c>
      <c r="F74" s="1">
        <v>12436.6</v>
      </c>
    </row>
    <row r="75" spans="1:6" x14ac:dyDescent="0.25">
      <c r="A75" t="s">
        <v>78</v>
      </c>
      <c r="B75" s="1">
        <v>385.73</v>
      </c>
      <c r="C75" s="1">
        <v>118.74</v>
      </c>
      <c r="D75" s="1">
        <v>198.9</v>
      </c>
      <c r="E75" s="1">
        <v>12883.96</v>
      </c>
      <c r="F75" s="1">
        <v>12603.21</v>
      </c>
    </row>
    <row r="76" spans="1:6" x14ac:dyDescent="0.25">
      <c r="A76" t="s">
        <v>79</v>
      </c>
      <c r="B76" s="1">
        <v>391.76</v>
      </c>
      <c r="C76" s="1">
        <v>117.12</v>
      </c>
      <c r="D76" s="1">
        <v>203.16</v>
      </c>
      <c r="E76" s="1">
        <v>12917.26</v>
      </c>
      <c r="F76" s="1">
        <v>12619.04</v>
      </c>
    </row>
    <row r="77" spans="1:6" x14ac:dyDescent="0.25">
      <c r="A77" t="s">
        <v>80</v>
      </c>
      <c r="B77" s="1">
        <v>379.89</v>
      </c>
      <c r="C77" s="1">
        <v>115.98</v>
      </c>
      <c r="D77" s="1">
        <v>206.08</v>
      </c>
      <c r="E77" s="1">
        <v>12930.93</v>
      </c>
      <c r="F77" s="1">
        <v>12625.74</v>
      </c>
    </row>
    <row r="78" spans="1:6" x14ac:dyDescent="0.25">
      <c r="A78" t="s">
        <v>81</v>
      </c>
      <c r="B78" s="1">
        <v>392.58</v>
      </c>
      <c r="C78" s="1">
        <v>112.97</v>
      </c>
      <c r="D78" s="1">
        <v>205.59</v>
      </c>
      <c r="E78" s="1">
        <v>13042.45</v>
      </c>
      <c r="F78" s="1">
        <v>12690.21</v>
      </c>
    </row>
    <row r="79" spans="1:6" x14ac:dyDescent="0.25">
      <c r="A79" t="s">
        <v>82</v>
      </c>
      <c r="B79" s="1">
        <v>395.39</v>
      </c>
      <c r="C79" s="1">
        <v>112</v>
      </c>
      <c r="D79" s="1">
        <v>199.65</v>
      </c>
      <c r="E79" s="1">
        <v>13119.29</v>
      </c>
      <c r="F79" s="1">
        <v>12767.72</v>
      </c>
    </row>
    <row r="80" spans="1:6" x14ac:dyDescent="0.25">
      <c r="A80" t="s">
        <v>83</v>
      </c>
      <c r="B80" s="1">
        <v>410.72</v>
      </c>
      <c r="C80" s="1">
        <v>113.7</v>
      </c>
      <c r="D80" s="1">
        <v>200.57</v>
      </c>
      <c r="E80" s="1">
        <v>13397.37</v>
      </c>
      <c r="F80" s="1">
        <v>13097.57</v>
      </c>
    </row>
    <row r="81" spans="1:6" x14ac:dyDescent="0.25">
      <c r="A81" t="s">
        <v>84</v>
      </c>
      <c r="B81" s="1">
        <v>398.2</v>
      </c>
      <c r="C81" s="1">
        <v>110.59</v>
      </c>
      <c r="D81" s="1">
        <v>190.71</v>
      </c>
      <c r="E81" s="1">
        <v>12932.75</v>
      </c>
      <c r="F81" s="1">
        <v>12653.93</v>
      </c>
    </row>
    <row r="82" spans="1:6" x14ac:dyDescent="0.25">
      <c r="A82" t="s">
        <v>85</v>
      </c>
      <c r="B82" s="1">
        <v>381.51</v>
      </c>
      <c r="C82" s="1">
        <v>112.31</v>
      </c>
      <c r="D82" s="1">
        <v>195</v>
      </c>
      <c r="E82" s="1">
        <v>12836.97</v>
      </c>
      <c r="F82" s="1">
        <v>12623.11</v>
      </c>
    </row>
    <row r="83" spans="1:6" x14ac:dyDescent="0.25">
      <c r="A83" t="s">
        <v>86</v>
      </c>
      <c r="B83" s="1">
        <v>359.74</v>
      </c>
      <c r="C83" s="1">
        <v>110.46</v>
      </c>
      <c r="D83" s="1">
        <v>180.7</v>
      </c>
      <c r="E83" s="1">
        <v>12308.69</v>
      </c>
      <c r="F83" s="1">
        <v>12108.4</v>
      </c>
    </row>
    <row r="84" spans="1:6" x14ac:dyDescent="0.25">
      <c r="A84" t="s">
        <v>87</v>
      </c>
      <c r="B84" s="1">
        <v>360.38</v>
      </c>
      <c r="C84" s="1">
        <v>111.44</v>
      </c>
      <c r="D84" s="1">
        <v>183.37</v>
      </c>
      <c r="E84" s="1">
        <v>12830.26</v>
      </c>
      <c r="F84" s="1">
        <v>12571.37</v>
      </c>
    </row>
    <row r="85" spans="1:6" x14ac:dyDescent="0.25">
      <c r="A85" t="s">
        <v>88</v>
      </c>
      <c r="B85" s="1">
        <v>365.04</v>
      </c>
      <c r="C85" s="1">
        <v>111.41</v>
      </c>
      <c r="D85" s="1">
        <v>180.22</v>
      </c>
      <c r="E85" s="1">
        <v>12499.34</v>
      </c>
      <c r="F85" s="1">
        <v>12245.89</v>
      </c>
    </row>
    <row r="86" spans="1:6" x14ac:dyDescent="0.25">
      <c r="A86" t="s">
        <v>89</v>
      </c>
      <c r="B86" s="1">
        <v>381.19</v>
      </c>
      <c r="C86" s="1">
        <v>109.59</v>
      </c>
      <c r="D86" s="1">
        <v>178.21</v>
      </c>
      <c r="E86" s="1">
        <v>12339.82</v>
      </c>
      <c r="F86" s="1">
        <v>12091.71</v>
      </c>
    </row>
    <row r="87" spans="1:6" x14ac:dyDescent="0.25">
      <c r="A87" t="s">
        <v>90</v>
      </c>
      <c r="B87" s="1">
        <v>380.06</v>
      </c>
      <c r="C87" s="1">
        <v>107.66</v>
      </c>
      <c r="D87" s="1">
        <v>173.52</v>
      </c>
      <c r="E87" s="1">
        <v>12559.11</v>
      </c>
      <c r="F87" s="1">
        <v>12266.57</v>
      </c>
    </row>
    <row r="88" spans="1:6" x14ac:dyDescent="0.25">
      <c r="A88" t="s">
        <v>91</v>
      </c>
      <c r="B88" s="1">
        <v>367.81</v>
      </c>
      <c r="C88" s="1">
        <v>109.92</v>
      </c>
      <c r="D88" s="1">
        <v>172.32</v>
      </c>
      <c r="E88" s="1">
        <v>12449.78</v>
      </c>
      <c r="F88" s="1">
        <v>12214.81</v>
      </c>
    </row>
    <row r="89" spans="1:6" x14ac:dyDescent="0.25">
      <c r="A89" t="s">
        <v>92</v>
      </c>
      <c r="B89" s="1">
        <v>359.88</v>
      </c>
      <c r="C89" s="1">
        <v>110.37</v>
      </c>
      <c r="D89" s="1">
        <v>171.57</v>
      </c>
      <c r="E89" s="1">
        <v>12368.59</v>
      </c>
      <c r="F89" s="1">
        <v>12148.86</v>
      </c>
    </row>
    <row r="90" spans="1:6" x14ac:dyDescent="0.25">
      <c r="A90" t="s">
        <v>93</v>
      </c>
      <c r="B90" s="1">
        <v>367.22</v>
      </c>
      <c r="C90" s="1">
        <v>115.04</v>
      </c>
      <c r="D90" s="1">
        <v>176.53</v>
      </c>
      <c r="E90" s="1">
        <v>12307.18</v>
      </c>
      <c r="F90" s="1">
        <v>12138.13</v>
      </c>
    </row>
    <row r="91" spans="1:6" x14ac:dyDescent="0.25">
      <c r="A91" t="s">
        <v>94</v>
      </c>
      <c r="B91" s="1">
        <v>377.73</v>
      </c>
      <c r="C91" s="1">
        <v>120.98</v>
      </c>
      <c r="D91" s="1">
        <v>182.3</v>
      </c>
      <c r="E91" s="1">
        <v>12971.12</v>
      </c>
      <c r="F91" s="1">
        <v>12703.9</v>
      </c>
    </row>
    <row r="92" spans="1:6" x14ac:dyDescent="0.25">
      <c r="A92" t="s">
        <v>95</v>
      </c>
      <c r="B92" s="1">
        <v>378.14</v>
      </c>
      <c r="C92" s="1">
        <v>120.69</v>
      </c>
      <c r="D92" s="1">
        <v>184.77</v>
      </c>
      <c r="E92" s="1">
        <v>13053.13</v>
      </c>
      <c r="F92" s="1">
        <v>12765.28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3D68-B2C3-4D16-A8E4-05F5F016E82F}">
  <dimension ref="A1:AD94"/>
  <sheetViews>
    <sheetView tabSelected="1" topLeftCell="M1" workbookViewId="0">
      <selection activeCell="V12" sqref="V12"/>
    </sheetView>
  </sheetViews>
  <sheetFormatPr defaultRowHeight="15" x14ac:dyDescent="0.25"/>
  <cols>
    <col min="2" max="2" width="9" bestFit="1" customWidth="1"/>
    <col min="3" max="3" width="9.5703125" bestFit="1" customWidth="1"/>
    <col min="4" max="4" width="9.5703125" customWidth="1"/>
    <col min="5" max="5" width="9" customWidth="1"/>
    <col min="6" max="6" width="9" bestFit="1" customWidth="1"/>
    <col min="7" max="7" width="9.5703125" bestFit="1" customWidth="1"/>
    <col min="8" max="8" width="9.5703125" customWidth="1"/>
    <col min="9" max="9" width="9" customWidth="1"/>
    <col min="10" max="10" width="9" bestFit="1" customWidth="1"/>
    <col min="11" max="11" width="9.5703125" bestFit="1" customWidth="1"/>
    <col min="12" max="12" width="9.5703125" customWidth="1"/>
    <col min="13" max="13" width="9" customWidth="1"/>
    <col min="14" max="14" width="19.5703125" style="7" bestFit="1" customWidth="1"/>
    <col min="15" max="15" width="9" customWidth="1"/>
    <col min="16" max="17" width="14.28515625" customWidth="1"/>
    <col min="18" max="18" width="18.85546875" bestFit="1" customWidth="1"/>
    <col min="19" max="19" width="17.42578125" bestFit="1" customWidth="1"/>
    <col min="20" max="20" width="17.42578125" customWidth="1"/>
    <col min="21" max="21" width="14.28515625" customWidth="1"/>
    <col min="22" max="22" width="17.42578125" bestFit="1" customWidth="1"/>
    <col min="23" max="24" width="14.28515625" customWidth="1"/>
    <col min="25" max="25" width="10.28515625" customWidth="1"/>
  </cols>
  <sheetData>
    <row r="1" spans="1:26" x14ac:dyDescent="0.25">
      <c r="B1">
        <v>1400</v>
      </c>
      <c r="F1">
        <v>5000</v>
      </c>
      <c r="J1">
        <v>3200</v>
      </c>
      <c r="S1">
        <v>3</v>
      </c>
      <c r="V1">
        <v>5</v>
      </c>
    </row>
    <row r="2" spans="1:26" x14ac:dyDescent="0.25">
      <c r="E2" s="5"/>
      <c r="F2" s="5"/>
      <c r="G2" s="5"/>
      <c r="I2" s="5"/>
      <c r="J2" s="5"/>
      <c r="K2" s="5"/>
      <c r="M2" s="5"/>
      <c r="P2" t="s">
        <v>105</v>
      </c>
      <c r="R2" t="s">
        <v>109</v>
      </c>
      <c r="T2" s="11" t="s">
        <v>101</v>
      </c>
      <c r="U2">
        <f>SLOPE(U5:U94,$Z$5:$Z$94)</f>
        <v>0.32651554857058912</v>
      </c>
      <c r="W2" s="13" t="s">
        <v>114</v>
      </c>
      <c r="X2">
        <f>SLOPE(X5:X94,$Z$5:$Z$94)</f>
        <v>-2.3908468967655501E-3</v>
      </c>
      <c r="Z2">
        <f>SLOPE(O5:O94,Z5:Z94)</f>
        <v>0.81963309692616282</v>
      </c>
    </row>
    <row r="3" spans="1:26" x14ac:dyDescent="0.25">
      <c r="A3" s="2"/>
      <c r="B3" s="3" t="s">
        <v>0</v>
      </c>
      <c r="C3" s="3" t="s">
        <v>99</v>
      </c>
      <c r="D3" s="3" t="s">
        <v>102</v>
      </c>
      <c r="E3" s="3" t="s">
        <v>96</v>
      </c>
      <c r="F3" s="3" t="s">
        <v>1</v>
      </c>
      <c r="G3" s="3" t="s">
        <v>99</v>
      </c>
      <c r="H3" s="3" t="s">
        <v>102</v>
      </c>
      <c r="I3" s="3" t="s">
        <v>97</v>
      </c>
      <c r="J3" s="4" t="s">
        <v>2</v>
      </c>
      <c r="K3" s="3" t="s">
        <v>99</v>
      </c>
      <c r="L3" s="3" t="s">
        <v>102</v>
      </c>
      <c r="M3" s="3" t="s">
        <v>98</v>
      </c>
      <c r="N3" s="10" t="s">
        <v>103</v>
      </c>
      <c r="O3" s="3" t="s">
        <v>100</v>
      </c>
      <c r="P3" s="9" t="s">
        <v>3</v>
      </c>
      <c r="Q3" s="9" t="s">
        <v>108</v>
      </c>
      <c r="R3" s="9" t="s">
        <v>106</v>
      </c>
      <c r="S3" s="9" t="s">
        <v>107</v>
      </c>
      <c r="T3" s="12" t="s">
        <v>110</v>
      </c>
      <c r="U3" s="12" t="s">
        <v>111</v>
      </c>
      <c r="V3" s="14" t="s">
        <v>115</v>
      </c>
      <c r="W3" s="14" t="s">
        <v>110</v>
      </c>
      <c r="X3" s="14" t="s">
        <v>111</v>
      </c>
      <c r="Y3" s="3" t="s">
        <v>4</v>
      </c>
      <c r="Z3" s="3" t="s">
        <v>104</v>
      </c>
    </row>
    <row r="4" spans="1:26" x14ac:dyDescent="0.25">
      <c r="A4" t="s">
        <v>5</v>
      </c>
      <c r="B4" s="1">
        <v>370.87</v>
      </c>
      <c r="C4" s="1">
        <f>B4*$B$1</f>
        <v>519218</v>
      </c>
      <c r="D4" s="6">
        <f>C4/$N4</f>
        <v>0.28669192619153583</v>
      </c>
      <c r="E4" s="1"/>
      <c r="F4" s="1">
        <v>139.56</v>
      </c>
      <c r="G4" s="1">
        <f>F4*$F$1</f>
        <v>697800</v>
      </c>
      <c r="H4" s="6">
        <f>G4/$N4</f>
        <v>0.38529794054993027</v>
      </c>
      <c r="I4" s="1"/>
      <c r="J4" s="1">
        <v>185.64</v>
      </c>
      <c r="K4" s="1">
        <f>J4*$J$1</f>
        <v>594048</v>
      </c>
      <c r="L4" s="6">
        <f>K4/$N4</f>
        <v>0.3280101332585339</v>
      </c>
      <c r="M4" s="1"/>
      <c r="N4" s="8">
        <f>SUM(C4,G4,K4)</f>
        <v>1811066</v>
      </c>
      <c r="O4" s="6"/>
      <c r="P4" s="1">
        <v>14817.18</v>
      </c>
      <c r="Q4" s="1"/>
      <c r="R4" s="1"/>
      <c r="S4" s="1"/>
      <c r="T4" s="1">
        <f>N4+S4</f>
        <v>1811066</v>
      </c>
      <c r="U4" s="1"/>
      <c r="V4" s="1"/>
      <c r="W4" s="1">
        <f>N4+V4</f>
        <v>1811066</v>
      </c>
      <c r="X4" s="1"/>
      <c r="Y4" s="1">
        <v>14865.36</v>
      </c>
    </row>
    <row r="5" spans="1:26" x14ac:dyDescent="0.25">
      <c r="A5" t="s">
        <v>6</v>
      </c>
      <c r="B5" s="1">
        <v>372.44</v>
      </c>
      <c r="C5" s="1">
        <f t="shared" ref="C5:C68" si="0">B5*$B$1</f>
        <v>521416</v>
      </c>
      <c r="D5" s="6">
        <f t="shared" ref="D5:D68" si="1">C5/$N5</f>
        <v>0.2904921612978707</v>
      </c>
      <c r="E5" s="6">
        <f t="shared" ref="E5:E36" si="2">B5/B4-1</f>
        <v>4.2332892927441357E-3</v>
      </c>
      <c r="F5" s="1">
        <v>138.18</v>
      </c>
      <c r="G5" s="1">
        <f t="shared" ref="G5:G68" si="3">F5*$F$1</f>
        <v>690900</v>
      </c>
      <c r="H5" s="6">
        <f t="shared" ref="H5:H68" si="4">G5/$N5</f>
        <v>0.38491537321581781</v>
      </c>
      <c r="I5" s="6">
        <f>F5/F4-1</f>
        <v>-9.888220120378266E-3</v>
      </c>
      <c r="J5" s="1">
        <v>182.07</v>
      </c>
      <c r="K5" s="1">
        <f t="shared" ref="K5:K68" si="5">J5*$J$1</f>
        <v>582624</v>
      </c>
      <c r="L5" s="6">
        <f t="shared" ref="L5:L68" si="6">K5/$N5</f>
        <v>0.32459246548631154</v>
      </c>
      <c r="M5" s="6">
        <f>J5/J4-1</f>
        <v>-1.9230769230769162E-2</v>
      </c>
      <c r="N5" s="7">
        <f>SUM(C5,G5,K5)</f>
        <v>1794940</v>
      </c>
      <c r="O5" s="6">
        <f>D5*E5+H5*I5+L5*M5</f>
        <v>-8.8185533798408426E-3</v>
      </c>
      <c r="P5" s="1">
        <v>14556.18</v>
      </c>
      <c r="Q5" s="1">
        <f>P5-P4</f>
        <v>-261</v>
      </c>
      <c r="R5" s="1">
        <f>-Q5*20</f>
        <v>5220</v>
      </c>
      <c r="S5" s="1">
        <f>R5*$S$1</f>
        <v>15660</v>
      </c>
      <c r="T5" s="1">
        <f>N5+S5</f>
        <v>1810600</v>
      </c>
      <c r="U5" s="6">
        <f>T5/T4-1</f>
        <v>-2.5730702249393556E-4</v>
      </c>
      <c r="V5" s="7">
        <f>R5*$V$1</f>
        <v>26100</v>
      </c>
      <c r="W5" s="1">
        <f t="shared" ref="W5:W68" si="7">N5+V5</f>
        <v>1821040</v>
      </c>
      <c r="X5" s="6">
        <f>W5/W4-1</f>
        <v>5.5072537389582177E-3</v>
      </c>
      <c r="Y5" s="1">
        <v>14571.44</v>
      </c>
      <c r="Z5" s="6">
        <f>Y5/Y4-1</f>
        <v>-1.9772141407944366E-2</v>
      </c>
    </row>
    <row r="6" spans="1:26" x14ac:dyDescent="0.25">
      <c r="A6" t="s">
        <v>7</v>
      </c>
      <c r="B6" s="1">
        <v>388.29</v>
      </c>
      <c r="C6" s="1">
        <f t="shared" si="0"/>
        <v>543606</v>
      </c>
      <c r="D6" s="6">
        <f t="shared" si="1"/>
        <v>0.29390431022457802</v>
      </c>
      <c r="E6" s="6">
        <f t="shared" si="2"/>
        <v>4.2557190419933555E-2</v>
      </c>
      <c r="F6" s="1">
        <v>141.34</v>
      </c>
      <c r="G6" s="1">
        <f t="shared" si="3"/>
        <v>706700</v>
      </c>
      <c r="H6" s="6">
        <f t="shared" si="4"/>
        <v>0.38208219930558035</v>
      </c>
      <c r="I6" s="6">
        <f t="shared" ref="I6:I69" si="8">F6/F5-1</f>
        <v>2.2868721956867732E-2</v>
      </c>
      <c r="J6" s="1">
        <v>187.28</v>
      </c>
      <c r="K6" s="1">
        <f t="shared" si="5"/>
        <v>599296</v>
      </c>
      <c r="L6" s="6">
        <f t="shared" si="6"/>
        <v>0.32401349046984163</v>
      </c>
      <c r="M6" s="6">
        <f t="shared" ref="M6" si="9">J6/J5-1</f>
        <v>2.8615367715713713E-2</v>
      </c>
      <c r="N6" s="7">
        <f t="shared" ref="N6:N69" si="10">SUM(C6,G6,K6)</f>
        <v>1849602</v>
      </c>
      <c r="O6" s="6">
        <f>D6*E6+H6*I6+L6*M6</f>
        <v>3.0517238450700847E-2</v>
      </c>
      <c r="P6" s="1">
        <v>14901.22</v>
      </c>
      <c r="Q6" s="1">
        <f t="shared" ref="Q6:Q69" si="11">P6-P5</f>
        <v>345.03999999999905</v>
      </c>
      <c r="R6" s="1">
        <f t="shared" ref="R6:R69" si="12">-Q6*20</f>
        <v>-6900.7999999999811</v>
      </c>
      <c r="S6" s="1">
        <f t="shared" ref="S6:S68" si="13">R6*$S$1</f>
        <v>-20702.399999999943</v>
      </c>
      <c r="T6" s="1">
        <f t="shared" ref="T6:T69" si="14">N6+S6</f>
        <v>1828899.6</v>
      </c>
      <c r="U6" s="6">
        <f t="shared" ref="U6:U69" si="15">T6/T5-1</f>
        <v>1.0106925880923434E-2</v>
      </c>
      <c r="V6" s="7">
        <f t="shared" ref="V6:V69" si="16">R6*$V$1</f>
        <v>-34503.999999999905</v>
      </c>
      <c r="W6" s="1">
        <f t="shared" si="7"/>
        <v>1815098</v>
      </c>
      <c r="X6" s="6">
        <f t="shared" ref="X6:X69" si="17">W6/W5-1</f>
        <v>-3.262970610200755E-3</v>
      </c>
      <c r="Y6" s="1">
        <v>14925.24</v>
      </c>
      <c r="Z6" s="6">
        <f t="shared" ref="Z6" si="18">Y6/Y5-1</f>
        <v>2.4280373113432896E-2</v>
      </c>
    </row>
    <row r="7" spans="1:26" x14ac:dyDescent="0.25">
      <c r="A7" t="s">
        <v>8</v>
      </c>
      <c r="B7" s="1">
        <v>396.67</v>
      </c>
      <c r="C7" s="1">
        <f t="shared" si="0"/>
        <v>555338</v>
      </c>
      <c r="D7" s="6">
        <f t="shared" si="1"/>
        <v>0.3012159548375129</v>
      </c>
      <c r="E7" s="6">
        <f t="shared" si="2"/>
        <v>2.1581807411985787E-2</v>
      </c>
      <c r="F7" s="1">
        <v>139.97999999999999</v>
      </c>
      <c r="G7" s="1">
        <f t="shared" si="3"/>
        <v>699900</v>
      </c>
      <c r="H7" s="6">
        <f t="shared" si="4"/>
        <v>0.3796265459788008</v>
      </c>
      <c r="I7" s="6">
        <f t="shared" si="8"/>
        <v>-9.622187632658985E-3</v>
      </c>
      <c r="J7" s="1">
        <v>183.88</v>
      </c>
      <c r="K7" s="1">
        <f t="shared" si="5"/>
        <v>588416</v>
      </c>
      <c r="L7" s="6">
        <f t="shared" si="6"/>
        <v>0.3191574991836863</v>
      </c>
      <c r="M7" s="6">
        <f t="shared" ref="M7" si="19">J7/J6-1</f>
        <v>-1.8154634771465172E-2</v>
      </c>
      <c r="N7" s="7">
        <f t="shared" si="10"/>
        <v>1843654</v>
      </c>
      <c r="O7" s="6">
        <f>D7*E7+H7*I7+L7*M7</f>
        <v>-2.9462409612796706E-3</v>
      </c>
      <c r="P7" s="1">
        <v>14791.27</v>
      </c>
      <c r="Q7" s="1">
        <f t="shared" si="11"/>
        <v>-109.94999999999891</v>
      </c>
      <c r="R7" s="1">
        <f t="shared" si="12"/>
        <v>2198.9999999999782</v>
      </c>
      <c r="S7" s="1">
        <f t="shared" si="13"/>
        <v>6596.9999999999345</v>
      </c>
      <c r="T7" s="1">
        <f t="shared" si="14"/>
        <v>1850251</v>
      </c>
      <c r="U7" s="6">
        <f t="shared" si="15"/>
        <v>1.1674451675750763E-2</v>
      </c>
      <c r="V7" s="7">
        <f t="shared" si="16"/>
        <v>10994.999999999891</v>
      </c>
      <c r="W7" s="1">
        <f t="shared" si="7"/>
        <v>1854649</v>
      </c>
      <c r="X7" s="6">
        <f t="shared" si="17"/>
        <v>2.1790008032624097E-2</v>
      </c>
      <c r="Y7" s="1">
        <v>14817.37</v>
      </c>
      <c r="Z7" s="6">
        <f t="shared" ref="Z7" si="20">Y7/Y6-1</f>
        <v>-7.2273544680018231E-3</v>
      </c>
    </row>
    <row r="8" spans="1:26" x14ac:dyDescent="0.25">
      <c r="A8" t="s">
        <v>9</v>
      </c>
      <c r="B8" s="1">
        <v>423.21</v>
      </c>
      <c r="C8" s="1">
        <f t="shared" si="0"/>
        <v>592494</v>
      </c>
      <c r="D8" s="6">
        <f t="shared" si="1"/>
        <v>0.31248760585130397</v>
      </c>
      <c r="E8" s="6">
        <f t="shared" si="2"/>
        <v>6.6907000781506021E-2</v>
      </c>
      <c r="F8" s="1">
        <v>144.13</v>
      </c>
      <c r="G8" s="1">
        <f t="shared" si="3"/>
        <v>720650</v>
      </c>
      <c r="H8" s="6">
        <f t="shared" si="4"/>
        <v>0.38007843650187545</v>
      </c>
      <c r="I8" s="6">
        <f t="shared" si="8"/>
        <v>2.9647092441777545E-2</v>
      </c>
      <c r="J8" s="1">
        <v>182.16</v>
      </c>
      <c r="K8" s="1">
        <f t="shared" si="5"/>
        <v>582912</v>
      </c>
      <c r="L8" s="6">
        <f t="shared" si="6"/>
        <v>0.30743395764682058</v>
      </c>
      <c r="M8" s="6">
        <f t="shared" ref="M8" si="21">J8/J7-1</f>
        <v>-9.3539264737872996E-3</v>
      </c>
      <c r="N8" s="7">
        <f t="shared" si="10"/>
        <v>1896056</v>
      </c>
      <c r="O8" s="6">
        <f t="shared" ref="O8:O68" si="22">D8*E8+H8*I8+L8*M8</f>
        <v>2.930011439562772E-2</v>
      </c>
      <c r="P8" s="1">
        <v>15062.69</v>
      </c>
      <c r="Q8" s="1">
        <f t="shared" si="11"/>
        <v>271.42000000000007</v>
      </c>
      <c r="R8" s="1">
        <f t="shared" si="12"/>
        <v>-5428.4000000000015</v>
      </c>
      <c r="S8" s="1">
        <f t="shared" si="13"/>
        <v>-16285.200000000004</v>
      </c>
      <c r="T8" s="1">
        <f t="shared" si="14"/>
        <v>1879770.8</v>
      </c>
      <c r="U8" s="6">
        <f t="shared" si="15"/>
        <v>1.595448401325017E-2</v>
      </c>
      <c r="V8" s="7">
        <f t="shared" si="16"/>
        <v>-27142.000000000007</v>
      </c>
      <c r="W8" s="1">
        <f t="shared" si="7"/>
        <v>1868914</v>
      </c>
      <c r="X8" s="6">
        <f t="shared" si="17"/>
        <v>7.6914823236093888E-3</v>
      </c>
      <c r="Y8" s="1">
        <v>15105.5</v>
      </c>
      <c r="Z8" s="6">
        <f t="shared" ref="Z8" si="23">Y8/Y7-1</f>
        <v>1.9445421150986908E-2</v>
      </c>
    </row>
    <row r="9" spans="1:26" x14ac:dyDescent="0.25">
      <c r="A9" t="s">
        <v>10</v>
      </c>
      <c r="B9" s="1">
        <v>423.19</v>
      </c>
      <c r="C9" s="1">
        <f t="shared" si="0"/>
        <v>592466</v>
      </c>
      <c r="D9" s="6">
        <f t="shared" si="1"/>
        <v>0.32300177184135204</v>
      </c>
      <c r="E9" s="6">
        <f t="shared" si="2"/>
        <v>-4.725786252679498E-5</v>
      </c>
      <c r="F9" s="1">
        <v>138.36000000000001</v>
      </c>
      <c r="G9" s="1">
        <f t="shared" si="3"/>
        <v>691800.00000000012</v>
      </c>
      <c r="H9" s="6">
        <f t="shared" si="4"/>
        <v>0.3771568761074009</v>
      </c>
      <c r="I9" s="6">
        <f t="shared" si="8"/>
        <v>-4.0033303267883014E-2</v>
      </c>
      <c r="J9" s="1">
        <v>171.87</v>
      </c>
      <c r="K9" s="1">
        <f t="shared" si="5"/>
        <v>549984</v>
      </c>
      <c r="L9" s="6">
        <f t="shared" si="6"/>
        <v>0.29984135205124712</v>
      </c>
      <c r="M9" s="6">
        <f t="shared" ref="M9" si="24">J9/J8-1</f>
        <v>-5.6488801054018434E-2</v>
      </c>
      <c r="N9" s="7">
        <f t="shared" si="10"/>
        <v>1834250</v>
      </c>
      <c r="O9" s="6">
        <f t="shared" si="22"/>
        <v>-3.205177845789535E-2</v>
      </c>
      <c r="P9" s="1">
        <v>14791.3</v>
      </c>
      <c r="Q9" s="1">
        <f t="shared" si="11"/>
        <v>-271.39000000000124</v>
      </c>
      <c r="R9" s="1">
        <f t="shared" si="12"/>
        <v>5427.8000000000247</v>
      </c>
      <c r="S9" s="1">
        <f t="shared" si="13"/>
        <v>16283.400000000074</v>
      </c>
      <c r="T9" s="1">
        <f t="shared" si="14"/>
        <v>1850533.4000000001</v>
      </c>
      <c r="U9" s="6">
        <f t="shared" si="15"/>
        <v>-1.5553704738896834E-2</v>
      </c>
      <c r="V9" s="7">
        <f t="shared" si="16"/>
        <v>27139.000000000124</v>
      </c>
      <c r="W9" s="1">
        <f t="shared" si="7"/>
        <v>1861389.0000000002</v>
      </c>
      <c r="X9" s="6">
        <f t="shared" si="17"/>
        <v>-4.0264024989912217E-3</v>
      </c>
      <c r="Y9" s="1">
        <v>14820.33</v>
      </c>
      <c r="Z9" s="6">
        <f t="shared" ref="Z9" si="25">Y9/Y8-1</f>
        <v>-1.8878554169011297E-2</v>
      </c>
    </row>
    <row r="10" spans="1:26" x14ac:dyDescent="0.25">
      <c r="A10" t="s">
        <v>11</v>
      </c>
      <c r="B10" s="1">
        <v>429.69</v>
      </c>
      <c r="C10" s="1">
        <f t="shared" si="0"/>
        <v>601566</v>
      </c>
      <c r="D10" s="6">
        <f t="shared" si="1"/>
        <v>0.31972681371246348</v>
      </c>
      <c r="E10" s="6">
        <f t="shared" si="2"/>
        <v>1.5359531179848229E-2</v>
      </c>
      <c r="F10" s="1">
        <v>140.55000000000001</v>
      </c>
      <c r="G10" s="1">
        <f t="shared" si="3"/>
        <v>702750</v>
      </c>
      <c r="H10" s="6">
        <f t="shared" si="4"/>
        <v>0.3735051820356099</v>
      </c>
      <c r="I10" s="6">
        <f t="shared" si="8"/>
        <v>1.5828274067649639E-2</v>
      </c>
      <c r="J10" s="1">
        <v>180.37</v>
      </c>
      <c r="K10" s="1">
        <f t="shared" si="5"/>
        <v>577184</v>
      </c>
      <c r="L10" s="6">
        <f t="shared" si="6"/>
        <v>0.30676800425192663</v>
      </c>
      <c r="M10" s="6">
        <f t="shared" ref="M10" si="26">J10/J9-1</f>
        <v>4.9455984174085144E-2</v>
      </c>
      <c r="N10" s="7">
        <f t="shared" si="10"/>
        <v>1881500</v>
      </c>
      <c r="O10" s="6">
        <f t="shared" si="22"/>
        <v>2.599430991459608E-2</v>
      </c>
      <c r="P10" s="1">
        <v>14659</v>
      </c>
      <c r="Q10" s="1">
        <f t="shared" si="11"/>
        <v>-132.29999999999927</v>
      </c>
      <c r="R10" s="1">
        <f t="shared" si="12"/>
        <v>2645.9999999999854</v>
      </c>
      <c r="S10" s="1">
        <f t="shared" si="13"/>
        <v>7937.9999999999563</v>
      </c>
      <c r="T10" s="1">
        <f t="shared" si="14"/>
        <v>1889438</v>
      </c>
      <c r="U10" s="6">
        <f t="shared" si="15"/>
        <v>2.1023451940937576E-2</v>
      </c>
      <c r="V10" s="7">
        <f t="shared" si="16"/>
        <v>13229.999999999927</v>
      </c>
      <c r="W10" s="1">
        <f t="shared" si="7"/>
        <v>1894730</v>
      </c>
      <c r="X10" s="6">
        <f t="shared" si="17"/>
        <v>1.7911892677994645E-2</v>
      </c>
      <c r="Y10" s="1">
        <v>14691.37</v>
      </c>
      <c r="Z10" s="6">
        <f t="shared" ref="Z10" si="27">Y10/Y9-1</f>
        <v>-8.7015606265177237E-3</v>
      </c>
    </row>
    <row r="11" spans="1:26" x14ac:dyDescent="0.25">
      <c r="A11" t="s">
        <v>12</v>
      </c>
      <c r="B11" s="1">
        <v>434.62</v>
      </c>
      <c r="C11" s="1">
        <f t="shared" si="0"/>
        <v>608468</v>
      </c>
      <c r="D11" s="6">
        <f t="shared" si="1"/>
        <v>0.32277003772656093</v>
      </c>
      <c r="E11" s="6">
        <f t="shared" si="2"/>
        <v>1.1473387791198331E-2</v>
      </c>
      <c r="F11" s="1">
        <v>137.94</v>
      </c>
      <c r="G11" s="1">
        <f t="shared" si="3"/>
        <v>689700</v>
      </c>
      <c r="H11" s="6">
        <f t="shared" si="4"/>
        <v>0.3658606451284358</v>
      </c>
      <c r="I11" s="6">
        <f t="shared" si="8"/>
        <v>-1.8569903948772781E-2</v>
      </c>
      <c r="J11" s="1">
        <v>183.43</v>
      </c>
      <c r="K11" s="1">
        <f t="shared" si="5"/>
        <v>586976</v>
      </c>
      <c r="L11" s="6">
        <f t="shared" si="6"/>
        <v>0.31136931714500327</v>
      </c>
      <c r="M11" s="6">
        <f t="shared" ref="M11" si="28">J11/J10-1</f>
        <v>1.6965127238454336E-2</v>
      </c>
      <c r="N11" s="7">
        <f t="shared" si="10"/>
        <v>1885144</v>
      </c>
      <c r="O11" s="6">
        <f t="shared" si="22"/>
        <v>2.1916888550610734E-3</v>
      </c>
      <c r="P11" s="1">
        <v>14306.08</v>
      </c>
      <c r="Q11" s="1">
        <f t="shared" si="11"/>
        <v>-352.92000000000007</v>
      </c>
      <c r="R11" s="1">
        <f t="shared" si="12"/>
        <v>7058.4000000000015</v>
      </c>
      <c r="S11" s="1">
        <f t="shared" si="13"/>
        <v>21175.200000000004</v>
      </c>
      <c r="T11" s="1">
        <f t="shared" si="14"/>
        <v>1906319.2</v>
      </c>
      <c r="U11" s="6">
        <f t="shared" si="15"/>
        <v>8.9345085681562519E-3</v>
      </c>
      <c r="V11" s="7">
        <f t="shared" si="16"/>
        <v>35292.000000000007</v>
      </c>
      <c r="W11" s="1">
        <f t="shared" si="7"/>
        <v>1920436</v>
      </c>
      <c r="X11" s="6">
        <f t="shared" si="17"/>
        <v>1.3567104547877573E-2</v>
      </c>
      <c r="Y11" s="1">
        <v>14332.12</v>
      </c>
      <c r="Z11" s="6">
        <f t="shared" ref="Z11" si="29">Y11/Y10-1</f>
        <v>-2.4453131328119881E-2</v>
      </c>
    </row>
    <row r="12" spans="1:26" x14ac:dyDescent="0.25">
      <c r="A12" t="s">
        <v>13</v>
      </c>
      <c r="B12" s="1">
        <v>434.82</v>
      </c>
      <c r="C12" s="1">
        <f t="shared" si="0"/>
        <v>608748</v>
      </c>
      <c r="D12" s="6">
        <f t="shared" si="1"/>
        <v>0.32617033246711497</v>
      </c>
      <c r="E12" s="6">
        <f t="shared" si="2"/>
        <v>4.6017210436710698E-4</v>
      </c>
      <c r="F12" s="1">
        <v>137.69</v>
      </c>
      <c r="G12" s="1">
        <f t="shared" si="3"/>
        <v>688450</v>
      </c>
      <c r="H12" s="6">
        <f t="shared" si="4"/>
        <v>0.36887507702199479</v>
      </c>
      <c r="I12" s="6">
        <f t="shared" si="8"/>
        <v>-1.812382195157336E-3</v>
      </c>
      <c r="J12" s="1">
        <v>177.86</v>
      </c>
      <c r="K12" s="1">
        <f t="shared" si="5"/>
        <v>569152</v>
      </c>
      <c r="L12" s="6">
        <f t="shared" si="6"/>
        <v>0.30495459051089024</v>
      </c>
      <c r="M12" s="6">
        <f t="shared" ref="M12" si="30">J12/J11-1</f>
        <v>-3.0365807119882238E-2</v>
      </c>
      <c r="N12" s="7">
        <f t="shared" si="10"/>
        <v>1866350</v>
      </c>
      <c r="O12" s="6">
        <f t="shared" si="22"/>
        <v>-9.7786404093348073E-3</v>
      </c>
      <c r="P12" s="1">
        <v>14002.07</v>
      </c>
      <c r="Q12" s="1">
        <f t="shared" si="11"/>
        <v>-304.01000000000022</v>
      </c>
      <c r="R12" s="1">
        <f t="shared" si="12"/>
        <v>6080.2000000000044</v>
      </c>
      <c r="S12" s="1">
        <f t="shared" si="13"/>
        <v>18240.600000000013</v>
      </c>
      <c r="T12" s="1">
        <f t="shared" si="14"/>
        <v>1884590.6</v>
      </c>
      <c r="U12" s="6">
        <f t="shared" si="15"/>
        <v>-1.1398196062862853E-2</v>
      </c>
      <c r="V12" s="7">
        <f t="shared" si="16"/>
        <v>30401.000000000022</v>
      </c>
      <c r="W12" s="1">
        <f t="shared" si="7"/>
        <v>1896751</v>
      </c>
      <c r="X12" s="6">
        <f t="shared" si="17"/>
        <v>-1.2333136850173565E-2</v>
      </c>
      <c r="Y12" s="1">
        <v>14005.97</v>
      </c>
      <c r="Z12" s="6">
        <f t="shared" ref="Z12" si="31">Y12/Y11-1</f>
        <v>-2.2756577533540101E-2</v>
      </c>
    </row>
    <row r="13" spans="1:26" x14ac:dyDescent="0.25">
      <c r="A13" t="s">
        <v>14</v>
      </c>
      <c r="B13" s="1">
        <v>443.17</v>
      </c>
      <c r="C13" s="1">
        <f t="shared" si="0"/>
        <v>620438</v>
      </c>
      <c r="D13" s="6">
        <f t="shared" si="1"/>
        <v>0.33081593065874404</v>
      </c>
      <c r="E13" s="6">
        <f t="shared" si="2"/>
        <v>1.9203348512027985E-2</v>
      </c>
      <c r="F13" s="1">
        <v>136.96</v>
      </c>
      <c r="G13" s="1">
        <f t="shared" si="3"/>
        <v>684800</v>
      </c>
      <c r="H13" s="6">
        <f t="shared" si="4"/>
        <v>0.36513358194550938</v>
      </c>
      <c r="I13" s="6">
        <f t="shared" si="8"/>
        <v>-5.3017648340474288E-3</v>
      </c>
      <c r="J13" s="1">
        <v>178.2</v>
      </c>
      <c r="K13" s="1">
        <f t="shared" si="5"/>
        <v>570240</v>
      </c>
      <c r="L13" s="6">
        <f t="shared" si="6"/>
        <v>0.30405048739574658</v>
      </c>
      <c r="M13" s="6">
        <f t="shared" ref="M13" si="32">J13/J12-1</f>
        <v>1.9116158776564252E-3</v>
      </c>
      <c r="N13" s="7">
        <f t="shared" si="10"/>
        <v>1875478</v>
      </c>
      <c r="O13" s="6">
        <f t="shared" si="22"/>
        <v>4.9981489645971522E-3</v>
      </c>
      <c r="P13" s="1">
        <v>13761.72</v>
      </c>
      <c r="Q13" s="1">
        <f t="shared" si="11"/>
        <v>-240.35000000000036</v>
      </c>
      <c r="R13" s="1">
        <f t="shared" si="12"/>
        <v>4807.0000000000073</v>
      </c>
      <c r="S13" s="1">
        <f t="shared" si="13"/>
        <v>14421.000000000022</v>
      </c>
      <c r="T13" s="1">
        <f t="shared" si="14"/>
        <v>1889899</v>
      </c>
      <c r="U13" s="6">
        <f t="shared" si="15"/>
        <v>2.8167390838094164E-3</v>
      </c>
      <c r="V13" s="7">
        <f t="shared" si="16"/>
        <v>24035.000000000036</v>
      </c>
      <c r="W13" s="1">
        <f t="shared" si="7"/>
        <v>1899513</v>
      </c>
      <c r="X13" s="6">
        <f t="shared" si="17"/>
        <v>1.4561742685255119E-3</v>
      </c>
      <c r="Y13" s="1">
        <v>13808.87</v>
      </c>
      <c r="Z13" s="6">
        <f t="shared" ref="Z13" si="33">Y13/Y12-1</f>
        <v>-1.4072570482444147E-2</v>
      </c>
    </row>
    <row r="14" spans="1:26" x14ac:dyDescent="0.25">
      <c r="A14" t="s">
        <v>15</v>
      </c>
      <c r="B14" s="1">
        <v>436.78</v>
      </c>
      <c r="C14" s="1">
        <f t="shared" si="0"/>
        <v>611492</v>
      </c>
      <c r="D14" s="6">
        <f t="shared" si="1"/>
        <v>0.33455412078683344</v>
      </c>
      <c r="E14" s="6">
        <f t="shared" si="2"/>
        <v>-1.4418846041022726E-2</v>
      </c>
      <c r="F14" s="1">
        <v>131.61000000000001</v>
      </c>
      <c r="G14" s="1">
        <f t="shared" si="3"/>
        <v>658050.00000000012</v>
      </c>
      <c r="H14" s="6">
        <f t="shared" si="4"/>
        <v>0.36002652395088697</v>
      </c>
      <c r="I14" s="6">
        <f t="shared" si="8"/>
        <v>-3.90625E-2</v>
      </c>
      <c r="J14" s="1">
        <v>174.45</v>
      </c>
      <c r="K14" s="1">
        <f t="shared" si="5"/>
        <v>558240</v>
      </c>
      <c r="L14" s="6">
        <f t="shared" si="6"/>
        <v>0.30541935526227965</v>
      </c>
      <c r="M14" s="6">
        <f t="shared" ref="M14" si="34">J14/J13-1</f>
        <v>-2.1043771043771087E-2</v>
      </c>
      <c r="N14" s="7">
        <f t="shared" si="10"/>
        <v>1827782</v>
      </c>
      <c r="O14" s="6">
        <f t="shared" si="22"/>
        <v>-2.5314595436322192E-2</v>
      </c>
      <c r="P14" s="1">
        <v>13414.19</v>
      </c>
      <c r="Q14" s="1">
        <f t="shared" si="11"/>
        <v>-347.52999999999884</v>
      </c>
      <c r="R14" s="1">
        <f t="shared" si="12"/>
        <v>6950.5999999999767</v>
      </c>
      <c r="S14" s="1">
        <f t="shared" si="13"/>
        <v>20851.79999999993</v>
      </c>
      <c r="T14" s="1">
        <f t="shared" si="14"/>
        <v>1848633.7999999998</v>
      </c>
      <c r="U14" s="6">
        <f t="shared" si="15"/>
        <v>-2.1834605976298271E-2</v>
      </c>
      <c r="V14" s="7">
        <f t="shared" si="16"/>
        <v>34752.999999999884</v>
      </c>
      <c r="W14" s="1">
        <f t="shared" si="7"/>
        <v>1862535</v>
      </c>
      <c r="X14" s="6">
        <f t="shared" si="17"/>
        <v>-1.9467094986978295E-2</v>
      </c>
      <c r="Y14" s="1">
        <v>13513.09</v>
      </c>
      <c r="Z14" s="6">
        <f t="shared" ref="Z14" si="35">Y14/Y13-1</f>
        <v>-2.1419565829789211E-2</v>
      </c>
    </row>
    <row r="15" spans="1:26" x14ac:dyDescent="0.25">
      <c r="A15" t="s">
        <v>16</v>
      </c>
      <c r="B15" s="1">
        <v>444.48</v>
      </c>
      <c r="C15" s="1">
        <f t="shared" si="0"/>
        <v>622272</v>
      </c>
      <c r="D15" s="6">
        <f t="shared" si="1"/>
        <v>0.33949392778814363</v>
      </c>
      <c r="E15" s="6">
        <f t="shared" si="2"/>
        <v>1.7629012317413872E-2</v>
      </c>
      <c r="F15" s="1">
        <v>132.22</v>
      </c>
      <c r="G15" s="1">
        <f t="shared" si="3"/>
        <v>661100</v>
      </c>
      <c r="H15" s="6">
        <f t="shared" si="4"/>
        <v>0.36067738169279956</v>
      </c>
      <c r="I15" s="6">
        <f t="shared" si="8"/>
        <v>4.6349061621455689E-3</v>
      </c>
      <c r="J15" s="1">
        <v>171.74</v>
      </c>
      <c r="K15" s="1">
        <f t="shared" si="5"/>
        <v>549568</v>
      </c>
      <c r="L15" s="6">
        <f t="shared" si="6"/>
        <v>0.29982869051905681</v>
      </c>
      <c r="M15" s="6">
        <f t="shared" ref="M15" si="36">J15/J14-1</f>
        <v>-1.5534537116652203E-2</v>
      </c>
      <c r="N15" s="7">
        <f t="shared" si="10"/>
        <v>1832940</v>
      </c>
      <c r="O15" s="6">
        <f t="shared" si="22"/>
        <v>2.9989485321133711E-3</v>
      </c>
      <c r="P15" s="1">
        <v>13664.77</v>
      </c>
      <c r="Q15" s="1">
        <f t="shared" si="11"/>
        <v>250.57999999999993</v>
      </c>
      <c r="R15" s="1">
        <f t="shared" si="12"/>
        <v>-5011.5999999999985</v>
      </c>
      <c r="S15" s="1">
        <f t="shared" si="13"/>
        <v>-15034.799999999996</v>
      </c>
      <c r="T15" s="1">
        <f t="shared" si="14"/>
        <v>1817905.2</v>
      </c>
      <c r="U15" s="6">
        <f t="shared" si="15"/>
        <v>-1.6622329419704318E-2</v>
      </c>
      <c r="V15" s="7">
        <f t="shared" si="16"/>
        <v>-25057.999999999993</v>
      </c>
      <c r="W15" s="1">
        <f t="shared" si="7"/>
        <v>1807882</v>
      </c>
      <c r="X15" s="6">
        <f t="shared" si="17"/>
        <v>-2.9343341198957318E-2</v>
      </c>
      <c r="Y15" s="1">
        <v>13695.28</v>
      </c>
      <c r="Z15" s="6">
        <f t="shared" ref="Z15" si="37">Y15/Y14-1</f>
        <v>1.3482482541002927E-2</v>
      </c>
    </row>
    <row r="16" spans="1:26" x14ac:dyDescent="0.25">
      <c r="A16" t="s">
        <v>17</v>
      </c>
      <c r="B16" s="1">
        <v>440.5</v>
      </c>
      <c r="C16" s="1">
        <f t="shared" si="0"/>
        <v>616700</v>
      </c>
      <c r="D16" s="6">
        <f t="shared" si="1"/>
        <v>0.337076317970043</v>
      </c>
      <c r="E16" s="6">
        <f t="shared" si="2"/>
        <v>-8.954283657307438E-3</v>
      </c>
      <c r="F16" s="1">
        <v>133.88</v>
      </c>
      <c r="G16" s="1">
        <f t="shared" si="3"/>
        <v>669400</v>
      </c>
      <c r="H16" s="6">
        <f t="shared" si="4"/>
        <v>0.36588112088397401</v>
      </c>
      <c r="I16" s="6">
        <f t="shared" si="8"/>
        <v>1.2554832854333675E-2</v>
      </c>
      <c r="J16" s="1">
        <v>169.83</v>
      </c>
      <c r="K16" s="1">
        <f t="shared" si="5"/>
        <v>543456</v>
      </c>
      <c r="L16" s="6">
        <f t="shared" si="6"/>
        <v>0.29704256114598299</v>
      </c>
      <c r="M16" s="6">
        <f t="shared" ref="M16" si="38">J16/J15-1</f>
        <v>-1.1121462676138338E-2</v>
      </c>
      <c r="N16" s="7">
        <f t="shared" si="10"/>
        <v>1829556</v>
      </c>
      <c r="O16" s="6">
        <f t="shared" si="22"/>
        <v>-1.7282484050195638E-3</v>
      </c>
      <c r="P16" s="1">
        <v>13951.52</v>
      </c>
      <c r="Q16" s="1">
        <f t="shared" si="11"/>
        <v>286.75</v>
      </c>
      <c r="R16" s="1">
        <f t="shared" si="12"/>
        <v>-5735</v>
      </c>
      <c r="S16" s="1">
        <f t="shared" si="13"/>
        <v>-17205</v>
      </c>
      <c r="T16" s="1">
        <f t="shared" si="14"/>
        <v>1812351</v>
      </c>
      <c r="U16" s="6">
        <f t="shared" si="15"/>
        <v>-3.0552748295125109E-3</v>
      </c>
      <c r="V16" s="7">
        <f t="shared" si="16"/>
        <v>-28675</v>
      </c>
      <c r="W16" s="1">
        <f t="shared" si="7"/>
        <v>1800881</v>
      </c>
      <c r="X16" s="6">
        <f t="shared" si="17"/>
        <v>-3.8724872530397914E-3</v>
      </c>
      <c r="Y16" s="1">
        <v>13938.94</v>
      </c>
      <c r="Z16" s="6">
        <f t="shared" ref="Z16" si="39">Y16/Y15-1</f>
        <v>1.7791531096845059E-2</v>
      </c>
    </row>
    <row r="17" spans="1:26" x14ac:dyDescent="0.25">
      <c r="A17" t="s">
        <v>18</v>
      </c>
      <c r="B17" s="1">
        <v>442.37</v>
      </c>
      <c r="C17" s="1">
        <f t="shared" si="0"/>
        <v>619318</v>
      </c>
      <c r="D17" s="6">
        <f t="shared" si="1"/>
        <v>0.33913602502294427</v>
      </c>
      <c r="E17" s="6">
        <f t="shared" si="2"/>
        <v>4.2451759364359187E-3</v>
      </c>
      <c r="F17" s="1">
        <v>135.27000000000001</v>
      </c>
      <c r="G17" s="1">
        <f t="shared" si="3"/>
        <v>676350</v>
      </c>
      <c r="H17" s="6">
        <f t="shared" si="4"/>
        <v>0.37036651691742911</v>
      </c>
      <c r="I17" s="6">
        <f t="shared" si="8"/>
        <v>1.0382432028682498E-2</v>
      </c>
      <c r="J17" s="1">
        <v>165.78</v>
      </c>
      <c r="K17" s="1">
        <f t="shared" si="5"/>
        <v>530496</v>
      </c>
      <c r="L17" s="6">
        <f t="shared" si="6"/>
        <v>0.29049745805962662</v>
      </c>
      <c r="M17" s="6">
        <f t="shared" ref="M17" si="40">J17/J16-1</f>
        <v>-2.3847376788553309E-2</v>
      </c>
      <c r="N17" s="7">
        <f t="shared" si="10"/>
        <v>1826164</v>
      </c>
      <c r="O17" s="6">
        <f t="shared" si="22"/>
        <v>-1.6426050582638513E-3</v>
      </c>
      <c r="P17" s="1">
        <v>13835.85</v>
      </c>
      <c r="Q17" s="1">
        <f t="shared" si="11"/>
        <v>-115.67000000000007</v>
      </c>
      <c r="R17" s="1">
        <f t="shared" si="12"/>
        <v>2313.4000000000015</v>
      </c>
      <c r="S17" s="1">
        <f t="shared" si="13"/>
        <v>6940.2000000000044</v>
      </c>
      <c r="T17" s="1">
        <f t="shared" si="14"/>
        <v>1833104.2</v>
      </c>
      <c r="U17" s="6">
        <f t="shared" si="15"/>
        <v>1.1450982729062975E-2</v>
      </c>
      <c r="V17" s="7">
        <f t="shared" si="16"/>
        <v>11567.000000000007</v>
      </c>
      <c r="W17" s="1">
        <f t="shared" si="7"/>
        <v>1837731</v>
      </c>
      <c r="X17" s="6">
        <f t="shared" si="17"/>
        <v>2.046220710863178E-2</v>
      </c>
      <c r="Y17" s="1">
        <v>13730.85</v>
      </c>
      <c r="Z17" s="6">
        <f t="shared" ref="Z17" si="41">Y17/Y16-1</f>
        <v>-1.4928681807942379E-2</v>
      </c>
    </row>
    <row r="18" spans="1:26" x14ac:dyDescent="0.25">
      <c r="A18" t="s">
        <v>19</v>
      </c>
      <c r="B18" s="1">
        <v>453.29</v>
      </c>
      <c r="C18" s="1">
        <f t="shared" si="0"/>
        <v>634606</v>
      </c>
      <c r="D18" s="6">
        <f t="shared" si="1"/>
        <v>0.34185097679249205</v>
      </c>
      <c r="E18" s="6">
        <f t="shared" si="2"/>
        <v>2.468521825621095E-2</v>
      </c>
      <c r="F18" s="1">
        <v>135.6</v>
      </c>
      <c r="G18" s="1">
        <f t="shared" si="3"/>
        <v>678000</v>
      </c>
      <c r="H18" s="6">
        <f t="shared" si="4"/>
        <v>0.36522655358649242</v>
      </c>
      <c r="I18" s="6">
        <f t="shared" si="8"/>
        <v>2.4395653138167273E-3</v>
      </c>
      <c r="J18" s="1">
        <v>169.93</v>
      </c>
      <c r="K18" s="1">
        <f t="shared" si="5"/>
        <v>543776</v>
      </c>
      <c r="L18" s="6">
        <f t="shared" si="6"/>
        <v>0.29292246962101548</v>
      </c>
      <c r="M18" s="6">
        <f t="shared" ref="M18" si="42">J18/J17-1</f>
        <v>2.503317649897463E-2</v>
      </c>
      <c r="N18" s="7">
        <f t="shared" si="10"/>
        <v>1856382</v>
      </c>
      <c r="O18" s="6">
        <f t="shared" si="22"/>
        <v>1.6662439887574418E-2</v>
      </c>
      <c r="P18" s="1">
        <v>14099.93</v>
      </c>
      <c r="Q18" s="1">
        <f t="shared" si="11"/>
        <v>264.07999999999993</v>
      </c>
      <c r="R18" s="1">
        <f t="shared" si="12"/>
        <v>-5281.5999999999985</v>
      </c>
      <c r="S18" s="1">
        <f t="shared" si="13"/>
        <v>-15844.799999999996</v>
      </c>
      <c r="T18" s="1">
        <f t="shared" si="14"/>
        <v>1840537.2</v>
      </c>
      <c r="U18" s="6">
        <f t="shared" si="15"/>
        <v>4.05487042144137E-3</v>
      </c>
      <c r="V18" s="7">
        <f t="shared" si="16"/>
        <v>-26407.999999999993</v>
      </c>
      <c r="W18" s="1">
        <f t="shared" si="7"/>
        <v>1829974</v>
      </c>
      <c r="X18" s="6">
        <f t="shared" si="17"/>
        <v>-4.2209659629184326E-3</v>
      </c>
      <c r="Y18" s="1">
        <v>13956.23</v>
      </c>
      <c r="Z18" s="6">
        <f t="shared" ref="Z18" si="43">Y18/Y17-1</f>
        <v>1.6414133138152431E-2</v>
      </c>
    </row>
    <row r="19" spans="1:26" x14ac:dyDescent="0.25">
      <c r="A19" t="s">
        <v>20</v>
      </c>
      <c r="B19" s="1">
        <v>464.79</v>
      </c>
      <c r="C19" s="1">
        <f t="shared" si="0"/>
        <v>650706</v>
      </c>
      <c r="D19" s="6">
        <f t="shared" si="1"/>
        <v>0.34831086578566473</v>
      </c>
      <c r="E19" s="6">
        <f t="shared" si="2"/>
        <v>2.5370072139248689E-2</v>
      </c>
      <c r="F19" s="1">
        <v>134.79</v>
      </c>
      <c r="G19" s="1">
        <f t="shared" si="3"/>
        <v>673950</v>
      </c>
      <c r="H19" s="6">
        <f t="shared" si="4"/>
        <v>0.36075294833035004</v>
      </c>
      <c r="I19" s="6">
        <f t="shared" si="8"/>
        <v>-5.9734513274336543E-3</v>
      </c>
      <c r="J19" s="1">
        <v>169.85</v>
      </c>
      <c r="K19" s="1">
        <f t="shared" si="5"/>
        <v>543520</v>
      </c>
      <c r="L19" s="6">
        <f t="shared" si="6"/>
        <v>0.29093618588398523</v>
      </c>
      <c r="M19" s="6">
        <f t="shared" ref="M19" si="44">J19/J18-1</f>
        <v>-4.7078208674167232E-4</v>
      </c>
      <c r="N19" s="7">
        <f t="shared" si="10"/>
        <v>1868176</v>
      </c>
      <c r="O19" s="6">
        <f t="shared" si="22"/>
        <v>6.5447640690878238E-3</v>
      </c>
      <c r="P19" s="1">
        <v>13828.33</v>
      </c>
      <c r="Q19" s="1">
        <f t="shared" si="11"/>
        <v>-271.60000000000036</v>
      </c>
      <c r="R19" s="1">
        <f t="shared" si="12"/>
        <v>5432.0000000000073</v>
      </c>
      <c r="S19" s="1">
        <f t="shared" si="13"/>
        <v>16296.000000000022</v>
      </c>
      <c r="T19" s="1">
        <f t="shared" si="14"/>
        <v>1884472</v>
      </c>
      <c r="U19" s="6">
        <f t="shared" si="15"/>
        <v>2.3870639506770042E-2</v>
      </c>
      <c r="V19" s="7">
        <f t="shared" si="16"/>
        <v>27160.000000000036</v>
      </c>
      <c r="W19" s="1">
        <f t="shared" si="7"/>
        <v>1895336</v>
      </c>
      <c r="X19" s="6">
        <f t="shared" si="17"/>
        <v>3.5717447351711007E-2</v>
      </c>
      <c r="Y19" s="1">
        <v>13687.38</v>
      </c>
      <c r="Z19" s="6">
        <f t="shared" ref="Z19" si="45">Y19/Y18-1</f>
        <v>-1.9263798318027159E-2</v>
      </c>
    </row>
    <row r="20" spans="1:26" x14ac:dyDescent="0.25">
      <c r="A20" t="s">
        <v>21</v>
      </c>
      <c r="B20" s="1">
        <v>458.02</v>
      </c>
      <c r="C20" s="1">
        <f t="shared" si="0"/>
        <v>641228</v>
      </c>
      <c r="D20" s="6">
        <f t="shared" si="1"/>
        <v>0.35302719159642582</v>
      </c>
      <c r="E20" s="6">
        <f t="shared" si="2"/>
        <v>-1.4565717851072635E-2</v>
      </c>
      <c r="F20" s="1">
        <v>128.59</v>
      </c>
      <c r="G20" s="1">
        <f t="shared" si="3"/>
        <v>642950</v>
      </c>
      <c r="H20" s="6">
        <f t="shared" si="4"/>
        <v>0.35397523632299588</v>
      </c>
      <c r="I20" s="6">
        <f t="shared" si="8"/>
        <v>-4.5997477557682243E-2</v>
      </c>
      <c r="J20" s="1">
        <v>166.31</v>
      </c>
      <c r="K20" s="1">
        <f t="shared" si="5"/>
        <v>532192</v>
      </c>
      <c r="L20" s="6">
        <f t="shared" si="6"/>
        <v>0.29299757208057831</v>
      </c>
      <c r="M20" s="6">
        <f t="shared" ref="M20" si="46">J20/J19-1</f>
        <v>-2.084191934059465E-2</v>
      </c>
      <c r="N20" s="7">
        <f t="shared" si="10"/>
        <v>1816370</v>
      </c>
      <c r="O20" s="6">
        <f t="shared" si="22"/>
        <v>-2.7530694219585847E-2</v>
      </c>
      <c r="P20" s="1">
        <v>13745.1</v>
      </c>
      <c r="Q20" s="1">
        <f t="shared" si="11"/>
        <v>-83.229999999999563</v>
      </c>
      <c r="R20" s="1">
        <f t="shared" si="12"/>
        <v>1664.5999999999913</v>
      </c>
      <c r="S20" s="1">
        <f t="shared" si="13"/>
        <v>4993.7999999999738</v>
      </c>
      <c r="T20" s="1">
        <f t="shared" si="14"/>
        <v>1821363.8</v>
      </c>
      <c r="U20" s="6">
        <f t="shared" si="15"/>
        <v>-3.34885315356237E-2</v>
      </c>
      <c r="V20" s="7">
        <f t="shared" si="16"/>
        <v>8322.9999999999563</v>
      </c>
      <c r="W20" s="1">
        <f t="shared" si="7"/>
        <v>1824693</v>
      </c>
      <c r="X20" s="6">
        <f t="shared" si="17"/>
        <v>-3.727201931478108E-2</v>
      </c>
      <c r="Y20" s="1">
        <v>13634.77</v>
      </c>
      <c r="Z20" s="6">
        <f t="shared" ref="Z20" si="47">Y20/Y19-1</f>
        <v>-3.8436866661113456E-3</v>
      </c>
    </row>
    <row r="21" spans="1:26" x14ac:dyDescent="0.25">
      <c r="A21" t="s">
        <v>22</v>
      </c>
      <c r="B21" s="1">
        <v>422.73</v>
      </c>
      <c r="C21" s="1">
        <f t="shared" si="0"/>
        <v>591822</v>
      </c>
      <c r="D21" s="6">
        <f t="shared" si="1"/>
        <v>0.33849309254965393</v>
      </c>
      <c r="E21" s="6">
        <f t="shared" si="2"/>
        <v>-7.7049037159949263E-2</v>
      </c>
      <c r="F21" s="1">
        <v>125.46</v>
      </c>
      <c r="G21" s="1">
        <f t="shared" si="3"/>
        <v>627300</v>
      </c>
      <c r="H21" s="6">
        <f t="shared" si="4"/>
        <v>0.35878476460219105</v>
      </c>
      <c r="I21" s="6">
        <f t="shared" si="8"/>
        <v>-2.4340928532545325E-2</v>
      </c>
      <c r="J21" s="1">
        <v>165.4</v>
      </c>
      <c r="K21" s="1">
        <f t="shared" si="5"/>
        <v>529280</v>
      </c>
      <c r="L21" s="6">
        <f t="shared" si="6"/>
        <v>0.30272214284815507</v>
      </c>
      <c r="M21" s="6">
        <f t="shared" ref="M21" si="48">J21/J20-1</f>
        <v>-5.4717094582406034E-3</v>
      </c>
      <c r="N21" s="7">
        <f t="shared" si="10"/>
        <v>1748402</v>
      </c>
      <c r="O21" s="6">
        <f t="shared" si="22"/>
        <v>-3.6470128792233568E-2</v>
      </c>
      <c r="P21" s="1">
        <v>13346.49</v>
      </c>
      <c r="Q21" s="1">
        <f t="shared" si="11"/>
        <v>-398.61000000000058</v>
      </c>
      <c r="R21" s="1">
        <f t="shared" si="12"/>
        <v>7972.2000000000116</v>
      </c>
      <c r="S21" s="1">
        <f t="shared" si="13"/>
        <v>23916.600000000035</v>
      </c>
      <c r="T21" s="1">
        <f t="shared" si="14"/>
        <v>1772318.6</v>
      </c>
      <c r="U21" s="6">
        <f t="shared" si="15"/>
        <v>-2.6927734041930496E-2</v>
      </c>
      <c r="V21" s="7">
        <f t="shared" si="16"/>
        <v>39861.000000000058</v>
      </c>
      <c r="W21" s="1">
        <f t="shared" si="7"/>
        <v>1788263</v>
      </c>
      <c r="X21" s="6">
        <f t="shared" si="17"/>
        <v>-1.9965002331899129E-2</v>
      </c>
      <c r="Y21" s="1">
        <v>13174.2</v>
      </c>
      <c r="Z21" s="6">
        <f t="shared" ref="Z21" si="49">Y21/Y20-1</f>
        <v>-3.377908098193072E-2</v>
      </c>
    </row>
    <row r="22" spans="1:26" x14ac:dyDescent="0.25">
      <c r="A22" t="s">
        <v>23</v>
      </c>
      <c r="B22" s="1">
        <v>399.98</v>
      </c>
      <c r="C22" s="1">
        <f t="shared" si="0"/>
        <v>559972</v>
      </c>
      <c r="D22" s="6">
        <f t="shared" si="1"/>
        <v>0.33339882566299078</v>
      </c>
      <c r="E22" s="6">
        <f t="shared" si="2"/>
        <v>-5.3816857095545623E-2</v>
      </c>
      <c r="F22" s="1">
        <v>122.95</v>
      </c>
      <c r="G22" s="1">
        <f t="shared" si="3"/>
        <v>614750</v>
      </c>
      <c r="H22" s="6">
        <f t="shared" si="4"/>
        <v>0.36601281506275951</v>
      </c>
      <c r="I22" s="6">
        <f t="shared" si="8"/>
        <v>-2.0006376534353554E-2</v>
      </c>
      <c r="J22" s="1">
        <v>157.77000000000001</v>
      </c>
      <c r="K22" s="1">
        <f t="shared" si="5"/>
        <v>504864.00000000006</v>
      </c>
      <c r="L22" s="6">
        <f t="shared" si="6"/>
        <v>0.30058835927424976</v>
      </c>
      <c r="M22" s="6">
        <f t="shared" ref="M22" si="50">J22/J21-1</f>
        <v>-4.6130592503022982E-2</v>
      </c>
      <c r="N22" s="7">
        <f t="shared" si="10"/>
        <v>1679586</v>
      </c>
      <c r="O22" s="6">
        <f t="shared" si="22"/>
        <v>-3.9131386263904867E-2</v>
      </c>
      <c r="P22" s="1">
        <v>13270.41</v>
      </c>
      <c r="Q22" s="1">
        <f t="shared" si="11"/>
        <v>-76.079999999999927</v>
      </c>
      <c r="R22" s="1">
        <f t="shared" si="12"/>
        <v>1521.5999999999985</v>
      </c>
      <c r="S22" s="1">
        <f t="shared" si="13"/>
        <v>4564.7999999999956</v>
      </c>
      <c r="T22" s="1">
        <f t="shared" si="14"/>
        <v>1684150.8</v>
      </c>
      <c r="U22" s="6">
        <f t="shared" si="15"/>
        <v>-4.9747150427693954E-2</v>
      </c>
      <c r="V22" s="7">
        <f t="shared" si="16"/>
        <v>7607.9999999999927</v>
      </c>
      <c r="W22" s="1">
        <f t="shared" si="7"/>
        <v>1687194</v>
      </c>
      <c r="X22" s="6">
        <f t="shared" si="17"/>
        <v>-5.6517973027457424E-2</v>
      </c>
      <c r="Y22" s="1">
        <v>13099.84</v>
      </c>
      <c r="Z22" s="6">
        <f t="shared" ref="Z22" si="51">Y22/Y21-1</f>
        <v>-5.6443655022696548E-3</v>
      </c>
    </row>
    <row r="23" spans="1:26" x14ac:dyDescent="0.25">
      <c r="A23" t="s">
        <v>24</v>
      </c>
      <c r="B23" s="1">
        <v>389.86</v>
      </c>
      <c r="C23" s="1">
        <f t="shared" si="0"/>
        <v>545804</v>
      </c>
      <c r="D23" s="6">
        <f t="shared" si="1"/>
        <v>0.32969013703363204</v>
      </c>
      <c r="E23" s="6">
        <f t="shared" si="2"/>
        <v>-2.5301265063253142E-2</v>
      </c>
      <c r="F23" s="1">
        <v>119.31</v>
      </c>
      <c r="G23" s="1">
        <f t="shared" si="3"/>
        <v>596550</v>
      </c>
      <c r="H23" s="6">
        <f t="shared" si="4"/>
        <v>0.36034300087103277</v>
      </c>
      <c r="I23" s="6">
        <f t="shared" si="8"/>
        <v>-2.9605530703537997E-2</v>
      </c>
      <c r="J23" s="1">
        <v>160.36000000000001</v>
      </c>
      <c r="K23" s="1">
        <f t="shared" si="5"/>
        <v>513152.00000000006</v>
      </c>
      <c r="L23" s="6">
        <f t="shared" si="6"/>
        <v>0.30996686209533525</v>
      </c>
      <c r="M23" s="6">
        <f t="shared" ref="M23" si="52">J23/J22-1</f>
        <v>1.6416302212080902E-2</v>
      </c>
      <c r="N23" s="7">
        <f t="shared" si="10"/>
        <v>1655506</v>
      </c>
      <c r="O23" s="6">
        <f t="shared" si="22"/>
        <v>-1.3921213638033128E-2</v>
      </c>
      <c r="P23" s="1">
        <v>13491.17</v>
      </c>
      <c r="Q23" s="1">
        <f t="shared" si="11"/>
        <v>220.76000000000022</v>
      </c>
      <c r="R23" s="1">
        <f t="shared" si="12"/>
        <v>-4415.2000000000044</v>
      </c>
      <c r="S23" s="1">
        <f t="shared" si="13"/>
        <v>-13245.600000000013</v>
      </c>
      <c r="T23" s="1">
        <f t="shared" si="14"/>
        <v>1642260.4</v>
      </c>
      <c r="U23" s="6">
        <f t="shared" si="15"/>
        <v>-2.4873307069652073E-2</v>
      </c>
      <c r="V23" s="7">
        <f t="shared" si="16"/>
        <v>-22076.000000000022</v>
      </c>
      <c r="W23" s="1">
        <f t="shared" si="7"/>
        <v>1633430</v>
      </c>
      <c r="X23" s="6">
        <f t="shared" si="17"/>
        <v>-3.1865926502820607E-2</v>
      </c>
      <c r="Y23" s="1">
        <v>13308.32</v>
      </c>
      <c r="Z23" s="6">
        <f t="shared" ref="Z23" si="53">Y23/Y22-1</f>
        <v>1.591469819478708E-2</v>
      </c>
    </row>
    <row r="24" spans="1:26" x14ac:dyDescent="0.25">
      <c r="A24" t="s">
        <v>25</v>
      </c>
      <c r="B24" s="1">
        <v>415.64</v>
      </c>
      <c r="C24" s="1">
        <f t="shared" si="0"/>
        <v>581896</v>
      </c>
      <c r="D24" s="6">
        <f t="shared" si="1"/>
        <v>0.33650778963925931</v>
      </c>
      <c r="E24" s="6">
        <f t="shared" si="2"/>
        <v>6.6126301749345862E-2</v>
      </c>
      <c r="F24" s="1">
        <v>121.26</v>
      </c>
      <c r="G24" s="1">
        <f t="shared" si="3"/>
        <v>606300</v>
      </c>
      <c r="H24" s="6">
        <f t="shared" si="4"/>
        <v>0.35062051098182995</v>
      </c>
      <c r="I24" s="6">
        <f t="shared" si="8"/>
        <v>1.6343977872768534E-2</v>
      </c>
      <c r="J24" s="1">
        <v>169.07</v>
      </c>
      <c r="K24" s="1">
        <f t="shared" si="5"/>
        <v>541024</v>
      </c>
      <c r="L24" s="6">
        <f t="shared" si="6"/>
        <v>0.31287169937891074</v>
      </c>
      <c r="M24" s="6">
        <f t="shared" ref="M24" si="54">J24/J23-1</f>
        <v>5.4315290596158583E-2</v>
      </c>
      <c r="N24" s="7">
        <f t="shared" si="10"/>
        <v>1729220</v>
      </c>
      <c r="O24" s="6">
        <f t="shared" si="22"/>
        <v>4.4976266782996391E-2</v>
      </c>
      <c r="P24" s="1">
        <v>13664.14</v>
      </c>
      <c r="Q24" s="1">
        <f t="shared" si="11"/>
        <v>172.96999999999935</v>
      </c>
      <c r="R24" s="1">
        <f t="shared" si="12"/>
        <v>-3459.3999999999869</v>
      </c>
      <c r="S24" s="1">
        <f t="shared" si="13"/>
        <v>-10378.199999999961</v>
      </c>
      <c r="T24" s="1">
        <f t="shared" si="14"/>
        <v>1718841.8</v>
      </c>
      <c r="U24" s="6">
        <f t="shared" si="15"/>
        <v>4.6631703474065533E-2</v>
      </c>
      <c r="V24" s="7">
        <f t="shared" si="16"/>
        <v>-17296.999999999935</v>
      </c>
      <c r="W24" s="1">
        <f t="shared" si="7"/>
        <v>1711923</v>
      </c>
      <c r="X24" s="6">
        <f t="shared" si="17"/>
        <v>4.8054094757657095E-2</v>
      </c>
      <c r="Y24" s="1">
        <v>13537.86</v>
      </c>
      <c r="Z24" s="6">
        <f t="shared" ref="Z24" si="55">Y24/Y23-1</f>
        <v>1.7247856979693887E-2</v>
      </c>
    </row>
    <row r="25" spans="1:26" x14ac:dyDescent="0.25">
      <c r="A25" t="s">
        <v>26</v>
      </c>
      <c r="B25" s="1">
        <v>429.17</v>
      </c>
      <c r="C25" s="1">
        <f t="shared" si="0"/>
        <v>600838</v>
      </c>
      <c r="D25" s="6">
        <f t="shared" si="1"/>
        <v>0.34144498014425251</v>
      </c>
      <c r="E25" s="6">
        <f t="shared" si="2"/>
        <v>3.2552208642094183E-2</v>
      </c>
      <c r="F25" s="1">
        <v>121.71</v>
      </c>
      <c r="G25" s="1">
        <f t="shared" si="3"/>
        <v>608550</v>
      </c>
      <c r="H25" s="6">
        <f t="shared" si="4"/>
        <v>0.3458275652784692</v>
      </c>
      <c r="I25" s="6">
        <f t="shared" si="8"/>
        <v>3.7110341415140802E-3</v>
      </c>
      <c r="J25" s="1">
        <v>171.97</v>
      </c>
      <c r="K25" s="1">
        <f t="shared" si="5"/>
        <v>550304</v>
      </c>
      <c r="L25" s="6">
        <f t="shared" si="6"/>
        <v>0.3127274545772783</v>
      </c>
      <c r="M25" s="6">
        <f t="shared" ref="M25" si="56">J25/J24-1</f>
        <v>1.7152658662092701E-2</v>
      </c>
      <c r="N25" s="7">
        <f t="shared" si="10"/>
        <v>1759692</v>
      </c>
      <c r="O25" s="6">
        <f t="shared" si="22"/>
        <v>1.7762273417905657E-2</v>
      </c>
      <c r="P25" s="1">
        <v>13732.34</v>
      </c>
      <c r="Q25" s="1">
        <f t="shared" si="11"/>
        <v>68.200000000000728</v>
      </c>
      <c r="R25" s="1">
        <f t="shared" si="12"/>
        <v>-1364.0000000000146</v>
      </c>
      <c r="S25" s="1">
        <f t="shared" si="13"/>
        <v>-4092.0000000000437</v>
      </c>
      <c r="T25" s="1">
        <f t="shared" si="14"/>
        <v>1755600</v>
      </c>
      <c r="U25" s="6">
        <f t="shared" si="15"/>
        <v>2.138544687475008E-2</v>
      </c>
      <c r="V25" s="7">
        <f t="shared" si="16"/>
        <v>-6820.0000000000728</v>
      </c>
      <c r="W25" s="1">
        <f t="shared" si="7"/>
        <v>1752872</v>
      </c>
      <c r="X25" s="6">
        <f t="shared" si="17"/>
        <v>2.3919884247130208E-2</v>
      </c>
      <c r="Y25" s="1">
        <v>13630.32</v>
      </c>
      <c r="Z25" s="6">
        <f t="shared" ref="Z25" si="57">Y25/Y24-1</f>
        <v>6.8297352757378249E-3</v>
      </c>
    </row>
    <row r="26" spans="1:26" x14ac:dyDescent="0.25">
      <c r="A26" t="s">
        <v>27</v>
      </c>
      <c r="B26" s="1">
        <v>435</v>
      </c>
      <c r="C26" s="1">
        <f t="shared" si="0"/>
        <v>609000</v>
      </c>
      <c r="D26" s="6">
        <f t="shared" si="1"/>
        <v>0.34423972198544356</v>
      </c>
      <c r="E26" s="6">
        <f t="shared" si="2"/>
        <v>1.3584360509821147E-2</v>
      </c>
      <c r="F26" s="1">
        <v>122.5</v>
      </c>
      <c r="G26" s="1">
        <f t="shared" si="3"/>
        <v>612500</v>
      </c>
      <c r="H26" s="6">
        <f t="shared" si="4"/>
        <v>0.34621811119225648</v>
      </c>
      <c r="I26" s="6">
        <f t="shared" si="8"/>
        <v>6.4908388793032401E-3</v>
      </c>
      <c r="J26" s="1">
        <v>171.13</v>
      </c>
      <c r="K26" s="1">
        <f t="shared" si="5"/>
        <v>547616</v>
      </c>
      <c r="L26" s="6">
        <f t="shared" si="6"/>
        <v>0.30954216682229996</v>
      </c>
      <c r="M26" s="6">
        <f t="shared" ref="M26" si="58">J26/J25-1</f>
        <v>-4.8845728906204977E-3</v>
      </c>
      <c r="N26" s="7">
        <f t="shared" si="10"/>
        <v>1769116</v>
      </c>
      <c r="O26" s="6">
        <f t="shared" si="22"/>
        <v>5.4115411855323661E-3</v>
      </c>
      <c r="P26" s="1">
        <v>13887.87</v>
      </c>
      <c r="Q26" s="1">
        <f t="shared" si="11"/>
        <v>155.53000000000065</v>
      </c>
      <c r="R26" s="1">
        <f t="shared" si="12"/>
        <v>-3110.6000000000131</v>
      </c>
      <c r="S26" s="1">
        <f t="shared" si="13"/>
        <v>-9331.8000000000393</v>
      </c>
      <c r="T26" s="1">
        <f t="shared" si="14"/>
        <v>1759784.2</v>
      </c>
      <c r="U26" s="6">
        <f t="shared" si="15"/>
        <v>2.3833447254499873E-3</v>
      </c>
      <c r="V26" s="7">
        <f t="shared" si="16"/>
        <v>-15553.000000000065</v>
      </c>
      <c r="W26" s="1">
        <f t="shared" si="7"/>
        <v>1753563</v>
      </c>
      <c r="X26" s="6">
        <f t="shared" si="17"/>
        <v>3.9421018762353377E-4</v>
      </c>
      <c r="Y26" s="1">
        <v>13737.2</v>
      </c>
      <c r="Z26" s="6">
        <f t="shared" ref="Z26" si="59">Y26/Y25-1</f>
        <v>7.8413419494187675E-3</v>
      </c>
    </row>
    <row r="27" spans="1:26" x14ac:dyDescent="0.25">
      <c r="A27" t="s">
        <v>28</v>
      </c>
      <c r="B27" s="1">
        <v>419.45</v>
      </c>
      <c r="C27" s="1">
        <f t="shared" si="0"/>
        <v>587230</v>
      </c>
      <c r="D27" s="6">
        <f t="shared" si="1"/>
        <v>0.33910059778440954</v>
      </c>
      <c r="E27" s="6">
        <f t="shared" si="2"/>
        <v>-3.5747126436781684E-2</v>
      </c>
      <c r="F27" s="1">
        <v>120.81</v>
      </c>
      <c r="G27" s="1">
        <f t="shared" si="3"/>
        <v>604050</v>
      </c>
      <c r="H27" s="6">
        <f t="shared" si="4"/>
        <v>0.34881343952398991</v>
      </c>
      <c r="I27" s="6">
        <f t="shared" si="8"/>
        <v>-1.3795918367346949E-2</v>
      </c>
      <c r="J27" s="1">
        <v>168.89</v>
      </c>
      <c r="K27" s="1">
        <f t="shared" si="5"/>
        <v>540448</v>
      </c>
      <c r="L27" s="6">
        <f t="shared" si="6"/>
        <v>0.31208596269160055</v>
      </c>
      <c r="M27" s="6">
        <f t="shared" ref="M27" si="60">J27/J26-1</f>
        <v>-1.3089464150061403E-2</v>
      </c>
      <c r="N27" s="7">
        <f t="shared" si="10"/>
        <v>1731728</v>
      </c>
      <c r="O27" s="6">
        <f t="shared" si="22"/>
        <v>-2.1019111701283122E-2</v>
      </c>
      <c r="P27" s="1">
        <v>13606.66</v>
      </c>
      <c r="Q27" s="1">
        <f t="shared" si="11"/>
        <v>-281.21000000000095</v>
      </c>
      <c r="R27" s="1">
        <f t="shared" si="12"/>
        <v>5624.2000000000189</v>
      </c>
      <c r="S27" s="1">
        <f t="shared" si="13"/>
        <v>16872.600000000057</v>
      </c>
      <c r="T27" s="1">
        <f t="shared" si="14"/>
        <v>1748600.6</v>
      </c>
      <c r="U27" s="6">
        <f t="shared" si="15"/>
        <v>-6.3550974034202179E-3</v>
      </c>
      <c r="V27" s="7">
        <f t="shared" si="16"/>
        <v>28121.000000000095</v>
      </c>
      <c r="W27" s="1">
        <f t="shared" si="7"/>
        <v>1759849</v>
      </c>
      <c r="X27" s="6">
        <f t="shared" si="17"/>
        <v>3.5847015476488941E-3</v>
      </c>
      <c r="Y27" s="1">
        <v>13452.78</v>
      </c>
      <c r="Z27" s="6">
        <f t="shared" ref="Z27" si="61">Y27/Y26-1</f>
        <v>-2.0704364790495866E-2</v>
      </c>
    </row>
    <row r="28" spans="1:26" x14ac:dyDescent="0.25">
      <c r="A28" t="s">
        <v>29</v>
      </c>
      <c r="B28" s="1">
        <v>436.15</v>
      </c>
      <c r="C28" s="1">
        <f t="shared" si="0"/>
        <v>610610</v>
      </c>
      <c r="D28" s="6">
        <f t="shared" si="1"/>
        <v>0.34456120234428694</v>
      </c>
      <c r="E28" s="6">
        <f t="shared" si="2"/>
        <v>3.9814042198116573E-2</v>
      </c>
      <c r="F28" s="1">
        <v>124.92</v>
      </c>
      <c r="G28" s="1">
        <f t="shared" si="3"/>
        <v>624600</v>
      </c>
      <c r="H28" s="6">
        <f t="shared" si="4"/>
        <v>0.35245562140194497</v>
      </c>
      <c r="I28" s="6">
        <f t="shared" si="8"/>
        <v>3.4020362552768857E-2</v>
      </c>
      <c r="J28" s="1">
        <v>167.79</v>
      </c>
      <c r="K28" s="1">
        <f t="shared" si="5"/>
        <v>536928</v>
      </c>
      <c r="L28" s="6">
        <f t="shared" si="6"/>
        <v>0.30298317625376803</v>
      </c>
      <c r="M28" s="6">
        <f t="shared" ref="M28" si="62">J28/J27-1</f>
        <v>-6.5131150452957254E-3</v>
      </c>
      <c r="N28" s="7">
        <f t="shared" si="10"/>
        <v>1772138</v>
      </c>
      <c r="O28" s="6">
        <f t="shared" si="22"/>
        <v>2.3735677990094926E-2</v>
      </c>
      <c r="P28" s="1">
        <v>14277.18</v>
      </c>
      <c r="Q28" s="1">
        <f t="shared" si="11"/>
        <v>670.52000000000044</v>
      </c>
      <c r="R28" s="1">
        <f t="shared" si="12"/>
        <v>-13410.400000000009</v>
      </c>
      <c r="S28" s="1">
        <f t="shared" si="13"/>
        <v>-40231.200000000026</v>
      </c>
      <c r="T28" s="1">
        <f t="shared" si="14"/>
        <v>1731906.8</v>
      </c>
      <c r="U28" s="6">
        <f t="shared" si="15"/>
        <v>-9.5469485713318702E-3</v>
      </c>
      <c r="V28" s="7">
        <f t="shared" si="16"/>
        <v>-67052.000000000044</v>
      </c>
      <c r="W28" s="1">
        <f t="shared" si="7"/>
        <v>1705086</v>
      </c>
      <c r="X28" s="6">
        <f t="shared" si="17"/>
        <v>-3.1118010692962828E-2</v>
      </c>
      <c r="Y28" s="1">
        <v>14162.64</v>
      </c>
      <c r="Z28" s="6">
        <f t="shared" ref="Z28" si="63">Y28/Y27-1</f>
        <v>5.2766788723222824E-2</v>
      </c>
    </row>
    <row r="29" spans="1:26" x14ac:dyDescent="0.25">
      <c r="A29" t="s">
        <v>30</v>
      </c>
      <c r="B29" s="1">
        <v>411.65</v>
      </c>
      <c r="C29" s="1">
        <f t="shared" si="0"/>
        <v>576310</v>
      </c>
      <c r="D29" s="6">
        <f t="shared" si="1"/>
        <v>0.33580428479531621</v>
      </c>
      <c r="E29" s="6">
        <f t="shared" si="2"/>
        <v>-5.6173334861859492E-2</v>
      </c>
      <c r="F29" s="1">
        <v>124.05</v>
      </c>
      <c r="G29" s="1">
        <f t="shared" si="3"/>
        <v>620250</v>
      </c>
      <c r="H29" s="6">
        <f t="shared" si="4"/>
        <v>0.3614072420126232</v>
      </c>
      <c r="I29" s="6">
        <f t="shared" si="8"/>
        <v>-6.9644572526417203E-3</v>
      </c>
      <c r="J29" s="1">
        <v>162.38999999999999</v>
      </c>
      <c r="K29" s="1">
        <f t="shared" si="5"/>
        <v>519647.99999999994</v>
      </c>
      <c r="L29" s="6">
        <f t="shared" si="6"/>
        <v>0.30278847319206059</v>
      </c>
      <c r="M29" s="6">
        <f t="shared" ref="M29" si="64">J29/J28-1</f>
        <v>-3.2183086000357575E-2</v>
      </c>
      <c r="N29" s="7">
        <f t="shared" si="10"/>
        <v>1716208</v>
      </c>
      <c r="O29" s="6">
        <f t="shared" si="22"/>
        <v>-3.1124919298303633E-2</v>
      </c>
      <c r="P29" s="1">
        <v>14191.42</v>
      </c>
      <c r="Q29" s="1">
        <f t="shared" si="11"/>
        <v>-85.760000000000218</v>
      </c>
      <c r="R29" s="1">
        <f t="shared" si="12"/>
        <v>1715.2000000000044</v>
      </c>
      <c r="S29" s="1">
        <f t="shared" si="13"/>
        <v>5145.6000000000131</v>
      </c>
      <c r="T29" s="1">
        <f t="shared" si="14"/>
        <v>1721353.6</v>
      </c>
      <c r="U29" s="6">
        <f t="shared" si="15"/>
        <v>-6.0933994831592342E-3</v>
      </c>
      <c r="V29" s="7">
        <f t="shared" si="16"/>
        <v>8576.0000000000218</v>
      </c>
      <c r="W29" s="1">
        <f t="shared" si="7"/>
        <v>1724784</v>
      </c>
      <c r="X29" s="6">
        <f t="shared" si="17"/>
        <v>1.1552496472318596E-2</v>
      </c>
      <c r="Y29" s="1">
        <v>14045.19</v>
      </c>
      <c r="Z29" s="6">
        <f t="shared" ref="Z29" si="65">Y29/Y28-1</f>
        <v>-8.292945383064132E-3</v>
      </c>
    </row>
    <row r="30" spans="1:26" x14ac:dyDescent="0.25">
      <c r="A30" t="s">
        <v>31</v>
      </c>
      <c r="B30" s="1">
        <v>402.62</v>
      </c>
      <c r="C30" s="1">
        <f t="shared" si="0"/>
        <v>563668</v>
      </c>
      <c r="D30" s="6">
        <f t="shared" si="1"/>
        <v>0.32940079196256178</v>
      </c>
      <c r="E30" s="6">
        <f t="shared" si="2"/>
        <v>-2.1936110773715489E-2</v>
      </c>
      <c r="F30" s="1">
        <v>123.22</v>
      </c>
      <c r="G30" s="1">
        <f t="shared" si="3"/>
        <v>616100</v>
      </c>
      <c r="H30" s="6">
        <f t="shared" si="4"/>
        <v>0.36004142141851997</v>
      </c>
      <c r="I30" s="6">
        <f t="shared" si="8"/>
        <v>-6.6908504635228017E-3</v>
      </c>
      <c r="J30" s="1">
        <v>166.07</v>
      </c>
      <c r="K30" s="1">
        <f t="shared" si="5"/>
        <v>531424</v>
      </c>
      <c r="L30" s="6">
        <f t="shared" si="6"/>
        <v>0.31055778661891825</v>
      </c>
      <c r="M30" s="6">
        <f t="shared" ref="M30" si="66">J30/J29-1</f>
        <v>2.2661493934355681E-2</v>
      </c>
      <c r="N30" s="7">
        <f t="shared" si="10"/>
        <v>1711192</v>
      </c>
      <c r="O30" s="6">
        <f t="shared" si="22"/>
        <v>-2.5970521750943373E-3</v>
      </c>
      <c r="P30" s="1">
        <v>13775.23</v>
      </c>
      <c r="Q30" s="1">
        <f t="shared" si="11"/>
        <v>-416.19000000000051</v>
      </c>
      <c r="R30" s="1">
        <f t="shared" si="12"/>
        <v>8323.8000000000102</v>
      </c>
      <c r="S30" s="1">
        <f t="shared" si="13"/>
        <v>24971.400000000031</v>
      </c>
      <c r="T30" s="1">
        <f t="shared" si="14"/>
        <v>1736163.4000000001</v>
      </c>
      <c r="U30" s="6">
        <f t="shared" si="15"/>
        <v>8.6035780213897795E-3</v>
      </c>
      <c r="V30" s="7">
        <f t="shared" si="16"/>
        <v>41619.000000000051</v>
      </c>
      <c r="W30" s="1">
        <f t="shared" si="7"/>
        <v>1752811</v>
      </c>
      <c r="X30" s="6">
        <f t="shared" si="17"/>
        <v>1.624957096076951E-2</v>
      </c>
      <c r="Y30" s="1">
        <v>13686.35</v>
      </c>
      <c r="Z30" s="6">
        <f t="shared" ref="Z30" si="67">Y30/Y29-1</f>
        <v>-2.5548960177826041E-2</v>
      </c>
    </row>
    <row r="31" spans="1:26" x14ac:dyDescent="0.25">
      <c r="A31" t="s">
        <v>32</v>
      </c>
      <c r="B31" s="1">
        <v>374.57</v>
      </c>
      <c r="C31" s="1">
        <f t="shared" si="0"/>
        <v>524398</v>
      </c>
      <c r="D31" s="6">
        <f t="shared" si="1"/>
        <v>0.31641935499442464</v>
      </c>
      <c r="E31" s="6">
        <f t="shared" si="2"/>
        <v>-6.9668670210123684E-2</v>
      </c>
      <c r="F31" s="1">
        <v>122.93</v>
      </c>
      <c r="G31" s="1">
        <f t="shared" si="3"/>
        <v>614650</v>
      </c>
      <c r="H31" s="6">
        <f t="shared" si="4"/>
        <v>0.37087699904904881</v>
      </c>
      <c r="I31" s="6">
        <f t="shared" si="8"/>
        <v>-2.3535140399285615E-3</v>
      </c>
      <c r="J31" s="1">
        <v>161.94999999999999</v>
      </c>
      <c r="K31" s="1">
        <f t="shared" si="5"/>
        <v>518239.99999999994</v>
      </c>
      <c r="L31" s="6">
        <f t="shared" si="6"/>
        <v>0.31270364595652655</v>
      </c>
      <c r="M31" s="6">
        <f t="shared" ref="M31" si="68">J31/J30-1</f>
        <v>-2.4808815559703823E-2</v>
      </c>
      <c r="N31" s="7">
        <f t="shared" si="10"/>
        <v>1657288</v>
      </c>
      <c r="O31" s="6">
        <f t="shared" si="22"/>
        <v>-3.0675186992937524E-2</v>
      </c>
      <c r="P31" s="1">
        <v>13373.56</v>
      </c>
      <c r="Q31" s="1">
        <f t="shared" si="11"/>
        <v>-401.67000000000007</v>
      </c>
      <c r="R31" s="1">
        <f t="shared" si="12"/>
        <v>8033.4000000000015</v>
      </c>
      <c r="S31" s="1">
        <f t="shared" si="13"/>
        <v>24100.200000000004</v>
      </c>
      <c r="T31" s="1">
        <f t="shared" si="14"/>
        <v>1681388.2</v>
      </c>
      <c r="U31" s="6">
        <f t="shared" si="15"/>
        <v>-3.1549564977582323E-2</v>
      </c>
      <c r="V31" s="7">
        <f t="shared" si="16"/>
        <v>40167.000000000007</v>
      </c>
      <c r="W31" s="1">
        <f t="shared" si="7"/>
        <v>1697455</v>
      </c>
      <c r="X31" s="6">
        <f t="shared" si="17"/>
        <v>-3.1581271454823145E-2</v>
      </c>
      <c r="Y31" s="1">
        <v>13292.89</v>
      </c>
      <c r="Z31" s="6">
        <f t="shared" ref="Z31" si="69">Y31/Y30-1</f>
        <v>-2.8748351459666033E-2</v>
      </c>
    </row>
    <row r="32" spans="1:26" x14ac:dyDescent="0.25">
      <c r="A32" t="s">
        <v>33</v>
      </c>
      <c r="B32" s="1">
        <v>358.47</v>
      </c>
      <c r="C32" s="1">
        <f t="shared" si="0"/>
        <v>501858.00000000006</v>
      </c>
      <c r="D32" s="6">
        <f t="shared" si="1"/>
        <v>0.30974988334802289</v>
      </c>
      <c r="E32" s="6">
        <f t="shared" si="2"/>
        <v>-4.2982620071014721E-2</v>
      </c>
      <c r="F32" s="1">
        <v>121.25</v>
      </c>
      <c r="G32" s="1">
        <f t="shared" si="3"/>
        <v>606250</v>
      </c>
      <c r="H32" s="6">
        <f t="shared" si="4"/>
        <v>0.37418127593809175</v>
      </c>
      <c r="I32" s="6">
        <f t="shared" si="8"/>
        <v>-1.3666314162531612E-2</v>
      </c>
      <c r="J32" s="1">
        <v>160.03</v>
      </c>
      <c r="K32" s="1">
        <f t="shared" si="5"/>
        <v>512096</v>
      </c>
      <c r="L32" s="6">
        <f t="shared" si="6"/>
        <v>0.31606884071388541</v>
      </c>
      <c r="M32" s="6">
        <f t="shared" ref="M32" si="70">J32/J31-1</f>
        <v>-1.1855510960172788E-2</v>
      </c>
      <c r="N32" s="7">
        <f t="shared" si="10"/>
        <v>1620204</v>
      </c>
      <c r="O32" s="6">
        <f t="shared" si="22"/>
        <v>-2.2174698028948666E-2</v>
      </c>
      <c r="P32" s="1">
        <v>13212.34</v>
      </c>
      <c r="Q32" s="1">
        <f t="shared" si="11"/>
        <v>-161.21999999999935</v>
      </c>
      <c r="R32" s="1">
        <f t="shared" si="12"/>
        <v>3224.3999999999869</v>
      </c>
      <c r="S32" s="1">
        <f t="shared" si="13"/>
        <v>9673.1999999999607</v>
      </c>
      <c r="T32" s="1">
        <f t="shared" si="14"/>
        <v>1629877.2</v>
      </c>
      <c r="U32" s="6">
        <f t="shared" si="15"/>
        <v>-3.0635994709609649E-2</v>
      </c>
      <c r="V32" s="7">
        <f t="shared" si="16"/>
        <v>16121.999999999935</v>
      </c>
      <c r="W32" s="1">
        <f t="shared" si="7"/>
        <v>1636326</v>
      </c>
      <c r="X32" s="6">
        <f t="shared" si="17"/>
        <v>-3.6012147597432653E-2</v>
      </c>
      <c r="Y32" s="1">
        <v>13045.94</v>
      </c>
      <c r="Z32" s="6">
        <f t="shared" ref="Z32" si="71">Y32/Y31-1</f>
        <v>-1.8577600506736958E-2</v>
      </c>
    </row>
    <row r="33" spans="1:30" x14ac:dyDescent="0.25">
      <c r="A33" t="s">
        <v>34</v>
      </c>
      <c r="B33" s="1">
        <v>372.43</v>
      </c>
      <c r="C33" s="1">
        <f t="shared" si="0"/>
        <v>521402</v>
      </c>
      <c r="D33" s="6">
        <f t="shared" si="1"/>
        <v>0.30960790275000116</v>
      </c>
      <c r="E33" s="6">
        <f t="shared" si="2"/>
        <v>3.894328674645009E-2</v>
      </c>
      <c r="F33" s="1">
        <v>126.07</v>
      </c>
      <c r="G33" s="1">
        <f t="shared" si="3"/>
        <v>630350</v>
      </c>
      <c r="H33" s="6">
        <f t="shared" si="4"/>
        <v>0.37430109876537343</v>
      </c>
      <c r="I33" s="6">
        <f t="shared" si="8"/>
        <v>3.9752577319587479E-2</v>
      </c>
      <c r="J33" s="1">
        <v>166.35</v>
      </c>
      <c r="K33" s="1">
        <f t="shared" si="5"/>
        <v>532320</v>
      </c>
      <c r="L33" s="6">
        <f t="shared" si="6"/>
        <v>0.31609099848462535</v>
      </c>
      <c r="M33" s="6">
        <f t="shared" ref="M33" si="72">J33/J32-1</f>
        <v>3.9492595138411524E-2</v>
      </c>
      <c r="N33" s="7">
        <f t="shared" si="10"/>
        <v>1684072</v>
      </c>
      <c r="O33" s="6">
        <f t="shared" si="22"/>
        <v>3.9419836535286946E-2</v>
      </c>
      <c r="P33" s="1">
        <v>13338.77</v>
      </c>
      <c r="Q33" s="1">
        <f t="shared" si="11"/>
        <v>126.43000000000029</v>
      </c>
      <c r="R33" s="1">
        <f t="shared" si="12"/>
        <v>-2528.6000000000058</v>
      </c>
      <c r="S33" s="1">
        <f t="shared" si="13"/>
        <v>-7585.8000000000175</v>
      </c>
      <c r="T33" s="1">
        <f t="shared" si="14"/>
        <v>1676486.2</v>
      </c>
      <c r="U33" s="6">
        <f t="shared" si="15"/>
        <v>2.8596632924247301E-2</v>
      </c>
      <c r="V33" s="7">
        <f t="shared" si="16"/>
        <v>-12643.000000000029</v>
      </c>
      <c r="W33" s="1">
        <f t="shared" si="7"/>
        <v>1671429</v>
      </c>
      <c r="X33" s="6">
        <f t="shared" si="17"/>
        <v>2.1452326736848271E-2</v>
      </c>
      <c r="Y33" s="1">
        <v>13117.98</v>
      </c>
      <c r="Z33" s="6">
        <f t="shared" ref="Z33" si="73">Y33/Y32-1</f>
        <v>5.522024476580345E-3</v>
      </c>
    </row>
    <row r="34" spans="1:30" x14ac:dyDescent="0.25">
      <c r="A34" t="s">
        <v>35</v>
      </c>
      <c r="B34" s="1">
        <v>366.87</v>
      </c>
      <c r="C34" s="1">
        <f t="shared" si="0"/>
        <v>513618</v>
      </c>
      <c r="D34" s="6">
        <f t="shared" si="1"/>
        <v>0.31435132425647133</v>
      </c>
      <c r="E34" s="6">
        <f t="shared" si="2"/>
        <v>-1.49289799425395E-2</v>
      </c>
      <c r="F34" s="1">
        <v>121.88</v>
      </c>
      <c r="G34" s="1">
        <f t="shared" si="3"/>
        <v>609400</v>
      </c>
      <c r="H34" s="6">
        <f t="shared" si="4"/>
        <v>0.372973098687923</v>
      </c>
      <c r="I34" s="6">
        <f t="shared" si="8"/>
        <v>-3.3235504085032064E-2</v>
      </c>
      <c r="J34" s="1">
        <v>159.65</v>
      </c>
      <c r="K34" s="1">
        <f t="shared" si="5"/>
        <v>510880</v>
      </c>
      <c r="L34" s="6">
        <f t="shared" si="6"/>
        <v>0.31267557705560567</v>
      </c>
      <c r="M34" s="6">
        <f t="shared" ref="M34" si="74">J34/J33-1</f>
        <v>-4.0276525398256657E-2</v>
      </c>
      <c r="N34" s="7">
        <f t="shared" si="10"/>
        <v>1633898</v>
      </c>
      <c r="O34" s="6">
        <f t="shared" si="22"/>
        <v>-2.9682379380479781E-2</v>
      </c>
      <c r="P34" s="1">
        <v>12927.76</v>
      </c>
      <c r="Q34" s="1">
        <f t="shared" si="11"/>
        <v>-411.01000000000022</v>
      </c>
      <c r="R34" s="1">
        <f t="shared" si="12"/>
        <v>8220.2000000000044</v>
      </c>
      <c r="S34" s="1">
        <f t="shared" si="13"/>
        <v>24660.600000000013</v>
      </c>
      <c r="T34" s="1">
        <f t="shared" si="14"/>
        <v>1658558.6</v>
      </c>
      <c r="U34" s="6">
        <f t="shared" si="15"/>
        <v>-1.0693556558950434E-2</v>
      </c>
      <c r="V34" s="7">
        <f t="shared" si="16"/>
        <v>41101.000000000022</v>
      </c>
      <c r="W34" s="1">
        <f t="shared" si="7"/>
        <v>1674999</v>
      </c>
      <c r="X34" s="6">
        <f t="shared" si="17"/>
        <v>2.1358968882314588E-3</v>
      </c>
      <c r="Y34" s="1">
        <v>12689.75</v>
      </c>
      <c r="Z34" s="6">
        <f t="shared" ref="Z34" si="75">Y34/Y33-1</f>
        <v>-3.2644507767201958E-2</v>
      </c>
    </row>
    <row r="35" spans="1:30" x14ac:dyDescent="0.25">
      <c r="A35" t="s">
        <v>36</v>
      </c>
      <c r="B35" s="1">
        <v>361.11</v>
      </c>
      <c r="C35" s="1">
        <f t="shared" si="0"/>
        <v>505554</v>
      </c>
      <c r="D35" s="6">
        <f t="shared" si="1"/>
        <v>0.31080680640310443</v>
      </c>
      <c r="E35" s="6">
        <f t="shared" si="2"/>
        <v>-1.570038433232479E-2</v>
      </c>
      <c r="F35" s="1">
        <v>123.72</v>
      </c>
      <c r="G35" s="1">
        <f t="shared" si="3"/>
        <v>618600</v>
      </c>
      <c r="H35" s="6">
        <f t="shared" si="4"/>
        <v>0.38030574467012501</v>
      </c>
      <c r="I35" s="6">
        <f t="shared" si="8"/>
        <v>1.5096816540859814E-2</v>
      </c>
      <c r="J35" s="1">
        <v>157.01</v>
      </c>
      <c r="K35" s="1">
        <f t="shared" si="5"/>
        <v>502432</v>
      </c>
      <c r="L35" s="6">
        <f t="shared" si="6"/>
        <v>0.30888744892677056</v>
      </c>
      <c r="M35" s="6">
        <f t="shared" ref="M35" si="76">J35/J34-1</f>
        <v>-1.6536172878171107E-2</v>
      </c>
      <c r="N35" s="7">
        <f t="shared" si="10"/>
        <v>1626586</v>
      </c>
      <c r="O35" s="6">
        <f t="shared" si="22"/>
        <v>-4.2461965122615785E-3</v>
      </c>
      <c r="P35" s="1">
        <v>12730.96</v>
      </c>
      <c r="Q35" s="1">
        <f t="shared" si="11"/>
        <v>-196.80000000000109</v>
      </c>
      <c r="R35" s="1">
        <f t="shared" si="12"/>
        <v>3936.0000000000218</v>
      </c>
      <c r="S35" s="1">
        <f t="shared" si="13"/>
        <v>11808.000000000065</v>
      </c>
      <c r="T35" s="1">
        <f t="shared" si="14"/>
        <v>1638394</v>
      </c>
      <c r="U35" s="6">
        <f t="shared" si="15"/>
        <v>-1.2157906268732477E-2</v>
      </c>
      <c r="V35" s="7">
        <f t="shared" si="16"/>
        <v>19680.000000000109</v>
      </c>
      <c r="W35" s="1">
        <f t="shared" si="7"/>
        <v>1646266</v>
      </c>
      <c r="X35" s="6">
        <f t="shared" si="17"/>
        <v>-1.7154040091964196E-2</v>
      </c>
      <c r="Y35" s="1">
        <v>12516.96</v>
      </c>
      <c r="Z35" s="6">
        <f t="shared" ref="Z35" si="77">Y35/Y34-1</f>
        <v>-1.3616501507121903E-2</v>
      </c>
    </row>
    <row r="36" spans="1:30" x14ac:dyDescent="0.25">
      <c r="A36" t="s">
        <v>37</v>
      </c>
      <c r="B36" s="1">
        <v>348.81</v>
      </c>
      <c r="C36" s="1">
        <f t="shared" si="0"/>
        <v>488334</v>
      </c>
      <c r="D36" s="6">
        <f t="shared" si="1"/>
        <v>0.30695571169417951</v>
      </c>
      <c r="E36" s="6">
        <f t="shared" si="2"/>
        <v>-3.4061643266594666E-2</v>
      </c>
      <c r="F36" s="1">
        <v>120</v>
      </c>
      <c r="G36" s="1">
        <f t="shared" si="3"/>
        <v>600000</v>
      </c>
      <c r="H36" s="6">
        <f t="shared" si="4"/>
        <v>0.37714643464618008</v>
      </c>
      <c r="I36" s="6">
        <f t="shared" si="8"/>
        <v>-3.0067895247332665E-2</v>
      </c>
      <c r="J36" s="1">
        <v>157.05000000000001</v>
      </c>
      <c r="K36" s="1">
        <f t="shared" si="5"/>
        <v>502560.00000000006</v>
      </c>
      <c r="L36" s="6">
        <f t="shared" si="6"/>
        <v>0.31589785365964046</v>
      </c>
      <c r="M36" s="6">
        <f t="shared" ref="M36" si="78">J36/J35-1</f>
        <v>2.547608432585946E-4</v>
      </c>
      <c r="N36" s="7">
        <f t="shared" si="10"/>
        <v>1590894</v>
      </c>
      <c r="O36" s="6">
        <f t="shared" si="22"/>
        <v>-2.1714937036635251E-2</v>
      </c>
      <c r="P36" s="1">
        <v>12596.28</v>
      </c>
      <c r="Q36" s="1">
        <f t="shared" si="11"/>
        <v>-134.67999999999847</v>
      </c>
      <c r="R36" s="1">
        <f t="shared" si="12"/>
        <v>2693.5999999999694</v>
      </c>
      <c r="S36" s="1">
        <f t="shared" si="13"/>
        <v>8080.7999999999083</v>
      </c>
      <c r="T36" s="1">
        <f t="shared" si="14"/>
        <v>1598974.7999999998</v>
      </c>
      <c r="U36" s="6">
        <f t="shared" si="15"/>
        <v>-2.4059658421600738E-2</v>
      </c>
      <c r="V36" s="7">
        <f t="shared" si="16"/>
        <v>13467.999999999847</v>
      </c>
      <c r="W36" s="1">
        <f t="shared" si="7"/>
        <v>1604361.9999999998</v>
      </c>
      <c r="X36" s="6">
        <f t="shared" si="17"/>
        <v>-2.5453966734416134E-2</v>
      </c>
      <c r="Y36" s="1">
        <v>12416.73</v>
      </c>
      <c r="Z36" s="6">
        <f t="shared" ref="Z36" si="79">Y36/Y35-1</f>
        <v>-8.0075353760018508E-3</v>
      </c>
      <c r="AB36" t="s">
        <v>112</v>
      </c>
    </row>
    <row r="37" spans="1:30" x14ac:dyDescent="0.25">
      <c r="A37" t="s">
        <v>38</v>
      </c>
      <c r="B37" s="1">
        <v>366.68</v>
      </c>
      <c r="C37" s="1">
        <f t="shared" si="0"/>
        <v>513352</v>
      </c>
      <c r="D37" s="6">
        <f t="shared" si="1"/>
        <v>0.30343288328385981</v>
      </c>
      <c r="E37" s="6">
        <f t="shared" ref="E37:E68" si="80">B37/B36-1</f>
        <v>5.1231329377024792E-2</v>
      </c>
      <c r="F37" s="1">
        <v>125.51</v>
      </c>
      <c r="G37" s="1">
        <f t="shared" si="3"/>
        <v>627550</v>
      </c>
      <c r="H37" s="6">
        <f t="shared" si="4"/>
        <v>0.37093321133410645</v>
      </c>
      <c r="I37" s="6">
        <f t="shared" si="8"/>
        <v>4.5916666666666606E-2</v>
      </c>
      <c r="J37" s="1">
        <v>172.16</v>
      </c>
      <c r="K37" s="1">
        <f t="shared" si="5"/>
        <v>550912</v>
      </c>
      <c r="L37" s="6">
        <f t="shared" si="6"/>
        <v>0.32563390538203374</v>
      </c>
      <c r="M37" s="6">
        <f t="shared" ref="M37" si="81">J37/J36-1</f>
        <v>9.6211397644062391E-2</v>
      </c>
      <c r="N37" s="7">
        <f t="shared" si="10"/>
        <v>1691814</v>
      </c>
      <c r="O37" s="6">
        <f t="shared" si="22"/>
        <v>6.3906979764859942E-2</v>
      </c>
      <c r="P37" s="1">
        <v>13160.3</v>
      </c>
      <c r="Q37" s="1">
        <f t="shared" si="11"/>
        <v>564.01999999999862</v>
      </c>
      <c r="R37" s="1">
        <f t="shared" si="12"/>
        <v>-11280.399999999972</v>
      </c>
      <c r="S37" s="1">
        <f t="shared" si="13"/>
        <v>-33841.199999999917</v>
      </c>
      <c r="T37" s="1">
        <f t="shared" si="14"/>
        <v>1657972.8</v>
      </c>
      <c r="U37" s="6">
        <f t="shared" si="15"/>
        <v>3.689739200392661E-2</v>
      </c>
      <c r="V37" s="7">
        <f t="shared" si="16"/>
        <v>-56401.999999999862</v>
      </c>
      <c r="W37" s="1">
        <f t="shared" si="7"/>
        <v>1635412.0000000002</v>
      </c>
      <c r="X37" s="6">
        <f t="shared" si="17"/>
        <v>1.9353487554554683E-2</v>
      </c>
      <c r="Y37" s="1">
        <v>12908.78</v>
      </c>
      <c r="Z37" s="6">
        <f t="shared" ref="Z37" si="82">Y37/Y36-1</f>
        <v>3.9627985790139597E-2</v>
      </c>
      <c r="AB37" t="s">
        <v>113</v>
      </c>
      <c r="AC37" s="1">
        <f>-Z2*N4/(P4*20)</f>
        <v>-5.0090828157506291</v>
      </c>
      <c r="AD37">
        <v>-5</v>
      </c>
    </row>
    <row r="38" spans="1:30" x14ac:dyDescent="0.25">
      <c r="A38" t="s">
        <v>39</v>
      </c>
      <c r="B38" s="1">
        <v>377.61</v>
      </c>
      <c r="C38" s="1">
        <f t="shared" si="0"/>
        <v>528654</v>
      </c>
      <c r="D38" s="6">
        <f t="shared" si="1"/>
        <v>0.30926651768477459</v>
      </c>
      <c r="E38" s="6">
        <f t="shared" si="80"/>
        <v>2.9808006981564272E-2</v>
      </c>
      <c r="F38" s="1">
        <v>126.43</v>
      </c>
      <c r="G38" s="1">
        <f t="shared" si="3"/>
        <v>632150</v>
      </c>
      <c r="H38" s="6">
        <f t="shared" si="4"/>
        <v>0.36981244661807205</v>
      </c>
      <c r="I38" s="6">
        <f t="shared" si="8"/>
        <v>7.3300932196638247E-3</v>
      </c>
      <c r="J38" s="1">
        <v>171.43</v>
      </c>
      <c r="K38" s="1">
        <f t="shared" si="5"/>
        <v>548576</v>
      </c>
      <c r="L38" s="6">
        <f t="shared" si="6"/>
        <v>0.32092103569715336</v>
      </c>
      <c r="M38" s="6">
        <f t="shared" ref="M38" si="83">J38/J37-1</f>
        <v>-4.2402416356877026E-3</v>
      </c>
      <c r="N38" s="7">
        <f t="shared" si="10"/>
        <v>1709380</v>
      </c>
      <c r="O38" s="6">
        <f t="shared" si="22"/>
        <v>1.0568595488483162E-2</v>
      </c>
      <c r="P38" s="1">
        <v>13143.18</v>
      </c>
      <c r="Q38" s="1">
        <f t="shared" si="11"/>
        <v>-17.119999999998981</v>
      </c>
      <c r="R38" s="1">
        <f t="shared" si="12"/>
        <v>342.39999999997963</v>
      </c>
      <c r="S38" s="1">
        <f t="shared" si="13"/>
        <v>1027.1999999999389</v>
      </c>
      <c r="T38" s="1">
        <f t="shared" si="14"/>
        <v>1710407.2</v>
      </c>
      <c r="U38" s="6">
        <f t="shared" si="15"/>
        <v>3.1625609298294721E-2</v>
      </c>
      <c r="V38" s="7">
        <f t="shared" si="16"/>
        <v>1711.9999999998981</v>
      </c>
      <c r="W38" s="1">
        <f t="shared" si="7"/>
        <v>1711092</v>
      </c>
      <c r="X38" s="6">
        <f t="shared" si="17"/>
        <v>4.6275800837953796E-2</v>
      </c>
      <c r="Y38" s="1">
        <v>12944.66</v>
      </c>
      <c r="Z38" s="6">
        <f t="shared" ref="Z38" si="84">Y38/Y37-1</f>
        <v>2.77950356269141E-3</v>
      </c>
    </row>
    <row r="39" spans="1:30" x14ac:dyDescent="0.25">
      <c r="A39" t="s">
        <v>40</v>
      </c>
      <c r="B39" s="1">
        <v>374.48</v>
      </c>
      <c r="C39" s="1">
        <f t="shared" si="0"/>
        <v>524272</v>
      </c>
      <c r="D39" s="6">
        <f t="shared" si="1"/>
        <v>0.30999266810151133</v>
      </c>
      <c r="E39" s="6">
        <f t="shared" si="80"/>
        <v>-8.2889753978973024E-3</v>
      </c>
      <c r="F39" s="1">
        <v>123.48</v>
      </c>
      <c r="G39" s="1">
        <f t="shared" si="3"/>
        <v>617400</v>
      </c>
      <c r="H39" s="6">
        <f t="shared" si="4"/>
        <v>0.36505759088006434</v>
      </c>
      <c r="I39" s="6">
        <f t="shared" si="8"/>
        <v>-2.3333069682828445E-2</v>
      </c>
      <c r="J39" s="1">
        <v>171.74</v>
      </c>
      <c r="K39" s="1">
        <f t="shared" si="5"/>
        <v>549568</v>
      </c>
      <c r="L39" s="6">
        <f t="shared" si="6"/>
        <v>0.32494974101842433</v>
      </c>
      <c r="M39" s="6">
        <f t="shared" ref="M39" si="85">J39/J38-1</f>
        <v>1.8083182640145079E-3</v>
      </c>
      <c r="N39" s="7">
        <f t="shared" si="10"/>
        <v>1691240</v>
      </c>
      <c r="O39" s="6">
        <f t="shared" si="22"/>
        <v>-1.0499823254101589E-2</v>
      </c>
      <c r="P39" s="1">
        <v>13190.53</v>
      </c>
      <c r="Q39" s="1">
        <f t="shared" si="11"/>
        <v>47.350000000000364</v>
      </c>
      <c r="R39" s="1">
        <f t="shared" si="12"/>
        <v>-947.00000000000728</v>
      </c>
      <c r="S39" s="1">
        <f t="shared" si="13"/>
        <v>-2841.0000000000218</v>
      </c>
      <c r="T39" s="1">
        <f t="shared" si="14"/>
        <v>1688399</v>
      </c>
      <c r="U39" s="6">
        <f t="shared" si="15"/>
        <v>-1.2867228341882586E-2</v>
      </c>
      <c r="V39" s="7">
        <f t="shared" si="16"/>
        <v>-4735.0000000000364</v>
      </c>
      <c r="W39" s="1">
        <f t="shared" si="7"/>
        <v>1686505</v>
      </c>
      <c r="X39" s="6">
        <f t="shared" si="17"/>
        <v>-1.436918646104357E-2</v>
      </c>
      <c r="Y39" s="1">
        <v>12990.14</v>
      </c>
      <c r="Z39" s="6">
        <f t="shared" ref="Z39" si="86">Y39/Y38-1</f>
        <v>3.5134178881484068E-3</v>
      </c>
    </row>
    <row r="40" spans="1:30" x14ac:dyDescent="0.25">
      <c r="A40" t="s">
        <v>41</v>
      </c>
      <c r="B40" s="1">
        <v>362.98</v>
      </c>
      <c r="C40" s="1">
        <f t="shared" si="0"/>
        <v>508172</v>
      </c>
      <c r="D40" s="6">
        <f t="shared" si="1"/>
        <v>0.31296505462101554</v>
      </c>
      <c r="E40" s="6">
        <f t="shared" si="80"/>
        <v>-3.070925016022219E-2</v>
      </c>
      <c r="F40" s="1">
        <v>118.69</v>
      </c>
      <c r="G40" s="1">
        <f t="shared" si="3"/>
        <v>593450</v>
      </c>
      <c r="H40" s="6">
        <f t="shared" si="4"/>
        <v>0.36548474072723736</v>
      </c>
      <c r="I40" s="6">
        <f t="shared" si="8"/>
        <v>-3.8791707159054112E-2</v>
      </c>
      <c r="J40" s="1">
        <v>163.16</v>
      </c>
      <c r="K40" s="1">
        <f t="shared" si="5"/>
        <v>522112</v>
      </c>
      <c r="L40" s="6">
        <f t="shared" si="6"/>
        <v>0.32155020465174716</v>
      </c>
      <c r="M40" s="6">
        <f t="shared" ref="M40" si="87">J40/J39-1</f>
        <v>-4.99592407127053E-2</v>
      </c>
      <c r="N40" s="7">
        <f t="shared" si="10"/>
        <v>1623734</v>
      </c>
      <c r="O40" s="6">
        <f t="shared" si="22"/>
        <v>-3.9853103262574463E-2</v>
      </c>
      <c r="P40" s="1">
        <v>13180.45</v>
      </c>
      <c r="Q40" s="1">
        <f t="shared" si="11"/>
        <v>-10.079999999999927</v>
      </c>
      <c r="R40" s="1">
        <f t="shared" si="12"/>
        <v>201.59999999999854</v>
      </c>
      <c r="S40" s="1">
        <f t="shared" si="13"/>
        <v>604.79999999999563</v>
      </c>
      <c r="T40" s="1">
        <f t="shared" si="14"/>
        <v>1624338.8</v>
      </c>
      <c r="U40" s="6">
        <f t="shared" si="15"/>
        <v>-3.7941387077343625E-2</v>
      </c>
      <c r="V40" s="7">
        <f t="shared" si="16"/>
        <v>1007.9999999999927</v>
      </c>
      <c r="W40" s="1">
        <f t="shared" si="7"/>
        <v>1624742</v>
      </c>
      <c r="X40" s="6">
        <f t="shared" si="17"/>
        <v>-3.6621889647525552E-2</v>
      </c>
      <c r="Y40" s="1">
        <v>13039.2</v>
      </c>
      <c r="Z40" s="6">
        <f t="shared" ref="Z40" si="88">Y40/Y39-1</f>
        <v>3.7767106436112918E-3</v>
      </c>
    </row>
    <row r="41" spans="1:30" x14ac:dyDescent="0.25">
      <c r="A41" t="s">
        <v>42</v>
      </c>
      <c r="B41" s="1">
        <v>390.12</v>
      </c>
      <c r="C41" s="1">
        <f t="shared" si="0"/>
        <v>546168</v>
      </c>
      <c r="D41" s="6">
        <f t="shared" si="1"/>
        <v>0.31969637016242136</v>
      </c>
      <c r="E41" s="6">
        <f t="shared" si="80"/>
        <v>7.4769959777398087E-2</v>
      </c>
      <c r="F41" s="1">
        <v>122.34</v>
      </c>
      <c r="G41" s="1">
        <f t="shared" si="3"/>
        <v>611700</v>
      </c>
      <c r="H41" s="6">
        <f t="shared" si="4"/>
        <v>0.35805515817175876</v>
      </c>
      <c r="I41" s="6">
        <f t="shared" si="8"/>
        <v>3.0752380149970504E-2</v>
      </c>
      <c r="J41" s="1">
        <v>172.04</v>
      </c>
      <c r="K41" s="1">
        <f t="shared" si="5"/>
        <v>550528</v>
      </c>
      <c r="L41" s="6">
        <f t="shared" si="6"/>
        <v>0.32224847166581988</v>
      </c>
      <c r="M41" s="6">
        <f t="shared" ref="M41" si="89">J41/J40-1</f>
        <v>5.4425104192203921E-2</v>
      </c>
      <c r="N41" s="7">
        <f t="shared" si="10"/>
        <v>1708396</v>
      </c>
      <c r="O41" s="6">
        <f t="shared" si="22"/>
        <v>5.2453139722970873E-2</v>
      </c>
      <c r="P41" s="1">
        <v>13568.66</v>
      </c>
      <c r="Q41" s="1">
        <f t="shared" si="11"/>
        <v>388.20999999999913</v>
      </c>
      <c r="R41" s="1">
        <f t="shared" si="12"/>
        <v>-7764.1999999999825</v>
      </c>
      <c r="S41" s="1">
        <f t="shared" si="13"/>
        <v>-23292.599999999948</v>
      </c>
      <c r="T41" s="1">
        <f t="shared" si="14"/>
        <v>1685103.4000000001</v>
      </c>
      <c r="U41" s="6">
        <f t="shared" si="15"/>
        <v>3.7408821361651912E-2</v>
      </c>
      <c r="V41" s="7">
        <f t="shared" si="16"/>
        <v>-38820.999999999913</v>
      </c>
      <c r="W41" s="1">
        <f t="shared" si="7"/>
        <v>1669575</v>
      </c>
      <c r="X41" s="6">
        <f t="shared" si="17"/>
        <v>2.75939195269157E-2</v>
      </c>
      <c r="Y41" s="1">
        <v>13439.22</v>
      </c>
      <c r="Z41" s="6">
        <f t="shared" ref="Z41" si="90">Y41/Y40-1</f>
        <v>3.067826247009009E-2</v>
      </c>
    </row>
    <row r="42" spans="1:30" x14ac:dyDescent="0.25">
      <c r="A42" t="s">
        <v>43</v>
      </c>
      <c r="B42" s="1">
        <v>406.09</v>
      </c>
      <c r="C42" s="1">
        <f t="shared" si="0"/>
        <v>568526</v>
      </c>
      <c r="D42" s="6">
        <f t="shared" si="1"/>
        <v>0.32928898840793591</v>
      </c>
      <c r="E42" s="6">
        <f t="shared" si="80"/>
        <v>4.0936122218804494E-2</v>
      </c>
      <c r="F42" s="1">
        <v>128.08000000000001</v>
      </c>
      <c r="G42" s="1">
        <f t="shared" si="3"/>
        <v>640400.00000000012</v>
      </c>
      <c r="H42" s="6">
        <f t="shared" si="4"/>
        <v>0.37091824855229527</v>
      </c>
      <c r="I42" s="6">
        <f t="shared" si="8"/>
        <v>4.6918424064083863E-2</v>
      </c>
      <c r="J42" s="1">
        <v>161.75</v>
      </c>
      <c r="K42" s="1">
        <f t="shared" si="5"/>
        <v>517600</v>
      </c>
      <c r="L42" s="6">
        <f t="shared" si="6"/>
        <v>0.29979276303976887</v>
      </c>
      <c r="M42" s="6">
        <f t="shared" ref="M42" si="91">J42/J41-1</f>
        <v>-5.9811671704254832E-2</v>
      </c>
      <c r="N42" s="7">
        <f t="shared" si="10"/>
        <v>1726526</v>
      </c>
      <c r="O42" s="6">
        <f t="shared" si="22"/>
        <v>1.2951607631211493E-2</v>
      </c>
      <c r="P42" s="1">
        <v>13391.27</v>
      </c>
      <c r="Q42" s="1">
        <f t="shared" si="11"/>
        <v>-177.38999999999942</v>
      </c>
      <c r="R42" s="1">
        <f t="shared" si="12"/>
        <v>3547.7999999999884</v>
      </c>
      <c r="S42" s="1">
        <f t="shared" si="13"/>
        <v>10643.399999999965</v>
      </c>
      <c r="T42" s="1">
        <f t="shared" si="14"/>
        <v>1737169.4</v>
      </c>
      <c r="U42" s="6">
        <f t="shared" si="15"/>
        <v>3.0897807220613194E-2</v>
      </c>
      <c r="V42" s="7">
        <f t="shared" si="16"/>
        <v>17738.999999999942</v>
      </c>
      <c r="W42" s="1">
        <f t="shared" si="7"/>
        <v>1744265</v>
      </c>
      <c r="X42" s="6">
        <f t="shared" si="17"/>
        <v>4.4735935792042936E-2</v>
      </c>
      <c r="Y42" s="1">
        <v>13284.12</v>
      </c>
      <c r="Z42" s="6">
        <f t="shared" ref="Z42" si="92">Y42/Y41-1</f>
        <v>-1.154084835280611E-2</v>
      </c>
    </row>
    <row r="43" spans="1:30" x14ac:dyDescent="0.25">
      <c r="A43" t="s">
        <v>44</v>
      </c>
      <c r="B43" s="1">
        <v>404.98</v>
      </c>
      <c r="C43" s="1">
        <f t="shared" si="0"/>
        <v>566972</v>
      </c>
      <c r="D43" s="6">
        <f t="shared" si="1"/>
        <v>0.32563936444922303</v>
      </c>
      <c r="E43" s="6">
        <f t="shared" si="80"/>
        <v>-2.7333842251716645E-3</v>
      </c>
      <c r="F43" s="1">
        <v>126.18</v>
      </c>
      <c r="G43" s="1">
        <f t="shared" si="3"/>
        <v>630900</v>
      </c>
      <c r="H43" s="6">
        <f t="shared" si="4"/>
        <v>0.36235629807294684</v>
      </c>
      <c r="I43" s="6">
        <f t="shared" si="8"/>
        <v>-1.4834478450968192E-2</v>
      </c>
      <c r="J43" s="1">
        <v>169.76</v>
      </c>
      <c r="K43" s="1">
        <f t="shared" si="5"/>
        <v>543232</v>
      </c>
      <c r="L43" s="6">
        <f t="shared" si="6"/>
        <v>0.31200433747783018</v>
      </c>
      <c r="M43" s="6">
        <f t="shared" ref="M43" si="93">J43/J42-1</f>
        <v>4.9520865533230207E-2</v>
      </c>
      <c r="N43" s="7">
        <f t="shared" si="10"/>
        <v>1741104</v>
      </c>
      <c r="O43" s="6">
        <f t="shared" si="22"/>
        <v>9.1852606448080375E-3</v>
      </c>
      <c r="P43" s="1">
        <v>13567.01</v>
      </c>
      <c r="Q43" s="1">
        <f t="shared" si="11"/>
        <v>175.73999999999978</v>
      </c>
      <c r="R43" s="1">
        <f t="shared" si="12"/>
        <v>-3514.7999999999956</v>
      </c>
      <c r="S43" s="1">
        <f t="shared" si="13"/>
        <v>-10544.399999999987</v>
      </c>
      <c r="T43" s="1">
        <f t="shared" si="14"/>
        <v>1730559.6</v>
      </c>
      <c r="U43" s="6">
        <f t="shared" si="15"/>
        <v>-3.8049254148730949E-3</v>
      </c>
      <c r="V43" s="7">
        <f t="shared" si="16"/>
        <v>-17573.999999999978</v>
      </c>
      <c r="W43" s="1">
        <f t="shared" si="7"/>
        <v>1723530</v>
      </c>
      <c r="X43" s="6">
        <f t="shared" si="17"/>
        <v>-1.1887528557873894E-2</v>
      </c>
      <c r="Y43" s="1">
        <v>13489.1</v>
      </c>
      <c r="Z43" s="6">
        <f t="shared" ref="Z43" si="94">Y43/Y42-1</f>
        <v>1.5430453804994304E-2</v>
      </c>
    </row>
    <row r="44" spans="1:30" x14ac:dyDescent="0.25">
      <c r="A44" t="s">
        <v>45</v>
      </c>
      <c r="B44" s="1">
        <v>396.77</v>
      </c>
      <c r="C44" s="1">
        <f t="shared" si="0"/>
        <v>555478</v>
      </c>
      <c r="D44" s="6">
        <f t="shared" si="1"/>
        <v>0.32481244335292225</v>
      </c>
      <c r="E44" s="6">
        <f t="shared" si="80"/>
        <v>-2.0272606054620113E-2</v>
      </c>
      <c r="F44" s="1">
        <v>125.2</v>
      </c>
      <c r="G44" s="1">
        <f t="shared" si="3"/>
        <v>626000</v>
      </c>
      <c r="H44" s="6">
        <f t="shared" si="4"/>
        <v>0.36604976171680847</v>
      </c>
      <c r="I44" s="6">
        <f t="shared" si="8"/>
        <v>-7.7666825170391585E-3</v>
      </c>
      <c r="J44" s="1">
        <v>165.21</v>
      </c>
      <c r="K44" s="1">
        <f t="shared" si="5"/>
        <v>528672</v>
      </c>
      <c r="L44" s="6">
        <f t="shared" si="6"/>
        <v>0.30913779493026927</v>
      </c>
      <c r="M44" s="6">
        <f t="shared" ref="M44" si="95">J44/J43-1</f>
        <v>-2.6802544769085723E-2</v>
      </c>
      <c r="N44" s="7">
        <f t="shared" si="10"/>
        <v>1710150</v>
      </c>
      <c r="O44" s="6">
        <f t="shared" si="22"/>
        <v>-1.7713466578859673E-2</v>
      </c>
      <c r="P44" s="1">
        <v>13240.42</v>
      </c>
      <c r="Q44" s="1">
        <f t="shared" si="11"/>
        <v>-326.59000000000015</v>
      </c>
      <c r="R44" s="1">
        <f t="shared" si="12"/>
        <v>6531.8000000000029</v>
      </c>
      <c r="S44" s="1">
        <f t="shared" si="13"/>
        <v>19595.400000000009</v>
      </c>
      <c r="T44" s="1">
        <f t="shared" si="14"/>
        <v>1729745.4</v>
      </c>
      <c r="U44" s="6">
        <f t="shared" si="15"/>
        <v>-4.7048365164670258E-4</v>
      </c>
      <c r="V44" s="7">
        <f t="shared" si="16"/>
        <v>32659.000000000015</v>
      </c>
      <c r="W44" s="1">
        <f t="shared" si="7"/>
        <v>1742809</v>
      </c>
      <c r="X44" s="6">
        <f t="shared" si="17"/>
        <v>1.1185764100421824E-2</v>
      </c>
      <c r="Y44" s="1">
        <v>13129.45</v>
      </c>
      <c r="Z44" s="6">
        <f t="shared" ref="Z44" si="96">Y44/Y43-1</f>
        <v>-2.6662268053465388E-2</v>
      </c>
    </row>
    <row r="45" spans="1:30" x14ac:dyDescent="0.25">
      <c r="A45" t="s">
        <v>46</v>
      </c>
      <c r="B45" s="1">
        <v>380.51</v>
      </c>
      <c r="C45" s="1">
        <f t="shared" si="0"/>
        <v>532714</v>
      </c>
      <c r="D45" s="6">
        <f t="shared" si="1"/>
        <v>0.32404828904323407</v>
      </c>
      <c r="E45" s="6">
        <f t="shared" si="80"/>
        <v>-4.0980920936562693E-2</v>
      </c>
      <c r="F45" s="1">
        <v>119.78</v>
      </c>
      <c r="G45" s="1">
        <f t="shared" si="3"/>
        <v>598900</v>
      </c>
      <c r="H45" s="6">
        <f t="shared" si="4"/>
        <v>0.36430902943792148</v>
      </c>
      <c r="I45" s="6">
        <f t="shared" si="8"/>
        <v>-4.3290734824281141E-2</v>
      </c>
      <c r="J45" s="1">
        <v>160.1</v>
      </c>
      <c r="K45" s="1">
        <f t="shared" si="5"/>
        <v>512320</v>
      </c>
      <c r="L45" s="6">
        <f t="shared" si="6"/>
        <v>0.31164268151884444</v>
      </c>
      <c r="M45" s="6">
        <f t="shared" ref="M45" si="97">J45/J44-1</f>
        <v>-3.0930331093759533E-2</v>
      </c>
      <c r="N45" s="7">
        <f t="shared" si="10"/>
        <v>1643934</v>
      </c>
      <c r="O45" s="6">
        <f t="shared" si="22"/>
        <v>-3.869021422272239E-2</v>
      </c>
      <c r="P45" s="1">
        <v>12622.62</v>
      </c>
      <c r="Q45" s="1">
        <f t="shared" si="11"/>
        <v>-617.79999999999927</v>
      </c>
      <c r="R45" s="1">
        <f t="shared" si="12"/>
        <v>12355.999999999985</v>
      </c>
      <c r="S45" s="1">
        <f t="shared" si="13"/>
        <v>37067.999999999956</v>
      </c>
      <c r="T45" s="1">
        <f t="shared" si="14"/>
        <v>1681002</v>
      </c>
      <c r="U45" s="6">
        <f t="shared" si="15"/>
        <v>-2.8179522836135229E-2</v>
      </c>
      <c r="V45" s="7">
        <f t="shared" si="16"/>
        <v>61779.999999999927</v>
      </c>
      <c r="W45" s="1">
        <f t="shared" si="7"/>
        <v>1705714</v>
      </c>
      <c r="X45" s="6">
        <f t="shared" si="17"/>
        <v>-2.1284604337021396E-2</v>
      </c>
      <c r="Y45" s="1">
        <v>12644.44</v>
      </c>
      <c r="Z45" s="6">
        <f t="shared" ref="Z45" si="98">Y45/Y44-1</f>
        <v>-3.6940618228486377E-2</v>
      </c>
    </row>
    <row r="46" spans="1:30" x14ac:dyDescent="0.25">
      <c r="A46" t="s">
        <v>47</v>
      </c>
      <c r="B46" s="1">
        <v>400.31</v>
      </c>
      <c r="C46" s="1">
        <f t="shared" si="0"/>
        <v>560434</v>
      </c>
      <c r="D46" s="6">
        <f t="shared" si="1"/>
        <v>0.33320530717953228</v>
      </c>
      <c r="E46" s="6">
        <f t="shared" si="80"/>
        <v>5.2035426138603569E-2</v>
      </c>
      <c r="F46" s="1">
        <v>119.65</v>
      </c>
      <c r="G46" s="1">
        <f t="shared" si="3"/>
        <v>598250</v>
      </c>
      <c r="H46" s="6">
        <f t="shared" si="4"/>
        <v>0.35568876088915946</v>
      </c>
      <c r="I46" s="6">
        <f t="shared" si="8"/>
        <v>-1.0853230923358881E-3</v>
      </c>
      <c r="J46" s="1">
        <v>163.52000000000001</v>
      </c>
      <c r="K46" s="1">
        <f t="shared" si="5"/>
        <v>523264.00000000006</v>
      </c>
      <c r="L46" s="6">
        <f t="shared" si="6"/>
        <v>0.31110593193130825</v>
      </c>
      <c r="M46" s="6">
        <f t="shared" ref="M46" si="99">J46/J45-1</f>
        <v>2.1361648969394187E-2</v>
      </c>
      <c r="N46" s="7">
        <f t="shared" si="10"/>
        <v>1681948</v>
      </c>
      <c r="O46" s="6">
        <f t="shared" si="22"/>
        <v>2.3598178635066771E-2</v>
      </c>
      <c r="P46" s="1">
        <v>12827.54</v>
      </c>
      <c r="Q46" s="1">
        <f t="shared" si="11"/>
        <v>204.92000000000007</v>
      </c>
      <c r="R46" s="1">
        <f t="shared" si="12"/>
        <v>-4098.4000000000015</v>
      </c>
      <c r="S46" s="1">
        <f t="shared" si="13"/>
        <v>-12295.200000000004</v>
      </c>
      <c r="T46" s="1">
        <f t="shared" si="14"/>
        <v>1669652.8</v>
      </c>
      <c r="U46" s="6">
        <f t="shared" si="15"/>
        <v>-6.7514494331356589E-3</v>
      </c>
      <c r="V46" s="7">
        <f t="shared" si="16"/>
        <v>-20492.000000000007</v>
      </c>
      <c r="W46" s="1">
        <f t="shared" si="7"/>
        <v>1661456</v>
      </c>
      <c r="X46" s="6">
        <f t="shared" si="17"/>
        <v>-2.5946905518744678E-2</v>
      </c>
      <c r="Y46" s="1">
        <v>12898.47</v>
      </c>
      <c r="Z46" s="6">
        <f t="shared" ref="Z46" si="100">Y46/Y45-1</f>
        <v>2.0090253107294398E-2</v>
      </c>
    </row>
    <row r="47" spans="1:30" x14ac:dyDescent="0.25">
      <c r="A47" t="s">
        <v>48</v>
      </c>
      <c r="B47" s="1">
        <v>417.08</v>
      </c>
      <c r="C47" s="1">
        <f t="shared" si="0"/>
        <v>583912</v>
      </c>
      <c r="D47" s="6">
        <f t="shared" si="1"/>
        <v>0.33882773467646937</v>
      </c>
      <c r="E47" s="6">
        <f t="shared" si="80"/>
        <v>4.1892533286702838E-2</v>
      </c>
      <c r="F47" s="1">
        <v>122.45</v>
      </c>
      <c r="G47" s="1">
        <f t="shared" si="3"/>
        <v>612250</v>
      </c>
      <c r="H47" s="6">
        <f t="shared" si="4"/>
        <v>0.35527148021562904</v>
      </c>
      <c r="I47" s="6">
        <f t="shared" si="8"/>
        <v>2.3401587964897663E-2</v>
      </c>
      <c r="J47" s="1">
        <v>164.74</v>
      </c>
      <c r="K47" s="1">
        <f t="shared" si="5"/>
        <v>527168</v>
      </c>
      <c r="L47" s="6">
        <f t="shared" si="6"/>
        <v>0.30590078510790158</v>
      </c>
      <c r="M47" s="6">
        <f t="shared" ref="M47" si="101">J47/J46-1</f>
        <v>7.4608610567514777E-3</v>
      </c>
      <c r="N47" s="7">
        <f t="shared" si="10"/>
        <v>1723330</v>
      </c>
      <c r="O47" s="6">
        <f t="shared" si="22"/>
        <v>2.4790552203918795E-2</v>
      </c>
      <c r="P47" s="1">
        <v>13200.74</v>
      </c>
      <c r="Q47" s="1">
        <f t="shared" si="11"/>
        <v>373.19999999999891</v>
      </c>
      <c r="R47" s="1">
        <f t="shared" si="12"/>
        <v>-7463.9999999999782</v>
      </c>
      <c r="S47" s="1">
        <f t="shared" si="13"/>
        <v>-22391.999999999935</v>
      </c>
      <c r="T47" s="1">
        <f t="shared" si="14"/>
        <v>1700938</v>
      </c>
      <c r="U47" s="6">
        <f t="shared" si="15"/>
        <v>1.8737548309444962E-2</v>
      </c>
      <c r="V47" s="7">
        <f t="shared" si="16"/>
        <v>-37319.999999999891</v>
      </c>
      <c r="W47" s="1">
        <f t="shared" si="7"/>
        <v>1686010</v>
      </c>
      <c r="X47" s="6">
        <f t="shared" si="17"/>
        <v>1.4778603827004799E-2</v>
      </c>
      <c r="Y47" s="1">
        <v>13293.25</v>
      </c>
      <c r="Z47" s="6">
        <f t="shared" ref="Z47" si="102">Y47/Y46-1</f>
        <v>3.0606730875832655E-2</v>
      </c>
    </row>
    <row r="48" spans="1:30" x14ac:dyDescent="0.25">
      <c r="A48" t="s">
        <v>49</v>
      </c>
      <c r="B48" s="1">
        <v>385.61</v>
      </c>
      <c r="C48" s="1">
        <f t="shared" si="0"/>
        <v>539854</v>
      </c>
      <c r="D48" s="6">
        <f t="shared" si="1"/>
        <v>0.34074636060209756</v>
      </c>
      <c r="E48" s="6">
        <f t="shared" si="80"/>
        <v>-7.5453150474729003E-2</v>
      </c>
      <c r="F48" s="1">
        <v>114.77</v>
      </c>
      <c r="G48" s="1">
        <f t="shared" si="3"/>
        <v>573850</v>
      </c>
      <c r="H48" s="6">
        <f t="shared" si="4"/>
        <v>0.36220403855767241</v>
      </c>
      <c r="I48" s="6">
        <f t="shared" si="8"/>
        <v>-6.27194773376889E-2</v>
      </c>
      <c r="J48" s="1">
        <v>147.07</v>
      </c>
      <c r="K48" s="1">
        <f t="shared" si="5"/>
        <v>470624</v>
      </c>
      <c r="L48" s="6">
        <f t="shared" si="6"/>
        <v>0.29704960084023008</v>
      </c>
      <c r="M48" s="6">
        <f t="shared" ref="M48" si="103">J48/J47-1</f>
        <v>-0.10725992472987744</v>
      </c>
      <c r="N48" s="7">
        <f t="shared" si="10"/>
        <v>1584328</v>
      </c>
      <c r="O48" s="6">
        <f t="shared" si="22"/>
        <v>-8.0289152235326885E-2</v>
      </c>
      <c r="P48" s="1">
        <v>12542.43</v>
      </c>
      <c r="Q48" s="1">
        <f t="shared" si="11"/>
        <v>-658.30999999999949</v>
      </c>
      <c r="R48" s="1">
        <f t="shared" si="12"/>
        <v>13166.19999999999</v>
      </c>
      <c r="S48" s="1">
        <f t="shared" si="13"/>
        <v>39498.599999999969</v>
      </c>
      <c r="T48" s="1">
        <f t="shared" si="14"/>
        <v>1623826.5999999999</v>
      </c>
      <c r="U48" s="6">
        <f t="shared" si="15"/>
        <v>-4.533463300837548E-2</v>
      </c>
      <c r="V48" s="7">
        <f t="shared" si="16"/>
        <v>65830.999999999942</v>
      </c>
      <c r="W48" s="1">
        <f t="shared" si="7"/>
        <v>1650159</v>
      </c>
      <c r="X48" s="6">
        <f t="shared" si="17"/>
        <v>-2.1263812195657206E-2</v>
      </c>
      <c r="Y48" s="1">
        <v>12668.71</v>
      </c>
      <c r="Z48" s="6">
        <f t="shared" ref="Z48" si="104">Y48/Y47-1</f>
        <v>-4.6981738852425181E-2</v>
      </c>
    </row>
    <row r="49" spans="1:26" x14ac:dyDescent="0.25">
      <c r="A49" t="s">
        <v>50</v>
      </c>
      <c r="B49" s="1">
        <v>375.9</v>
      </c>
      <c r="C49" s="1">
        <f t="shared" si="0"/>
        <v>526260</v>
      </c>
      <c r="D49" s="6">
        <f t="shared" si="1"/>
        <v>0.33919039289263803</v>
      </c>
      <c r="E49" s="6">
        <f t="shared" si="80"/>
        <v>-2.518088223853121E-2</v>
      </c>
      <c r="F49" s="1">
        <v>115.01</v>
      </c>
      <c r="G49" s="1">
        <f t="shared" si="3"/>
        <v>575050</v>
      </c>
      <c r="H49" s="6">
        <f t="shared" si="4"/>
        <v>0.37063701484610556</v>
      </c>
      <c r="I49" s="6">
        <f t="shared" si="8"/>
        <v>2.0911387993378661E-3</v>
      </c>
      <c r="J49" s="1">
        <v>140.69</v>
      </c>
      <c r="K49" s="1">
        <f t="shared" si="5"/>
        <v>450208</v>
      </c>
      <c r="L49" s="6">
        <f t="shared" si="6"/>
        <v>0.29017259226125641</v>
      </c>
      <c r="M49" s="6">
        <f t="shared" ref="M49" si="105">J49/J48-1</f>
        <v>-4.3380703066566939E-2</v>
      </c>
      <c r="N49" s="7">
        <f t="shared" si="10"/>
        <v>1551518</v>
      </c>
      <c r="O49" s="6">
        <f t="shared" si="22"/>
        <v>-2.0353950960596758E-2</v>
      </c>
      <c r="P49" s="1">
        <v>12344.07</v>
      </c>
      <c r="Q49" s="1">
        <f t="shared" si="11"/>
        <v>-198.36000000000058</v>
      </c>
      <c r="R49" s="1">
        <f t="shared" si="12"/>
        <v>3967.2000000000116</v>
      </c>
      <c r="S49" s="1">
        <f t="shared" si="13"/>
        <v>11901.600000000035</v>
      </c>
      <c r="T49" s="1">
        <f t="shared" si="14"/>
        <v>1563419.6</v>
      </c>
      <c r="U49" s="6">
        <f t="shared" si="15"/>
        <v>-3.7200400584643578E-2</v>
      </c>
      <c r="V49" s="7">
        <f t="shared" si="16"/>
        <v>19836.000000000058</v>
      </c>
      <c r="W49" s="1">
        <f t="shared" si="7"/>
        <v>1571354</v>
      </c>
      <c r="X49" s="6">
        <f t="shared" si="17"/>
        <v>-4.7756004118390982E-2</v>
      </c>
      <c r="Y49" s="1">
        <v>12446.43</v>
      </c>
      <c r="Z49" s="6">
        <f t="shared" ref="Z49" si="106">Y49/Y48-1</f>
        <v>-1.7545590671820488E-2</v>
      </c>
    </row>
    <row r="50" spans="1:26" x14ac:dyDescent="0.25">
      <c r="A50" t="s">
        <v>51</v>
      </c>
      <c r="B50" s="1">
        <v>377.21</v>
      </c>
      <c r="C50" s="1">
        <f t="shared" si="0"/>
        <v>528094</v>
      </c>
      <c r="D50" s="6">
        <f t="shared" si="1"/>
        <v>0.34092883989913403</v>
      </c>
      <c r="E50" s="6">
        <f t="shared" si="80"/>
        <v>3.4849694067571324E-3</v>
      </c>
      <c r="F50" s="1">
        <v>113.1</v>
      </c>
      <c r="G50" s="1">
        <f t="shared" si="3"/>
        <v>565500</v>
      </c>
      <c r="H50" s="6">
        <f t="shared" si="4"/>
        <v>0.36507754104943491</v>
      </c>
      <c r="I50" s="6">
        <f t="shared" si="8"/>
        <v>-1.6607251543344193E-2</v>
      </c>
      <c r="J50" s="1">
        <v>142.31</v>
      </c>
      <c r="K50" s="1">
        <f t="shared" si="5"/>
        <v>455392</v>
      </c>
      <c r="L50" s="6">
        <f t="shared" si="6"/>
        <v>0.29399361905143107</v>
      </c>
      <c r="M50" s="6">
        <f t="shared" ref="M50" si="107">J50/J49-1</f>
        <v>1.1514677660103834E-2</v>
      </c>
      <c r="N50" s="7">
        <f t="shared" si="10"/>
        <v>1548986</v>
      </c>
      <c r="O50" s="6">
        <f t="shared" si="22"/>
        <v>-1.4895662225992579E-3</v>
      </c>
      <c r="P50" s="1">
        <v>11827.08</v>
      </c>
      <c r="Q50" s="1">
        <f t="shared" si="11"/>
        <v>-516.98999999999978</v>
      </c>
      <c r="R50" s="1">
        <f t="shared" si="12"/>
        <v>10339.799999999996</v>
      </c>
      <c r="S50" s="1">
        <f t="shared" si="13"/>
        <v>31019.399999999987</v>
      </c>
      <c r="T50" s="1">
        <f t="shared" si="14"/>
        <v>1580005.4</v>
      </c>
      <c r="U50" s="6">
        <f t="shared" si="15"/>
        <v>1.0608668331905102E-2</v>
      </c>
      <c r="V50" s="7">
        <f t="shared" si="16"/>
        <v>51698.999999999978</v>
      </c>
      <c r="W50" s="1">
        <f t="shared" si="7"/>
        <v>1600685</v>
      </c>
      <c r="X50" s="6">
        <f t="shared" si="17"/>
        <v>1.8666067607935544E-2</v>
      </c>
      <c r="Y50" s="1">
        <v>11950.25</v>
      </c>
      <c r="Z50" s="6">
        <f t="shared" ref="Z50" si="108">Y50/Y49-1</f>
        <v>-3.9865246500402129E-2</v>
      </c>
    </row>
    <row r="51" spans="1:26" x14ac:dyDescent="0.25">
      <c r="A51" t="s">
        <v>52</v>
      </c>
      <c r="B51" s="1">
        <v>356.74</v>
      </c>
      <c r="C51" s="1">
        <f t="shared" si="0"/>
        <v>499436</v>
      </c>
      <c r="D51" s="6">
        <f t="shared" si="1"/>
        <v>0.32758365112035503</v>
      </c>
      <c r="E51" s="6">
        <f t="shared" si="80"/>
        <v>-5.4266854007051668E-2</v>
      </c>
      <c r="F51" s="1">
        <v>112.65</v>
      </c>
      <c r="G51" s="1">
        <f t="shared" si="3"/>
        <v>563250</v>
      </c>
      <c r="H51" s="6">
        <f t="shared" si="4"/>
        <v>0.36943971098106659</v>
      </c>
      <c r="I51" s="6">
        <f t="shared" si="8"/>
        <v>-3.9787798408487118E-3</v>
      </c>
      <c r="J51" s="1">
        <v>144.35</v>
      </c>
      <c r="K51" s="1">
        <f t="shared" si="5"/>
        <v>461920</v>
      </c>
      <c r="L51" s="6">
        <f t="shared" si="6"/>
        <v>0.30297663789857837</v>
      </c>
      <c r="M51" s="6">
        <f t="shared" ref="M51" si="109">J51/J50-1</f>
        <v>1.4334902677253902E-2</v>
      </c>
      <c r="N51" s="7">
        <f t="shared" si="10"/>
        <v>1524606</v>
      </c>
      <c r="O51" s="6">
        <f t="shared" si="22"/>
        <v>-1.490371282714798E-2</v>
      </c>
      <c r="P51" s="1">
        <v>11558.18</v>
      </c>
      <c r="Q51" s="1">
        <f t="shared" si="11"/>
        <v>-268.89999999999964</v>
      </c>
      <c r="R51" s="1">
        <f t="shared" si="12"/>
        <v>5377.9999999999927</v>
      </c>
      <c r="S51" s="1">
        <f t="shared" si="13"/>
        <v>16133.999999999978</v>
      </c>
      <c r="T51" s="1">
        <f t="shared" si="14"/>
        <v>1540740</v>
      </c>
      <c r="U51" s="6">
        <f t="shared" si="15"/>
        <v>-2.4851434052060806E-2</v>
      </c>
      <c r="V51" s="7">
        <f t="shared" si="16"/>
        <v>26889.999999999964</v>
      </c>
      <c r="W51" s="1">
        <f t="shared" si="7"/>
        <v>1551496</v>
      </c>
      <c r="X51" s="6">
        <f t="shared" si="17"/>
        <v>-3.0729968732136514E-2</v>
      </c>
      <c r="Y51" s="1">
        <v>11664.15</v>
      </c>
      <c r="Z51" s="6">
        <f t="shared" ref="Z51" si="110">Y51/Y50-1</f>
        <v>-2.3940921738038967E-2</v>
      </c>
    </row>
    <row r="52" spans="1:26" x14ac:dyDescent="0.25">
      <c r="A52" t="s">
        <v>53</v>
      </c>
      <c r="B52" s="1">
        <v>355.44</v>
      </c>
      <c r="C52" s="1">
        <f t="shared" si="0"/>
        <v>497616</v>
      </c>
      <c r="D52" s="6">
        <f t="shared" si="1"/>
        <v>0.32369521068784324</v>
      </c>
      <c r="E52" s="6">
        <f t="shared" si="80"/>
        <v>-3.6441105567079912E-3</v>
      </c>
      <c r="F52" s="1">
        <v>114.33</v>
      </c>
      <c r="G52" s="1">
        <f t="shared" si="3"/>
        <v>571650</v>
      </c>
      <c r="H52" s="6">
        <f t="shared" si="4"/>
        <v>0.37185373297825147</v>
      </c>
      <c r="I52" s="6">
        <f t="shared" si="8"/>
        <v>1.4913448735019985E-2</v>
      </c>
      <c r="J52" s="1">
        <v>146.26</v>
      </c>
      <c r="K52" s="1">
        <f t="shared" si="5"/>
        <v>468032</v>
      </c>
      <c r="L52" s="6">
        <f t="shared" si="6"/>
        <v>0.30445105633390535</v>
      </c>
      <c r="M52" s="6">
        <f t="shared" ref="M52" si="111">J52/J51-1</f>
        <v>1.3231728437824719E-2</v>
      </c>
      <c r="N52" s="7">
        <f t="shared" si="10"/>
        <v>1537298</v>
      </c>
      <c r="O52" s="6">
        <f t="shared" si="22"/>
        <v>8.3944541492926884E-3</v>
      </c>
      <c r="P52" s="1">
        <v>11540.26</v>
      </c>
      <c r="Q52" s="1">
        <f t="shared" si="11"/>
        <v>-17.920000000000073</v>
      </c>
      <c r="R52" s="1">
        <f t="shared" si="12"/>
        <v>358.40000000000146</v>
      </c>
      <c r="S52" s="1">
        <f t="shared" si="13"/>
        <v>1075.2000000000044</v>
      </c>
      <c r="T52" s="1">
        <f t="shared" si="14"/>
        <v>1538373.2</v>
      </c>
      <c r="U52" s="6">
        <f t="shared" si="15"/>
        <v>-1.5361449693005458E-3</v>
      </c>
      <c r="V52" s="7">
        <f t="shared" si="16"/>
        <v>1792.0000000000073</v>
      </c>
      <c r="W52" s="1">
        <f t="shared" si="7"/>
        <v>1539090</v>
      </c>
      <c r="X52" s="6">
        <f t="shared" si="17"/>
        <v>-7.9961533900183568E-3</v>
      </c>
      <c r="Y52" s="1">
        <v>11631.34</v>
      </c>
      <c r="Z52" s="6">
        <f t="shared" ref="Z52" si="112">Y52/Y51-1</f>
        <v>-2.8128924953810808E-3</v>
      </c>
    </row>
    <row r="53" spans="1:26" x14ac:dyDescent="0.25">
      <c r="A53" t="s">
        <v>54</v>
      </c>
      <c r="B53" s="1">
        <v>352.6</v>
      </c>
      <c r="C53" s="1">
        <f t="shared" si="0"/>
        <v>493640.00000000006</v>
      </c>
      <c r="D53" s="6">
        <f t="shared" si="1"/>
        <v>0.32908236392120266</v>
      </c>
      <c r="E53" s="6">
        <f t="shared" si="80"/>
        <v>-7.9900967814539037E-3</v>
      </c>
      <c r="F53" s="1">
        <v>113.09</v>
      </c>
      <c r="G53" s="1">
        <f t="shared" si="3"/>
        <v>565450</v>
      </c>
      <c r="H53" s="6">
        <f t="shared" si="4"/>
        <v>0.37695410152994901</v>
      </c>
      <c r="I53" s="6">
        <f t="shared" si="8"/>
        <v>-1.084579725356416E-2</v>
      </c>
      <c r="J53" s="1">
        <v>137.80000000000001</v>
      </c>
      <c r="K53" s="1">
        <f t="shared" si="5"/>
        <v>440960.00000000006</v>
      </c>
      <c r="L53" s="6">
        <f t="shared" si="6"/>
        <v>0.29396353454884844</v>
      </c>
      <c r="M53" s="6">
        <f t="shared" ref="M53" si="113">J53/J52-1</f>
        <v>-5.784219882401187E-2</v>
      </c>
      <c r="N53" s="7">
        <f t="shared" si="10"/>
        <v>1500050</v>
      </c>
      <c r="O53" s="6">
        <f t="shared" si="22"/>
        <v>-2.3721264908277084E-2</v>
      </c>
      <c r="P53" s="1">
        <v>11769.7</v>
      </c>
      <c r="Q53" s="1">
        <f t="shared" si="11"/>
        <v>229.44000000000051</v>
      </c>
      <c r="R53" s="1">
        <f t="shared" si="12"/>
        <v>-4588.8000000000102</v>
      </c>
      <c r="S53" s="1">
        <f t="shared" si="13"/>
        <v>-13766.400000000031</v>
      </c>
      <c r="T53" s="1">
        <f t="shared" si="14"/>
        <v>1486283.5999999999</v>
      </c>
      <c r="U53" s="6">
        <f t="shared" si="15"/>
        <v>-3.3860184251779835E-2</v>
      </c>
      <c r="V53" s="7">
        <f t="shared" si="16"/>
        <v>-22944.000000000051</v>
      </c>
      <c r="W53" s="1">
        <f t="shared" si="7"/>
        <v>1477106</v>
      </c>
      <c r="X53" s="6">
        <f t="shared" si="17"/>
        <v>-4.0273148418870863E-2</v>
      </c>
      <c r="Y53" s="1">
        <v>11858.09</v>
      </c>
      <c r="Z53" s="6">
        <f t="shared" ref="Z53" si="114">Y53/Y52-1</f>
        <v>1.9494744371671757E-2</v>
      </c>
    </row>
    <row r="54" spans="1:26" x14ac:dyDescent="0.25">
      <c r="A54" t="s">
        <v>55</v>
      </c>
      <c r="B54" s="1">
        <v>360.54</v>
      </c>
      <c r="C54" s="1">
        <f t="shared" si="0"/>
        <v>504756</v>
      </c>
      <c r="D54" s="6">
        <f t="shared" si="1"/>
        <v>0.32919069942164864</v>
      </c>
      <c r="E54" s="6">
        <f t="shared" si="80"/>
        <v>2.2518434486670458E-2</v>
      </c>
      <c r="F54" s="1">
        <v>112.92</v>
      </c>
      <c r="G54" s="1">
        <f t="shared" si="3"/>
        <v>564600</v>
      </c>
      <c r="H54" s="6">
        <f t="shared" si="4"/>
        <v>0.36821963264124219</v>
      </c>
      <c r="I54" s="6">
        <f t="shared" si="8"/>
        <v>-1.5032275179061028E-3</v>
      </c>
      <c r="J54" s="1">
        <v>144.99</v>
      </c>
      <c r="K54" s="1">
        <f t="shared" si="5"/>
        <v>463968</v>
      </c>
      <c r="L54" s="6">
        <f t="shared" si="6"/>
        <v>0.30258966793710917</v>
      </c>
      <c r="M54" s="6">
        <f t="shared" ref="M54" si="115">J54/J53-1</f>
        <v>5.2177068214803946E-2</v>
      </c>
      <c r="N54" s="7">
        <f t="shared" si="10"/>
        <v>1533324</v>
      </c>
      <c r="O54" s="6">
        <f t="shared" si="22"/>
        <v>2.264758305917745E-2</v>
      </c>
      <c r="P54" s="1">
        <v>12062.71</v>
      </c>
      <c r="Q54" s="1">
        <f t="shared" si="11"/>
        <v>293.0099999999984</v>
      </c>
      <c r="R54" s="1">
        <f t="shared" si="12"/>
        <v>-5860.199999999968</v>
      </c>
      <c r="S54" s="1">
        <f t="shared" si="13"/>
        <v>-17580.599999999904</v>
      </c>
      <c r="T54" s="1">
        <f t="shared" si="14"/>
        <v>1515743.4000000001</v>
      </c>
      <c r="U54" s="6">
        <f t="shared" si="15"/>
        <v>1.9821116239189029E-2</v>
      </c>
      <c r="V54" s="7">
        <f t="shared" si="16"/>
        <v>-29300.99999999984</v>
      </c>
      <c r="W54" s="1">
        <f t="shared" si="7"/>
        <v>1504023.0000000002</v>
      </c>
      <c r="X54" s="6">
        <f t="shared" si="17"/>
        <v>1.8222795114230195E-2</v>
      </c>
      <c r="Y54" s="1">
        <v>12055.45</v>
      </c>
      <c r="Z54" s="6">
        <f t="shared" ref="Z54" si="116">Y54/Y53-1</f>
        <v>1.6643489803163991E-2</v>
      </c>
    </row>
    <row r="55" spans="1:26" x14ac:dyDescent="0.25">
      <c r="A55" t="s">
        <v>56</v>
      </c>
      <c r="B55" s="1">
        <v>357.18</v>
      </c>
      <c r="C55" s="1">
        <f t="shared" si="0"/>
        <v>500052</v>
      </c>
      <c r="D55" s="6">
        <f t="shared" si="1"/>
        <v>0.32685359004795095</v>
      </c>
      <c r="E55" s="6">
        <f t="shared" si="80"/>
        <v>-9.319354301880578E-3</v>
      </c>
      <c r="F55" s="1">
        <v>113.7</v>
      </c>
      <c r="G55" s="1">
        <f t="shared" si="3"/>
        <v>568500</v>
      </c>
      <c r="H55" s="6">
        <f t="shared" si="4"/>
        <v>0.37159388612036376</v>
      </c>
      <c r="I55" s="6">
        <f t="shared" si="8"/>
        <v>6.907545164718476E-3</v>
      </c>
      <c r="J55" s="1">
        <v>144.16999999999999</v>
      </c>
      <c r="K55" s="1">
        <f t="shared" si="5"/>
        <v>461343.99999999994</v>
      </c>
      <c r="L55" s="6">
        <f t="shared" si="6"/>
        <v>0.30155252383168524</v>
      </c>
      <c r="M55" s="6">
        <f t="shared" ref="M55" si="117">J55/J54-1</f>
        <v>-5.6555624525831405E-3</v>
      </c>
      <c r="N55" s="7">
        <f t="shared" si="10"/>
        <v>1529896</v>
      </c>
      <c r="O55" s="6">
        <f t="shared" si="22"/>
        <v>-2.1847119904529772E-3</v>
      </c>
      <c r="P55" s="1">
        <v>11985.98</v>
      </c>
      <c r="Q55" s="1">
        <f t="shared" si="11"/>
        <v>-76.729999999999563</v>
      </c>
      <c r="R55" s="1">
        <f t="shared" si="12"/>
        <v>1534.5999999999913</v>
      </c>
      <c r="S55" s="1">
        <f t="shared" si="13"/>
        <v>4603.7999999999738</v>
      </c>
      <c r="T55" s="1">
        <f t="shared" si="14"/>
        <v>1534499.8</v>
      </c>
      <c r="U55" s="6">
        <f t="shared" si="15"/>
        <v>1.2374390018785375E-2</v>
      </c>
      <c r="V55" s="7">
        <f t="shared" si="16"/>
        <v>7672.9999999999563</v>
      </c>
      <c r="W55" s="1">
        <f t="shared" si="7"/>
        <v>1537569</v>
      </c>
      <c r="X55" s="6">
        <f t="shared" si="17"/>
        <v>2.2304180188733591E-2</v>
      </c>
      <c r="Y55" s="1">
        <v>11988.45</v>
      </c>
      <c r="Z55" s="6">
        <f t="shared" ref="Z55" si="118">Y55/Y54-1</f>
        <v>-5.5576523481081219E-3</v>
      </c>
    </row>
    <row r="56" spans="1:26" x14ac:dyDescent="0.25">
      <c r="A56" t="s">
        <v>57</v>
      </c>
      <c r="B56" s="1">
        <v>371.66</v>
      </c>
      <c r="C56" s="1">
        <f t="shared" si="0"/>
        <v>520324.00000000006</v>
      </c>
      <c r="D56" s="6">
        <f t="shared" si="1"/>
        <v>0.33614051226924113</v>
      </c>
      <c r="E56" s="6">
        <f t="shared" si="80"/>
        <v>4.0539783862478362E-2</v>
      </c>
      <c r="F56" s="1">
        <v>114.22</v>
      </c>
      <c r="G56" s="1">
        <f t="shared" si="3"/>
        <v>571100</v>
      </c>
      <c r="H56" s="6">
        <f t="shared" si="4"/>
        <v>0.36894290203212537</v>
      </c>
      <c r="I56" s="6">
        <f t="shared" si="8"/>
        <v>4.573438874230451E-3</v>
      </c>
      <c r="J56" s="1">
        <v>142.66</v>
      </c>
      <c r="K56" s="1">
        <f t="shared" si="5"/>
        <v>456512</v>
      </c>
      <c r="L56" s="6">
        <f t="shared" si="6"/>
        <v>0.29491658569863355</v>
      </c>
      <c r="M56" s="6">
        <f t="shared" ref="M56" si="119">J56/J55-1</f>
        <v>-1.0473746271762452E-2</v>
      </c>
      <c r="N56" s="7">
        <f t="shared" si="10"/>
        <v>1547936</v>
      </c>
      <c r="O56" s="6">
        <f t="shared" si="22"/>
        <v>1.2225520035400936E-2</v>
      </c>
      <c r="P56" s="1">
        <v>12067.08</v>
      </c>
      <c r="Q56" s="1">
        <f t="shared" si="11"/>
        <v>81.100000000000364</v>
      </c>
      <c r="R56" s="1">
        <f t="shared" si="12"/>
        <v>-1622.0000000000073</v>
      </c>
      <c r="S56" s="1">
        <f t="shared" si="13"/>
        <v>-4866.0000000000218</v>
      </c>
      <c r="T56" s="1">
        <f t="shared" si="14"/>
        <v>1543070</v>
      </c>
      <c r="U56" s="6">
        <f t="shared" si="15"/>
        <v>5.585012132292233E-3</v>
      </c>
      <c r="V56" s="7">
        <f t="shared" si="16"/>
        <v>-8110.0000000000364</v>
      </c>
      <c r="W56" s="1">
        <f t="shared" si="7"/>
        <v>1539826</v>
      </c>
      <c r="X56" s="6">
        <f t="shared" si="17"/>
        <v>1.4679016031149406E-3</v>
      </c>
      <c r="Y56" s="1">
        <v>12121.92</v>
      </c>
      <c r="Z56" s="6">
        <f t="shared" ref="Z56" si="120">Y56/Y55-1</f>
        <v>1.1133215720130485E-2</v>
      </c>
    </row>
    <row r="57" spans="1:26" x14ac:dyDescent="0.25">
      <c r="A57" t="s">
        <v>58</v>
      </c>
      <c r="B57" s="1">
        <v>383.34</v>
      </c>
      <c r="C57" s="1">
        <f t="shared" si="0"/>
        <v>536676</v>
      </c>
      <c r="D57" s="6">
        <f t="shared" si="1"/>
        <v>0.34106109251195388</v>
      </c>
      <c r="E57" s="6">
        <f t="shared" si="80"/>
        <v>3.1426572673949105E-2</v>
      </c>
      <c r="F57" s="1">
        <v>113.64</v>
      </c>
      <c r="G57" s="1">
        <f t="shared" si="3"/>
        <v>568200</v>
      </c>
      <c r="H57" s="6">
        <f t="shared" si="4"/>
        <v>0.36109479977731851</v>
      </c>
      <c r="I57" s="6">
        <f t="shared" si="8"/>
        <v>-5.0779198038871654E-3</v>
      </c>
      <c r="J57" s="1">
        <v>146.46</v>
      </c>
      <c r="K57" s="1">
        <f t="shared" si="5"/>
        <v>468672</v>
      </c>
      <c r="L57" s="6">
        <f t="shared" si="6"/>
        <v>0.29784410771072761</v>
      </c>
      <c r="M57" s="6">
        <f t="shared" ref="M57" si="121">J57/J56-1</f>
        <v>2.6636758727043297E-2</v>
      </c>
      <c r="N57" s="7">
        <f t="shared" si="10"/>
        <v>1573548</v>
      </c>
      <c r="O57" s="6">
        <f t="shared" si="22"/>
        <v>1.6818372410575627E-2</v>
      </c>
      <c r="P57" s="1">
        <v>12185.33</v>
      </c>
      <c r="Q57" s="1">
        <f t="shared" si="11"/>
        <v>118.25</v>
      </c>
      <c r="R57" s="1">
        <f t="shared" si="12"/>
        <v>-2365</v>
      </c>
      <c r="S57" s="1">
        <f t="shared" si="13"/>
        <v>-7095</v>
      </c>
      <c r="T57" s="1">
        <f t="shared" si="14"/>
        <v>1566453</v>
      </c>
      <c r="U57" s="6">
        <f t="shared" si="15"/>
        <v>1.5153557518453376E-2</v>
      </c>
      <c r="V57" s="7">
        <f t="shared" si="16"/>
        <v>-11825</v>
      </c>
      <c r="W57" s="1">
        <f t="shared" si="7"/>
        <v>1561723</v>
      </c>
      <c r="X57" s="6">
        <f t="shared" si="17"/>
        <v>1.4220437893632143E-2</v>
      </c>
      <c r="Y57" s="1">
        <v>12274</v>
      </c>
      <c r="Z57" s="6">
        <f t="shared" ref="Z57" si="122">Y57/Y56-1</f>
        <v>1.2545867321348325E-2</v>
      </c>
    </row>
    <row r="58" spans="1:26" x14ac:dyDescent="0.25">
      <c r="A58" t="s">
        <v>59</v>
      </c>
      <c r="B58" s="1">
        <v>394.88</v>
      </c>
      <c r="C58" s="1">
        <f t="shared" si="0"/>
        <v>552832</v>
      </c>
      <c r="D58" s="6">
        <f t="shared" si="1"/>
        <v>0.34720045017886569</v>
      </c>
      <c r="E58" s="6">
        <f t="shared" si="80"/>
        <v>3.0103824281316971E-2</v>
      </c>
      <c r="F58" s="1">
        <v>112.32</v>
      </c>
      <c r="G58" s="1">
        <f t="shared" si="3"/>
        <v>561600</v>
      </c>
      <c r="H58" s="6">
        <f t="shared" si="4"/>
        <v>0.35270710237549741</v>
      </c>
      <c r="I58" s="6">
        <f t="shared" si="8"/>
        <v>-1.1615628299894487E-2</v>
      </c>
      <c r="J58" s="1">
        <v>149.32</v>
      </c>
      <c r="K58" s="1">
        <f t="shared" si="5"/>
        <v>477824</v>
      </c>
      <c r="L58" s="6">
        <f t="shared" si="6"/>
        <v>0.3000924474456369</v>
      </c>
      <c r="M58" s="6">
        <f t="shared" ref="M58" si="123">J58/J57-1</f>
        <v>1.9527516045336535E-2</v>
      </c>
      <c r="N58" s="7">
        <f t="shared" si="10"/>
        <v>1592256</v>
      </c>
      <c r="O58" s="6">
        <f t="shared" si="22"/>
        <v>1.2215206825231098E-2</v>
      </c>
      <c r="P58" s="1">
        <v>12290.23</v>
      </c>
      <c r="Q58" s="1">
        <f t="shared" si="11"/>
        <v>104.89999999999964</v>
      </c>
      <c r="R58" s="1">
        <f t="shared" si="12"/>
        <v>-2097.9999999999927</v>
      </c>
      <c r="S58" s="1">
        <f t="shared" si="13"/>
        <v>-6293.9999999999782</v>
      </c>
      <c r="T58" s="1">
        <f t="shared" si="14"/>
        <v>1585962</v>
      </c>
      <c r="U58" s="6">
        <f t="shared" si="15"/>
        <v>1.2454251739439259E-2</v>
      </c>
      <c r="V58" s="7">
        <f t="shared" si="16"/>
        <v>-10489.999999999964</v>
      </c>
      <c r="W58" s="1">
        <f t="shared" si="7"/>
        <v>1581766</v>
      </c>
      <c r="X58" s="6">
        <f t="shared" si="17"/>
        <v>1.2833902042807876E-2</v>
      </c>
      <c r="Y58" s="1">
        <v>12344.04</v>
      </c>
      <c r="Z58" s="6">
        <f t="shared" ref="Z58" si="124">Y58/Y57-1</f>
        <v>5.7063711911358173E-3</v>
      </c>
    </row>
    <row r="59" spans="1:26" x14ac:dyDescent="0.25">
      <c r="A59" t="s">
        <v>60</v>
      </c>
      <c r="B59" s="1">
        <v>407.2</v>
      </c>
      <c r="C59" s="1">
        <f t="shared" si="0"/>
        <v>570080</v>
      </c>
      <c r="D59" s="6">
        <f t="shared" si="1"/>
        <v>0.34851334068572909</v>
      </c>
      <c r="E59" s="6">
        <f t="shared" si="80"/>
        <v>3.1199351701782785E-2</v>
      </c>
      <c r="F59" s="1">
        <v>114.9</v>
      </c>
      <c r="G59" s="1">
        <f t="shared" si="3"/>
        <v>574500</v>
      </c>
      <c r="H59" s="6">
        <f t="shared" si="4"/>
        <v>0.35121546839733259</v>
      </c>
      <c r="I59" s="6">
        <f t="shared" si="8"/>
        <v>2.2970085470085611E-2</v>
      </c>
      <c r="J59" s="1">
        <v>153.49</v>
      </c>
      <c r="K59" s="1">
        <f t="shared" si="5"/>
        <v>491168</v>
      </c>
      <c r="L59" s="6">
        <f t="shared" si="6"/>
        <v>0.30027119091693832</v>
      </c>
      <c r="M59" s="6">
        <f t="shared" ref="M59" si="125">J59/J58-1</f>
        <v>2.792660058933838E-2</v>
      </c>
      <c r="N59" s="7">
        <f t="shared" si="10"/>
        <v>1635748</v>
      </c>
      <c r="O59" s="6">
        <f t="shared" si="22"/>
        <v>2.7326393233542495E-2</v>
      </c>
      <c r="P59" s="1">
        <v>12729.21</v>
      </c>
      <c r="Q59" s="1">
        <f t="shared" si="11"/>
        <v>438.97999999999956</v>
      </c>
      <c r="R59" s="1">
        <f t="shared" si="12"/>
        <v>-8779.5999999999913</v>
      </c>
      <c r="S59" s="1">
        <f t="shared" si="13"/>
        <v>-26338.799999999974</v>
      </c>
      <c r="T59" s="1">
        <f t="shared" si="14"/>
        <v>1609409.2</v>
      </c>
      <c r="U59" s="6">
        <f t="shared" si="15"/>
        <v>1.4784212988709688E-2</v>
      </c>
      <c r="V59" s="7">
        <f t="shared" si="16"/>
        <v>-43897.999999999956</v>
      </c>
      <c r="W59" s="1">
        <f t="shared" si="7"/>
        <v>1591850</v>
      </c>
      <c r="X59" s="6">
        <f t="shared" si="17"/>
        <v>6.3751528355016074E-3</v>
      </c>
      <c r="Y59" s="1">
        <v>12742.41</v>
      </c>
      <c r="Z59" s="6">
        <f t="shared" ref="Z59" si="126">Y59/Y58-1</f>
        <v>3.2272254464502659E-2</v>
      </c>
    </row>
    <row r="60" spans="1:26" x14ac:dyDescent="0.25">
      <c r="A60" t="s">
        <v>61</v>
      </c>
      <c r="B60" s="1">
        <v>393.11</v>
      </c>
      <c r="C60" s="1">
        <f t="shared" si="0"/>
        <v>550354</v>
      </c>
      <c r="D60" s="6">
        <f t="shared" si="1"/>
        <v>0.35102509937187787</v>
      </c>
      <c r="E60" s="6">
        <f t="shared" si="80"/>
        <v>-3.4602161100196427E-2</v>
      </c>
      <c r="F60" s="1">
        <v>110.91</v>
      </c>
      <c r="G60" s="1">
        <f t="shared" si="3"/>
        <v>554550</v>
      </c>
      <c r="H60" s="6">
        <f t="shared" si="4"/>
        <v>0.35370137921533212</v>
      </c>
      <c r="I60" s="6">
        <f t="shared" si="8"/>
        <v>-3.4725848563968764E-2</v>
      </c>
      <c r="J60" s="1">
        <v>144.66999999999999</v>
      </c>
      <c r="K60" s="1">
        <f t="shared" si="5"/>
        <v>462943.99999999994</v>
      </c>
      <c r="L60" s="6">
        <f t="shared" si="6"/>
        <v>0.29527352141278995</v>
      </c>
      <c r="M60" s="6">
        <f t="shared" ref="M60" si="127">J60/J59-1</f>
        <v>-5.7463026907290549E-2</v>
      </c>
      <c r="N60" s="7">
        <f t="shared" si="10"/>
        <v>1567848</v>
      </c>
      <c r="O60" s="6">
        <f t="shared" si="22"/>
        <v>-4.1396117876130276E-2</v>
      </c>
      <c r="P60" s="1">
        <v>12575.82</v>
      </c>
      <c r="Q60" s="1">
        <f t="shared" si="11"/>
        <v>-153.38999999999942</v>
      </c>
      <c r="R60" s="1">
        <f t="shared" si="12"/>
        <v>3067.7999999999884</v>
      </c>
      <c r="S60" s="1">
        <f t="shared" si="13"/>
        <v>9203.3999999999651</v>
      </c>
      <c r="T60" s="1">
        <f t="shared" si="14"/>
        <v>1577051.4</v>
      </c>
      <c r="U60" s="6">
        <f t="shared" si="15"/>
        <v>-2.010539022642599E-2</v>
      </c>
      <c r="V60" s="7">
        <f t="shared" si="16"/>
        <v>15338.999999999942</v>
      </c>
      <c r="W60" s="1">
        <f t="shared" si="7"/>
        <v>1583187</v>
      </c>
      <c r="X60" s="6">
        <f t="shared" si="17"/>
        <v>-5.4420956748437721E-3</v>
      </c>
      <c r="Y60" s="1">
        <v>12567.87</v>
      </c>
      <c r="Z60" s="6">
        <f t="shared" ref="Z60" si="128">Y60/Y59-1</f>
        <v>-1.3697565845079418E-2</v>
      </c>
    </row>
    <row r="61" spans="1:26" x14ac:dyDescent="0.25">
      <c r="A61" t="s">
        <v>62</v>
      </c>
      <c r="B61" s="1">
        <v>394.61</v>
      </c>
      <c r="C61" s="1">
        <f t="shared" si="0"/>
        <v>552454</v>
      </c>
      <c r="D61" s="6">
        <f t="shared" si="1"/>
        <v>0.34916824674503855</v>
      </c>
      <c r="E61" s="6">
        <f t="shared" si="80"/>
        <v>3.8157258782529624E-3</v>
      </c>
      <c r="F61" s="1">
        <v>111.37</v>
      </c>
      <c r="G61" s="1">
        <f t="shared" si="3"/>
        <v>556850</v>
      </c>
      <c r="H61" s="6">
        <f t="shared" si="4"/>
        <v>0.35194665655416507</v>
      </c>
      <c r="I61" s="6">
        <f t="shared" si="8"/>
        <v>4.1475069876477644E-3</v>
      </c>
      <c r="J61" s="1">
        <v>147.78</v>
      </c>
      <c r="K61" s="1">
        <f t="shared" si="5"/>
        <v>472896</v>
      </c>
      <c r="L61" s="6">
        <f t="shared" si="6"/>
        <v>0.29888509670079638</v>
      </c>
      <c r="M61" s="6">
        <f t="shared" ref="M61" si="129">J61/J60-1</f>
        <v>2.1497200525333549E-2</v>
      </c>
      <c r="N61" s="7">
        <f t="shared" si="10"/>
        <v>1582200</v>
      </c>
      <c r="O61" s="6">
        <f t="shared" si="22"/>
        <v>9.2172243901176548E-3</v>
      </c>
      <c r="P61" s="1">
        <v>12630.61</v>
      </c>
      <c r="Q61" s="1">
        <f t="shared" si="11"/>
        <v>54.790000000000873</v>
      </c>
      <c r="R61" s="1">
        <f t="shared" si="12"/>
        <v>-1095.8000000000175</v>
      </c>
      <c r="S61" s="1">
        <f t="shared" si="13"/>
        <v>-3287.4000000000524</v>
      </c>
      <c r="T61" s="1">
        <f t="shared" si="14"/>
        <v>1578912.5999999999</v>
      </c>
      <c r="U61" s="6">
        <f t="shared" si="15"/>
        <v>1.180177133097926E-3</v>
      </c>
      <c r="V61" s="7">
        <f t="shared" si="16"/>
        <v>-5479.0000000000873</v>
      </c>
      <c r="W61" s="1">
        <f t="shared" si="7"/>
        <v>1576721</v>
      </c>
      <c r="X61" s="6">
        <f t="shared" si="17"/>
        <v>-4.0841669366916689E-3</v>
      </c>
      <c r="Y61" s="1">
        <v>12595.77</v>
      </c>
      <c r="Z61" s="6">
        <f t="shared" ref="Z61" si="130">Y61/Y60-1</f>
        <v>2.2199465780596839E-3</v>
      </c>
    </row>
    <row r="62" spans="1:26" x14ac:dyDescent="0.25">
      <c r="A62" t="s">
        <v>63</v>
      </c>
      <c r="B62" s="1">
        <v>388.62</v>
      </c>
      <c r="C62" s="1">
        <f t="shared" si="0"/>
        <v>544068</v>
      </c>
      <c r="D62" s="6">
        <f t="shared" si="1"/>
        <v>0.35028076902771893</v>
      </c>
      <c r="E62" s="6">
        <f t="shared" si="80"/>
        <v>-1.5179544360254482E-2</v>
      </c>
      <c r="F62" s="1">
        <v>112.47</v>
      </c>
      <c r="G62" s="1">
        <f t="shared" si="3"/>
        <v>562350</v>
      </c>
      <c r="H62" s="6">
        <f t="shared" si="4"/>
        <v>0.3620510496164776</v>
      </c>
      <c r="I62" s="6">
        <f t="shared" si="8"/>
        <v>9.8769866211725343E-3</v>
      </c>
      <c r="J62" s="1">
        <v>139.63</v>
      </c>
      <c r="K62" s="1">
        <f t="shared" si="5"/>
        <v>446816</v>
      </c>
      <c r="L62" s="6">
        <f t="shared" si="6"/>
        <v>0.28766818135580347</v>
      </c>
      <c r="M62" s="6">
        <f t="shared" ref="M62" si="131">J62/J61-1</f>
        <v>-5.5149546623359136E-2</v>
      </c>
      <c r="N62" s="7">
        <f t="shared" si="10"/>
        <v>1553234</v>
      </c>
      <c r="O62" s="6">
        <f t="shared" si="22"/>
        <v>-1.7605898878495709E-2</v>
      </c>
      <c r="P62" s="1">
        <v>12359.47</v>
      </c>
      <c r="Q62" s="1">
        <f t="shared" si="11"/>
        <v>-271.14000000000124</v>
      </c>
      <c r="R62" s="1">
        <f t="shared" si="12"/>
        <v>5422.8000000000247</v>
      </c>
      <c r="S62" s="1">
        <f t="shared" si="13"/>
        <v>16268.400000000074</v>
      </c>
      <c r="T62" s="1">
        <f t="shared" si="14"/>
        <v>1569502.4000000001</v>
      </c>
      <c r="U62" s="6">
        <f t="shared" si="15"/>
        <v>-5.9599245708722437E-3</v>
      </c>
      <c r="V62" s="7">
        <f t="shared" si="16"/>
        <v>27114.000000000124</v>
      </c>
      <c r="W62" s="1">
        <f t="shared" si="7"/>
        <v>1580348.0000000002</v>
      </c>
      <c r="X62" s="6">
        <f t="shared" si="17"/>
        <v>2.3003435610993161E-3</v>
      </c>
      <c r="Y62" s="1">
        <v>12339.61</v>
      </c>
      <c r="Z62" s="6">
        <f t="shared" ref="Z62" si="132">Y62/Y61-1</f>
        <v>-2.0336986146936575E-2</v>
      </c>
    </row>
    <row r="63" spans="1:26" x14ac:dyDescent="0.25">
      <c r="A63" t="s">
        <v>64</v>
      </c>
      <c r="B63" s="1">
        <v>403.53</v>
      </c>
      <c r="C63" s="1">
        <f t="shared" si="0"/>
        <v>564942</v>
      </c>
      <c r="D63" s="6">
        <f t="shared" si="1"/>
        <v>0.35656031032136642</v>
      </c>
      <c r="E63" s="6">
        <f t="shared" si="80"/>
        <v>3.8366527713447507E-2</v>
      </c>
      <c r="F63" s="1">
        <v>114.84</v>
      </c>
      <c r="G63" s="1">
        <f t="shared" si="3"/>
        <v>574200</v>
      </c>
      <c r="H63" s="6">
        <f t="shared" si="4"/>
        <v>0.36240345059586399</v>
      </c>
      <c r="I63" s="6">
        <f t="shared" si="8"/>
        <v>2.1072285942918212E-2</v>
      </c>
      <c r="J63" s="1">
        <v>139.15</v>
      </c>
      <c r="K63" s="1">
        <f t="shared" si="5"/>
        <v>445280</v>
      </c>
      <c r="L63" s="6">
        <f t="shared" si="6"/>
        <v>0.28103623908276959</v>
      </c>
      <c r="M63" s="6">
        <f t="shared" ref="M63" si="133">J63/J62-1</f>
        <v>-3.4376566640406114E-3</v>
      </c>
      <c r="N63" s="7">
        <f t="shared" si="10"/>
        <v>1584422</v>
      </c>
      <c r="O63" s="6">
        <f t="shared" si="22"/>
        <v>2.0350544064996635E-2</v>
      </c>
      <c r="P63" s="1">
        <v>12682.28</v>
      </c>
      <c r="Q63" s="1">
        <f t="shared" si="11"/>
        <v>322.81000000000131</v>
      </c>
      <c r="R63" s="1">
        <f t="shared" si="12"/>
        <v>-6456.2000000000262</v>
      </c>
      <c r="S63" s="1">
        <f t="shared" si="13"/>
        <v>-19368.600000000079</v>
      </c>
      <c r="T63" s="1">
        <f t="shared" si="14"/>
        <v>1565053.4</v>
      </c>
      <c r="U63" s="6">
        <f t="shared" si="15"/>
        <v>-2.8346563853615114E-3</v>
      </c>
      <c r="V63" s="7">
        <f t="shared" si="16"/>
        <v>-32281.000000000131</v>
      </c>
      <c r="W63" s="1">
        <f t="shared" si="7"/>
        <v>1552140.9999999998</v>
      </c>
      <c r="X63" s="6">
        <f t="shared" si="17"/>
        <v>-1.7848600434841266E-2</v>
      </c>
      <c r="Y63" s="1">
        <v>12717.26</v>
      </c>
      <c r="Z63" s="6">
        <f t="shared" ref="Z63" si="134">Y63/Y62-1</f>
        <v>3.0604694961996248E-2</v>
      </c>
    </row>
    <row r="64" spans="1:26" x14ac:dyDescent="0.25">
      <c r="A64" t="s">
        <v>65</v>
      </c>
      <c r="B64" s="1">
        <v>401.76</v>
      </c>
      <c r="C64" s="1">
        <f t="shared" si="0"/>
        <v>562464</v>
      </c>
      <c r="D64" s="6">
        <f t="shared" si="1"/>
        <v>0.35376473799607278</v>
      </c>
      <c r="E64" s="6">
        <f t="shared" si="80"/>
        <v>-4.3862909820830964E-3</v>
      </c>
      <c r="F64" s="1">
        <v>114.73</v>
      </c>
      <c r="G64" s="1">
        <f t="shared" si="3"/>
        <v>573650</v>
      </c>
      <c r="H64" s="6">
        <f t="shared" si="4"/>
        <v>0.36080023246189474</v>
      </c>
      <c r="I64" s="6">
        <f t="shared" si="8"/>
        <v>-9.5785440613027628E-4</v>
      </c>
      <c r="J64" s="1">
        <v>141.82</v>
      </c>
      <c r="K64" s="1">
        <f t="shared" si="5"/>
        <v>453824</v>
      </c>
      <c r="L64" s="6">
        <f t="shared" si="6"/>
        <v>0.28543502954203248</v>
      </c>
      <c r="M64" s="6">
        <f t="shared" ref="M64" si="135">J64/J63-1</f>
        <v>1.9187926697808111E-2</v>
      </c>
      <c r="N64" s="7">
        <f t="shared" si="10"/>
        <v>1589938</v>
      </c>
      <c r="O64" s="6">
        <f t="shared" si="22"/>
        <v>3.5795972513915949E-3</v>
      </c>
      <c r="P64" s="1">
        <v>12776.14</v>
      </c>
      <c r="Q64" s="1">
        <f t="shared" si="11"/>
        <v>93.859999999998763</v>
      </c>
      <c r="R64" s="1">
        <f t="shared" si="12"/>
        <v>-1877.1999999999753</v>
      </c>
      <c r="S64" s="1">
        <f t="shared" si="13"/>
        <v>-5631.5999999999258</v>
      </c>
      <c r="T64" s="1">
        <f t="shared" si="14"/>
        <v>1584306.4000000001</v>
      </c>
      <c r="U64" s="6">
        <f t="shared" si="15"/>
        <v>1.2301816666447474E-2</v>
      </c>
      <c r="V64" s="7">
        <f t="shared" si="16"/>
        <v>-9385.9999999998763</v>
      </c>
      <c r="W64" s="1">
        <f t="shared" si="7"/>
        <v>1580552.0000000002</v>
      </c>
      <c r="X64" s="6">
        <f t="shared" si="17"/>
        <v>1.8304393737424984E-2</v>
      </c>
      <c r="Y64" s="1">
        <v>12830.82</v>
      </c>
      <c r="Z64" s="6">
        <f t="shared" ref="Z64" si="136">Y64/Y63-1</f>
        <v>8.9295964696798347E-3</v>
      </c>
    </row>
    <row r="65" spans="1:26" x14ac:dyDescent="0.25">
      <c r="A65" t="s">
        <v>66</v>
      </c>
      <c r="B65" s="1">
        <v>399.9</v>
      </c>
      <c r="C65" s="1">
        <f t="shared" si="0"/>
        <v>559860</v>
      </c>
      <c r="D65" s="6">
        <f t="shared" si="1"/>
        <v>0.34703213329366261</v>
      </c>
      <c r="E65" s="6">
        <f t="shared" si="80"/>
        <v>-4.6296296296296502E-3</v>
      </c>
      <c r="F65" s="1">
        <v>115.74</v>
      </c>
      <c r="G65" s="1">
        <f t="shared" si="3"/>
        <v>578700</v>
      </c>
      <c r="H65" s="6">
        <f t="shared" si="4"/>
        <v>0.35871020529604286</v>
      </c>
      <c r="I65" s="6">
        <f t="shared" si="8"/>
        <v>8.8032772596529085E-3</v>
      </c>
      <c r="J65" s="1">
        <v>148.35</v>
      </c>
      <c r="K65" s="1">
        <f t="shared" si="5"/>
        <v>474720</v>
      </c>
      <c r="L65" s="6">
        <f t="shared" si="6"/>
        <v>0.29425766141029458</v>
      </c>
      <c r="M65" s="6">
        <f t="shared" ref="M65" si="137">J65/J64-1</f>
        <v>4.6044281483570648E-2</v>
      </c>
      <c r="N65" s="7">
        <f t="shared" si="10"/>
        <v>1613280</v>
      </c>
      <c r="O65" s="6">
        <f t="shared" si="22"/>
        <v>1.5100077737030981E-2</v>
      </c>
      <c r="P65" s="1">
        <v>12859.38</v>
      </c>
      <c r="Q65" s="1">
        <f t="shared" si="11"/>
        <v>83.239999999999782</v>
      </c>
      <c r="R65" s="1">
        <f t="shared" si="12"/>
        <v>-1664.7999999999956</v>
      </c>
      <c r="S65" s="1">
        <f t="shared" si="13"/>
        <v>-4994.3999999999869</v>
      </c>
      <c r="T65" s="1">
        <f t="shared" si="14"/>
        <v>1608285.6</v>
      </c>
      <c r="U65" s="6">
        <f t="shared" si="15"/>
        <v>1.5135456121366353E-2</v>
      </c>
      <c r="V65" s="7">
        <f t="shared" si="16"/>
        <v>-8323.9999999999782</v>
      </c>
      <c r="W65" s="1">
        <f t="shared" si="7"/>
        <v>1604956</v>
      </c>
      <c r="X65" s="6">
        <f t="shared" si="17"/>
        <v>1.5440175331149941E-2</v>
      </c>
      <c r="Y65" s="1">
        <v>12887.39</v>
      </c>
      <c r="Z65" s="6">
        <f t="shared" ref="Z65" si="138">Y65/Y64-1</f>
        <v>4.4089154083681859E-3</v>
      </c>
    </row>
    <row r="66" spans="1:26" x14ac:dyDescent="0.25">
      <c r="A66" t="s">
        <v>67</v>
      </c>
      <c r="B66" s="1">
        <v>399.55</v>
      </c>
      <c r="C66" s="1">
        <f t="shared" si="0"/>
        <v>559370</v>
      </c>
      <c r="D66" s="6">
        <f t="shared" si="1"/>
        <v>0.33924486374894774</v>
      </c>
      <c r="E66" s="6">
        <f t="shared" si="80"/>
        <v>-8.7521880470109448E-4</v>
      </c>
      <c r="F66" s="1">
        <v>116.85</v>
      </c>
      <c r="G66" s="1">
        <f t="shared" si="3"/>
        <v>584250</v>
      </c>
      <c r="H66" s="6">
        <f t="shared" si="4"/>
        <v>0.35433400369223006</v>
      </c>
      <c r="I66" s="6">
        <f t="shared" si="8"/>
        <v>9.5904613789528081E-3</v>
      </c>
      <c r="J66" s="1">
        <v>157.88999999999999</v>
      </c>
      <c r="K66" s="1">
        <f t="shared" si="5"/>
        <v>505247.99999999994</v>
      </c>
      <c r="L66" s="6">
        <f t="shared" si="6"/>
        <v>0.30642113255882214</v>
      </c>
      <c r="M66" s="6">
        <f t="shared" ref="M66" si="139">J66/J65-1</f>
        <v>6.4307381193124291E-2</v>
      </c>
      <c r="N66" s="7">
        <f t="shared" si="10"/>
        <v>1648868</v>
      </c>
      <c r="O66" s="6">
        <f t="shared" si="22"/>
        <v>2.2806453670597755E-2</v>
      </c>
      <c r="P66" s="1">
        <v>12665.49</v>
      </c>
      <c r="Q66" s="1">
        <f t="shared" si="11"/>
        <v>-193.88999999999942</v>
      </c>
      <c r="R66" s="1">
        <f t="shared" si="12"/>
        <v>3877.7999999999884</v>
      </c>
      <c r="S66" s="1">
        <f t="shared" si="13"/>
        <v>11633.399999999965</v>
      </c>
      <c r="T66" s="1">
        <f t="shared" si="14"/>
        <v>1660501.4</v>
      </c>
      <c r="U66" s="6">
        <f t="shared" si="15"/>
        <v>3.2466745956066356E-2</v>
      </c>
      <c r="V66" s="7">
        <f t="shared" si="16"/>
        <v>19388.999999999942</v>
      </c>
      <c r="W66" s="1">
        <f t="shared" si="7"/>
        <v>1668257</v>
      </c>
      <c r="X66" s="6">
        <f t="shared" si="17"/>
        <v>3.9440956636817459E-2</v>
      </c>
      <c r="Y66" s="1">
        <v>12636.15</v>
      </c>
      <c r="Z66" s="6">
        <f t="shared" ref="Z66" si="140">Y66/Y65-1</f>
        <v>-1.9495025757736761E-2</v>
      </c>
    </row>
    <row r="67" spans="1:26" x14ac:dyDescent="0.25">
      <c r="A67" t="s">
        <v>68</v>
      </c>
      <c r="B67" s="1">
        <v>382.02</v>
      </c>
      <c r="C67" s="1">
        <f t="shared" si="0"/>
        <v>534828</v>
      </c>
      <c r="D67" s="6">
        <f t="shared" si="1"/>
        <v>0.33650864759296917</v>
      </c>
      <c r="E67" s="6">
        <f t="shared" si="80"/>
        <v>-4.3874358653485213E-2</v>
      </c>
      <c r="F67" s="1">
        <v>114.5</v>
      </c>
      <c r="G67" s="1">
        <f t="shared" si="3"/>
        <v>572500</v>
      </c>
      <c r="H67" s="6">
        <f t="shared" si="4"/>
        <v>0.36021150864759299</v>
      </c>
      <c r="I67" s="6">
        <f t="shared" si="8"/>
        <v>-2.0111253744116375E-2</v>
      </c>
      <c r="J67" s="1">
        <v>150.63</v>
      </c>
      <c r="K67" s="1">
        <f t="shared" si="5"/>
        <v>482016</v>
      </c>
      <c r="L67" s="6">
        <f t="shared" si="6"/>
        <v>0.30327984375943784</v>
      </c>
      <c r="M67" s="6">
        <f t="shared" ref="M67" si="141">J67/J66-1</f>
        <v>-4.5981379441383141E-2</v>
      </c>
      <c r="N67" s="7">
        <f t="shared" si="10"/>
        <v>1589344</v>
      </c>
      <c r="O67" s="6">
        <f t="shared" si="22"/>
        <v>-3.5953631719282009E-2</v>
      </c>
      <c r="P67" s="1">
        <v>12355</v>
      </c>
      <c r="Q67" s="1">
        <f t="shared" si="11"/>
        <v>-310.48999999999978</v>
      </c>
      <c r="R67" s="1">
        <f t="shared" si="12"/>
        <v>6209.7999999999956</v>
      </c>
      <c r="S67" s="1">
        <f t="shared" si="13"/>
        <v>18629.399999999987</v>
      </c>
      <c r="T67" s="1">
        <f t="shared" si="14"/>
        <v>1607973.4</v>
      </c>
      <c r="U67" s="6">
        <f t="shared" si="15"/>
        <v>-3.1633818556250581E-2</v>
      </c>
      <c r="V67" s="7">
        <f t="shared" si="16"/>
        <v>31048.999999999978</v>
      </c>
      <c r="W67" s="1">
        <f t="shared" si="7"/>
        <v>1620393</v>
      </c>
      <c r="X67" s="6">
        <f t="shared" si="17"/>
        <v>-2.869102302582871E-2</v>
      </c>
      <c r="Y67" s="1">
        <v>12363.13</v>
      </c>
      <c r="Z67" s="6">
        <f t="shared" ref="Z67" si="142">Y67/Y66-1</f>
        <v>-2.1606264566343403E-2</v>
      </c>
    </row>
    <row r="68" spans="1:26" x14ac:dyDescent="0.25">
      <c r="A68" t="s">
        <v>69</v>
      </c>
      <c r="B68" s="1">
        <v>379.13</v>
      </c>
      <c r="C68" s="1">
        <f t="shared" si="0"/>
        <v>530782</v>
      </c>
      <c r="D68" s="6">
        <f t="shared" si="1"/>
        <v>0.33282834680033763</v>
      </c>
      <c r="E68" s="6">
        <f t="shared" si="80"/>
        <v>-7.5650489503167329E-3</v>
      </c>
      <c r="F68" s="1">
        <v>114.14</v>
      </c>
      <c r="G68" s="1">
        <f t="shared" si="3"/>
        <v>570700</v>
      </c>
      <c r="H68" s="6">
        <f t="shared" si="4"/>
        <v>0.35785904103559024</v>
      </c>
      <c r="I68" s="6">
        <f t="shared" si="8"/>
        <v>-3.1441048034934749E-3</v>
      </c>
      <c r="J68" s="1">
        <v>154.15</v>
      </c>
      <c r="K68" s="1">
        <f t="shared" si="5"/>
        <v>493280</v>
      </c>
      <c r="L68" s="6">
        <f t="shared" si="6"/>
        <v>0.30931261216407213</v>
      </c>
      <c r="M68" s="6">
        <f t="shared" ref="M68" si="143">J68/J67-1</f>
        <v>2.3368518887339818E-2</v>
      </c>
      <c r="N68" s="7">
        <f t="shared" si="10"/>
        <v>1594762</v>
      </c>
      <c r="O68" s="6">
        <f t="shared" si="22"/>
        <v>3.58516855395742E-3</v>
      </c>
      <c r="P68" s="1">
        <v>12314.89</v>
      </c>
      <c r="Q68" s="1">
        <f t="shared" si="11"/>
        <v>-40.110000000000582</v>
      </c>
      <c r="R68" s="1">
        <f t="shared" si="12"/>
        <v>802.20000000001164</v>
      </c>
      <c r="S68" s="1">
        <f t="shared" si="13"/>
        <v>2406.6000000000349</v>
      </c>
      <c r="T68" s="1">
        <f t="shared" si="14"/>
        <v>1597168.6</v>
      </c>
      <c r="U68" s="6">
        <f t="shared" si="15"/>
        <v>-6.7195141412164094E-3</v>
      </c>
      <c r="V68" s="7">
        <f t="shared" si="16"/>
        <v>4011.0000000000582</v>
      </c>
      <c r="W68" s="1">
        <f t="shared" si="7"/>
        <v>1598773</v>
      </c>
      <c r="X68" s="6">
        <f t="shared" si="17"/>
        <v>-1.3342442234692498E-2</v>
      </c>
      <c r="Y68" s="1">
        <v>12192.02</v>
      </c>
      <c r="Z68" s="6">
        <f t="shared" ref="Z68" si="144">Y68/Y67-1</f>
        <v>-1.3840346255357572E-2</v>
      </c>
    </row>
    <row r="69" spans="1:26" x14ac:dyDescent="0.25">
      <c r="A69" t="s">
        <v>70</v>
      </c>
      <c r="B69" s="1">
        <v>381.5</v>
      </c>
      <c r="C69" s="1">
        <f t="shared" ref="C69:C94" si="145">B69*$B$1</f>
        <v>534100</v>
      </c>
      <c r="D69" s="6">
        <f t="shared" ref="D69:D94" si="146">C69/$N69</f>
        <v>0.32946561306758948</v>
      </c>
      <c r="E69" s="6">
        <f t="shared" ref="E69:E94" si="147">B69/B68-1</f>
        <v>6.2511539577454478E-3</v>
      </c>
      <c r="F69" s="1">
        <v>113.21</v>
      </c>
      <c r="G69" s="1">
        <f t="shared" ref="G69:G94" si="148">F69*$F$1</f>
        <v>566050</v>
      </c>
      <c r="H69" s="6">
        <f t="shared" ref="H69:H94" si="149">G69/$N69</f>
        <v>0.34917433116815022</v>
      </c>
      <c r="I69" s="6">
        <f t="shared" si="8"/>
        <v>-8.1478885579113758E-3</v>
      </c>
      <c r="J69" s="1">
        <v>162.80000000000001</v>
      </c>
      <c r="K69" s="1">
        <f t="shared" ref="K69:K94" si="150">J69*$J$1</f>
        <v>520960.00000000006</v>
      </c>
      <c r="L69" s="6">
        <f t="shared" ref="L69:L94" si="151">K69/$N69</f>
        <v>0.3213600557642603</v>
      </c>
      <c r="M69" s="6">
        <f t="shared" ref="M69" si="152">J69/J68-1</f>
        <v>5.6114174505351944E-2</v>
      </c>
      <c r="N69" s="7">
        <f t="shared" si="10"/>
        <v>1621110</v>
      </c>
      <c r="O69" s="6">
        <f t="shared" ref="O69:O94" si="153">D69*E69+H69*I69+L69*M69</f>
        <v>1.7247360981632501E-2</v>
      </c>
      <c r="P69" s="1">
        <v>12146.97</v>
      </c>
      <c r="Q69" s="1">
        <f t="shared" si="11"/>
        <v>-167.92000000000007</v>
      </c>
      <c r="R69" s="1">
        <f t="shared" si="12"/>
        <v>3358.4000000000015</v>
      </c>
      <c r="S69" s="1">
        <f t="shared" ref="S69:S94" si="154">R69*$S$1</f>
        <v>10075.200000000004</v>
      </c>
      <c r="T69" s="1">
        <f t="shared" si="14"/>
        <v>1631185.2</v>
      </c>
      <c r="U69" s="6">
        <f t="shared" si="15"/>
        <v>2.1298064587545573E-2</v>
      </c>
      <c r="V69" s="7">
        <f t="shared" si="16"/>
        <v>16792.000000000007</v>
      </c>
      <c r="W69" s="1">
        <f t="shared" ref="W69:W94" si="155">N69+V69</f>
        <v>1637902</v>
      </c>
      <c r="X69" s="6">
        <f t="shared" si="17"/>
        <v>2.4474393800745897E-2</v>
      </c>
      <c r="Y69" s="1">
        <v>11976.9</v>
      </c>
      <c r="Z69" s="6">
        <f t="shared" ref="Z69" si="156">Y69/Y68-1</f>
        <v>-1.7644328011273025E-2</v>
      </c>
    </row>
    <row r="70" spans="1:26" x14ac:dyDescent="0.25">
      <c r="A70" t="s">
        <v>71</v>
      </c>
      <c r="B70" s="1">
        <v>388.13</v>
      </c>
      <c r="C70" s="1">
        <f t="shared" si="145"/>
        <v>543382</v>
      </c>
      <c r="D70" s="6">
        <f t="shared" si="146"/>
        <v>0.33420218118122302</v>
      </c>
      <c r="E70" s="6">
        <f t="shared" si="147"/>
        <v>1.7378768020969826E-2</v>
      </c>
      <c r="F70" s="1">
        <v>115.59</v>
      </c>
      <c r="G70" s="1">
        <f t="shared" si="148"/>
        <v>577950</v>
      </c>
      <c r="H70" s="6">
        <f t="shared" si="149"/>
        <v>0.35546291672099528</v>
      </c>
      <c r="I70" s="6">
        <f t="shared" ref="I70:I94" si="157">F70/F69-1</f>
        <v>2.1022877837646892E-2</v>
      </c>
      <c r="J70" s="1">
        <v>157.68</v>
      </c>
      <c r="K70" s="1">
        <f t="shared" si="150"/>
        <v>504576</v>
      </c>
      <c r="L70" s="6">
        <f t="shared" si="151"/>
        <v>0.3103349020977817</v>
      </c>
      <c r="M70" s="6">
        <f t="shared" ref="M70" si="158">J70/J69-1</f>
        <v>-3.1449631449631421E-2</v>
      </c>
      <c r="N70" s="7">
        <f t="shared" ref="N70:N94" si="159">SUM(C70,G70,K70)</f>
        <v>1625908</v>
      </c>
      <c r="O70" s="6">
        <f t="shared" si="153"/>
        <v>3.5209573559570537E-3</v>
      </c>
      <c r="P70" s="1">
        <v>12223.98</v>
      </c>
      <c r="Q70" s="1">
        <f t="shared" ref="Q70:Q94" si="160">P70-P69</f>
        <v>77.010000000000218</v>
      </c>
      <c r="R70" s="1">
        <f t="shared" ref="R70:R94" si="161">-Q70*20</f>
        <v>-1540.2000000000044</v>
      </c>
      <c r="S70" s="1">
        <f t="shared" si="154"/>
        <v>-4620.6000000000131</v>
      </c>
      <c r="T70" s="1">
        <f t="shared" ref="T70:T94" si="162">N70+S70</f>
        <v>1621287.4</v>
      </c>
      <c r="U70" s="6">
        <f t="shared" ref="U70:U94" si="163">T70/T69-1</f>
        <v>-6.0678578986617104E-3</v>
      </c>
      <c r="V70" s="7">
        <f t="shared" ref="V70:V94" si="164">R70*$V$1</f>
        <v>-7701.0000000000218</v>
      </c>
      <c r="W70" s="1">
        <f t="shared" si="155"/>
        <v>1618207</v>
      </c>
      <c r="X70" s="6">
        <f t="shared" ref="X70:X94" si="165">W70/W69-1</f>
        <v>-1.2024528940070889E-2</v>
      </c>
      <c r="Y70" s="1">
        <v>12055.8</v>
      </c>
      <c r="Z70" s="6">
        <f t="shared" ref="Z70" si="166">Y70/Y69-1</f>
        <v>6.5876812864764656E-3</v>
      </c>
    </row>
    <row r="71" spans="1:26" x14ac:dyDescent="0.25">
      <c r="A71" t="s">
        <v>72</v>
      </c>
      <c r="B71" s="1">
        <v>386.23</v>
      </c>
      <c r="C71" s="1">
        <f t="shared" si="145"/>
        <v>540722</v>
      </c>
      <c r="D71" s="6">
        <f t="shared" si="146"/>
        <v>0.32440802593718726</v>
      </c>
      <c r="E71" s="6">
        <f t="shared" si="147"/>
        <v>-4.8952670496997808E-3</v>
      </c>
      <c r="F71" s="1">
        <v>118.13</v>
      </c>
      <c r="G71" s="1">
        <f t="shared" si="148"/>
        <v>590650</v>
      </c>
      <c r="H71" s="6">
        <f t="shared" si="149"/>
        <v>0.35436250146988596</v>
      </c>
      <c r="I71" s="6">
        <f t="shared" si="157"/>
        <v>2.1974219223116043E-2</v>
      </c>
      <c r="J71" s="1">
        <v>167.32</v>
      </c>
      <c r="K71" s="1">
        <f t="shared" si="150"/>
        <v>535424</v>
      </c>
      <c r="L71" s="6">
        <f t="shared" si="151"/>
        <v>0.32122947259292678</v>
      </c>
      <c r="M71" s="6">
        <f t="shared" ref="M71" si="167">J71/J70-1</f>
        <v>6.1136478944697981E-2</v>
      </c>
      <c r="N71" s="7">
        <f t="shared" si="159"/>
        <v>1666796</v>
      </c>
      <c r="O71" s="6">
        <f t="shared" si="153"/>
        <v>2.5837614259316494E-2</v>
      </c>
      <c r="P71" s="1">
        <v>12480.91</v>
      </c>
      <c r="Q71" s="1">
        <f t="shared" si="160"/>
        <v>256.93000000000029</v>
      </c>
      <c r="R71" s="1">
        <f t="shared" si="161"/>
        <v>-5138.6000000000058</v>
      </c>
      <c r="S71" s="1">
        <f t="shared" si="154"/>
        <v>-15415.800000000017</v>
      </c>
      <c r="T71" s="1">
        <f t="shared" si="162"/>
        <v>1651380.2</v>
      </c>
      <c r="U71" s="6">
        <f t="shared" si="163"/>
        <v>1.8561052161387259E-2</v>
      </c>
      <c r="V71" s="7">
        <f t="shared" si="164"/>
        <v>-25693.000000000029</v>
      </c>
      <c r="W71" s="1">
        <f t="shared" si="155"/>
        <v>1641103</v>
      </c>
      <c r="X71" s="6">
        <f t="shared" si="165"/>
        <v>1.4148993299373913E-2</v>
      </c>
      <c r="Y71" s="1">
        <v>12296.7</v>
      </c>
      <c r="Z71" s="6">
        <f t="shared" ref="Z71" si="168">Y71/Y70-1</f>
        <v>1.9982083312596544E-2</v>
      </c>
    </row>
    <row r="72" spans="1:26" x14ac:dyDescent="0.25">
      <c r="A72" t="s">
        <v>73</v>
      </c>
      <c r="B72" s="1">
        <v>386.07</v>
      </c>
      <c r="C72" s="1">
        <f t="shared" si="145"/>
        <v>540498</v>
      </c>
      <c r="D72" s="6">
        <f t="shared" si="146"/>
        <v>0.32722510870210114</v>
      </c>
      <c r="E72" s="6">
        <f t="shared" si="147"/>
        <v>-4.1426093260499286E-4</v>
      </c>
      <c r="F72" s="1">
        <v>115.68</v>
      </c>
      <c r="G72" s="1">
        <f t="shared" si="148"/>
        <v>578400</v>
      </c>
      <c r="H72" s="6">
        <f t="shared" si="149"/>
        <v>0.35017151381373346</v>
      </c>
      <c r="I72" s="6">
        <f t="shared" si="157"/>
        <v>-2.0739862862947489E-2</v>
      </c>
      <c r="J72" s="1">
        <v>166.52</v>
      </c>
      <c r="K72" s="1">
        <f t="shared" si="150"/>
        <v>532864</v>
      </c>
      <c r="L72" s="6">
        <f t="shared" si="151"/>
        <v>0.3226033774841654</v>
      </c>
      <c r="M72" s="6">
        <f t="shared" ref="M72" si="169">J72/J71-1</f>
        <v>-4.7812574707146727E-3</v>
      </c>
      <c r="N72" s="7">
        <f t="shared" si="159"/>
        <v>1651762</v>
      </c>
      <c r="O72" s="6">
        <f t="shared" si="153"/>
        <v>-8.9405155623842082E-3</v>
      </c>
      <c r="P72" s="1">
        <v>12417</v>
      </c>
      <c r="Q72" s="1">
        <f t="shared" si="160"/>
        <v>-63.909999999999854</v>
      </c>
      <c r="R72" s="1">
        <f t="shared" si="161"/>
        <v>1278.1999999999971</v>
      </c>
      <c r="S72" s="1">
        <f t="shared" si="154"/>
        <v>3834.5999999999913</v>
      </c>
      <c r="T72" s="1">
        <f t="shared" si="162"/>
        <v>1655596.6</v>
      </c>
      <c r="U72" s="6">
        <f t="shared" si="163"/>
        <v>2.5532581776142038E-3</v>
      </c>
      <c r="V72" s="7">
        <f t="shared" si="164"/>
        <v>6390.9999999999854</v>
      </c>
      <c r="W72" s="1">
        <f t="shared" si="155"/>
        <v>1658153</v>
      </c>
      <c r="X72" s="6">
        <f t="shared" si="165"/>
        <v>1.0389353989359584E-2</v>
      </c>
      <c r="Y72" s="1">
        <v>12215.96</v>
      </c>
      <c r="Z72" s="6">
        <f t="shared" ref="Z72" si="170">Y72/Y71-1</f>
        <v>-6.5659892491483074E-3</v>
      </c>
    </row>
    <row r="73" spans="1:26" x14ac:dyDescent="0.25">
      <c r="A73" t="s">
        <v>74</v>
      </c>
      <c r="B73" s="1">
        <v>387.25</v>
      </c>
      <c r="C73" s="1">
        <f t="shared" si="145"/>
        <v>542150</v>
      </c>
      <c r="D73" s="6">
        <f t="shared" si="146"/>
        <v>0.31783113883384728</v>
      </c>
      <c r="E73" s="6">
        <f t="shared" si="147"/>
        <v>3.0564405418707086E-3</v>
      </c>
      <c r="F73" s="1">
        <v>118.87</v>
      </c>
      <c r="G73" s="1">
        <f t="shared" si="148"/>
        <v>594350</v>
      </c>
      <c r="H73" s="6">
        <f t="shared" si="149"/>
        <v>0.34843297494401387</v>
      </c>
      <c r="I73" s="6">
        <f t="shared" si="157"/>
        <v>2.7576071922544854E-2</v>
      </c>
      <c r="J73" s="1">
        <v>177.9</v>
      </c>
      <c r="K73" s="1">
        <f t="shared" si="150"/>
        <v>569280</v>
      </c>
      <c r="L73" s="6">
        <f t="shared" si="151"/>
        <v>0.33373588622213884</v>
      </c>
      <c r="M73" s="6">
        <f t="shared" ref="M73" si="171">J73/J72-1</f>
        <v>6.8340139322603966E-2</v>
      </c>
      <c r="N73" s="7">
        <f t="shared" si="159"/>
        <v>1705780</v>
      </c>
      <c r="O73" s="6">
        <f t="shared" si="153"/>
        <v>3.3387401716816777E-2</v>
      </c>
      <c r="P73" s="1">
        <v>12675.54</v>
      </c>
      <c r="Q73" s="1">
        <f t="shared" si="160"/>
        <v>258.54000000000087</v>
      </c>
      <c r="R73" s="1">
        <f t="shared" si="161"/>
        <v>-5170.8000000000175</v>
      </c>
      <c r="S73" s="1">
        <f t="shared" si="154"/>
        <v>-15512.400000000052</v>
      </c>
      <c r="T73" s="1">
        <f t="shared" si="162"/>
        <v>1690267.5999999999</v>
      </c>
      <c r="U73" s="6">
        <f t="shared" si="163"/>
        <v>2.0941695579708153E-2</v>
      </c>
      <c r="V73" s="7">
        <f t="shared" si="164"/>
        <v>-25854.000000000087</v>
      </c>
      <c r="W73" s="1">
        <f t="shared" si="155"/>
        <v>1679926</v>
      </c>
      <c r="X73" s="6">
        <f t="shared" si="165"/>
        <v>1.3130875136371678E-2</v>
      </c>
      <c r="Y73" s="1">
        <v>12496.77</v>
      </c>
      <c r="Z73" s="6">
        <f t="shared" ref="Z73" si="172">Y73/Y72-1</f>
        <v>2.2987141411727086E-2</v>
      </c>
    </row>
    <row r="74" spans="1:26" x14ac:dyDescent="0.25">
      <c r="A74" t="s">
        <v>75</v>
      </c>
      <c r="B74" s="1">
        <v>391.59</v>
      </c>
      <c r="C74" s="1">
        <f t="shared" si="145"/>
        <v>548226</v>
      </c>
      <c r="D74" s="6">
        <f t="shared" si="146"/>
        <v>0.31192058179931292</v>
      </c>
      <c r="E74" s="6">
        <f t="shared" si="147"/>
        <v>1.1207230471271812E-2</v>
      </c>
      <c r="F74" s="1">
        <v>118.94</v>
      </c>
      <c r="G74" s="1">
        <f t="shared" si="148"/>
        <v>594700</v>
      </c>
      <c r="H74" s="6">
        <f t="shared" si="149"/>
        <v>0.33836259133286528</v>
      </c>
      <c r="I74" s="6">
        <f t="shared" si="157"/>
        <v>5.888786068815044E-4</v>
      </c>
      <c r="J74" s="1">
        <v>192.08</v>
      </c>
      <c r="K74" s="1">
        <f t="shared" si="150"/>
        <v>614656</v>
      </c>
      <c r="L74" s="6">
        <f t="shared" si="151"/>
        <v>0.3497168268678218</v>
      </c>
      <c r="M74" s="6">
        <f t="shared" ref="M74" si="173">J74/J73-1</f>
        <v>7.9707700955593097E-2</v>
      </c>
      <c r="N74" s="7">
        <f t="shared" si="159"/>
        <v>1757582</v>
      </c>
      <c r="O74" s="6">
        <f t="shared" si="153"/>
        <v>3.1570144595482269E-2</v>
      </c>
      <c r="P74" s="1">
        <v>12705.28</v>
      </c>
      <c r="Q74" s="1">
        <f t="shared" si="160"/>
        <v>29.739999999999782</v>
      </c>
      <c r="R74" s="1">
        <f t="shared" si="161"/>
        <v>-594.79999999999563</v>
      </c>
      <c r="S74" s="1">
        <f t="shared" si="154"/>
        <v>-1784.3999999999869</v>
      </c>
      <c r="T74" s="1">
        <f t="shared" si="162"/>
        <v>1755797.6</v>
      </c>
      <c r="U74" s="6">
        <f t="shared" si="163"/>
        <v>3.8769009120212861E-2</v>
      </c>
      <c r="V74" s="7">
        <f t="shared" si="164"/>
        <v>-2973.9999999999782</v>
      </c>
      <c r="W74" s="1">
        <f t="shared" si="155"/>
        <v>1754608</v>
      </c>
      <c r="X74" s="6">
        <f t="shared" si="165"/>
        <v>4.4455529588803389E-2</v>
      </c>
      <c r="Y74" s="1">
        <v>12532.4</v>
      </c>
      <c r="Z74" s="6">
        <f t="shared" ref="Z74" si="174">Y74/Y73-1</f>
        <v>2.8511367337318294E-3</v>
      </c>
    </row>
    <row r="75" spans="1:26" x14ac:dyDescent="0.25">
      <c r="A75" t="s">
        <v>76</v>
      </c>
      <c r="B75" s="1">
        <v>387.83</v>
      </c>
      <c r="C75" s="1">
        <f t="shared" si="145"/>
        <v>542962</v>
      </c>
      <c r="D75" s="6">
        <f t="shared" si="146"/>
        <v>0.30375394544130202</v>
      </c>
      <c r="E75" s="6">
        <f t="shared" si="147"/>
        <v>-9.6018795168415494E-3</v>
      </c>
      <c r="F75" s="1">
        <v>119.2</v>
      </c>
      <c r="G75" s="1">
        <f t="shared" si="148"/>
        <v>596000</v>
      </c>
      <c r="H75" s="6">
        <f t="shared" si="149"/>
        <v>0.33342545423623754</v>
      </c>
      <c r="I75" s="6">
        <f t="shared" si="157"/>
        <v>2.1859761224147789E-3</v>
      </c>
      <c r="J75" s="1">
        <v>202.67</v>
      </c>
      <c r="K75" s="1">
        <f t="shared" si="150"/>
        <v>648544</v>
      </c>
      <c r="L75" s="6">
        <f t="shared" si="151"/>
        <v>0.36282060032246044</v>
      </c>
      <c r="M75" s="6">
        <f t="shared" ref="M75" si="175">J75/J74-1</f>
        <v>5.5133277800916147E-2</v>
      </c>
      <c r="N75" s="7">
        <f t="shared" si="159"/>
        <v>1787506</v>
      </c>
      <c r="O75" s="6">
        <f t="shared" si="153"/>
        <v>1.7815740244146453E-2</v>
      </c>
      <c r="P75" s="1">
        <v>12789.86</v>
      </c>
      <c r="Q75" s="1">
        <f t="shared" si="160"/>
        <v>84.579999999999927</v>
      </c>
      <c r="R75" s="1">
        <f t="shared" si="161"/>
        <v>-1691.5999999999985</v>
      </c>
      <c r="S75" s="1">
        <f t="shared" si="154"/>
        <v>-5074.7999999999956</v>
      </c>
      <c r="T75" s="1">
        <f t="shared" si="162"/>
        <v>1782431.2</v>
      </c>
      <c r="U75" s="6">
        <f t="shared" si="163"/>
        <v>1.5168946580175202E-2</v>
      </c>
      <c r="V75" s="7">
        <f t="shared" si="164"/>
        <v>-8457.9999999999927</v>
      </c>
      <c r="W75" s="1">
        <f t="shared" si="155"/>
        <v>1779048</v>
      </c>
      <c r="X75" s="6">
        <f t="shared" si="165"/>
        <v>1.3929037141059419E-2</v>
      </c>
      <c r="Y75" s="1">
        <v>12588.15</v>
      </c>
      <c r="Z75" s="6">
        <f t="shared" ref="Z75" si="176">Y75/Y74-1</f>
        <v>4.4484695668827179E-3</v>
      </c>
    </row>
    <row r="76" spans="1:26" x14ac:dyDescent="0.25">
      <c r="A76" t="s">
        <v>77</v>
      </c>
      <c r="B76" s="1">
        <v>382.33</v>
      </c>
      <c r="C76" s="1">
        <f t="shared" si="145"/>
        <v>535262</v>
      </c>
      <c r="D76" s="6">
        <f t="shared" si="146"/>
        <v>0.30634084140112955</v>
      </c>
      <c r="E76" s="6">
        <f t="shared" si="147"/>
        <v>-1.4181471263182366E-2</v>
      </c>
      <c r="F76" s="1">
        <v>115.19</v>
      </c>
      <c r="G76" s="1">
        <f t="shared" si="148"/>
        <v>575950</v>
      </c>
      <c r="H76" s="6">
        <f t="shared" si="149"/>
        <v>0.32962737426714495</v>
      </c>
      <c r="I76" s="6">
        <f t="shared" si="157"/>
        <v>-3.3640939597315511E-2</v>
      </c>
      <c r="J76" s="1">
        <v>198.77</v>
      </c>
      <c r="K76" s="1">
        <f t="shared" si="150"/>
        <v>636064</v>
      </c>
      <c r="L76" s="6">
        <f t="shared" si="151"/>
        <v>0.36403178433172551</v>
      </c>
      <c r="M76" s="6">
        <f t="shared" ref="M76" si="177">J76/J75-1</f>
        <v>-1.9243104554201307E-2</v>
      </c>
      <c r="N76" s="7">
        <f t="shared" si="159"/>
        <v>1747276</v>
      </c>
      <c r="O76" s="6">
        <f t="shared" si="153"/>
        <v>-2.2438440113359819E-2</v>
      </c>
      <c r="P76" s="1">
        <v>12648.53</v>
      </c>
      <c r="Q76" s="1">
        <f t="shared" si="160"/>
        <v>-141.32999999999993</v>
      </c>
      <c r="R76" s="1">
        <f t="shared" si="161"/>
        <v>2826.5999999999985</v>
      </c>
      <c r="S76" s="1">
        <f t="shared" si="154"/>
        <v>8479.7999999999956</v>
      </c>
      <c r="T76" s="1">
        <f t="shared" si="162"/>
        <v>1755755.8</v>
      </c>
      <c r="U76" s="6">
        <f t="shared" si="163"/>
        <v>-1.4965738930063588E-2</v>
      </c>
      <c r="V76" s="7">
        <f t="shared" si="164"/>
        <v>14132.999999999993</v>
      </c>
      <c r="W76" s="1">
        <f t="shared" si="155"/>
        <v>1761409</v>
      </c>
      <c r="X76" s="6">
        <f t="shared" si="165"/>
        <v>-9.9148533372904746E-3</v>
      </c>
      <c r="Y76" s="1">
        <v>12436.6</v>
      </c>
      <c r="Z76" s="6">
        <f t="shared" ref="Z76" si="178">Y76/Y75-1</f>
        <v>-1.2039100264931601E-2</v>
      </c>
    </row>
    <row r="77" spans="1:26" x14ac:dyDescent="0.25">
      <c r="A77" t="s">
        <v>78</v>
      </c>
      <c r="B77" s="1">
        <v>385.73</v>
      </c>
      <c r="C77" s="1">
        <f t="shared" si="145"/>
        <v>540022</v>
      </c>
      <c r="D77" s="6">
        <f t="shared" si="146"/>
        <v>0.30506236011483434</v>
      </c>
      <c r="E77" s="6">
        <f t="shared" si="147"/>
        <v>8.8928412627835574E-3</v>
      </c>
      <c r="F77" s="1">
        <v>118.74</v>
      </c>
      <c r="G77" s="1">
        <f t="shared" si="148"/>
        <v>593700</v>
      </c>
      <c r="H77" s="6">
        <f t="shared" si="149"/>
        <v>0.33538545318556867</v>
      </c>
      <c r="I77" s="6">
        <f t="shared" si="157"/>
        <v>3.0818647452035774E-2</v>
      </c>
      <c r="J77" s="1">
        <v>198.9</v>
      </c>
      <c r="K77" s="1">
        <f t="shared" si="150"/>
        <v>636480</v>
      </c>
      <c r="L77" s="6">
        <f t="shared" si="151"/>
        <v>0.35955218669959699</v>
      </c>
      <c r="M77" s="6">
        <f t="shared" ref="M77" si="179">J77/J76-1</f>
        <v>6.5402223675592452E-4</v>
      </c>
      <c r="N77" s="7">
        <f t="shared" si="159"/>
        <v>1770202</v>
      </c>
      <c r="O77" s="6">
        <f t="shared" si="153"/>
        <v>1.3284152311394379E-2</v>
      </c>
      <c r="P77" s="1">
        <v>12883.96</v>
      </c>
      <c r="Q77" s="1">
        <f t="shared" si="160"/>
        <v>235.42999999999847</v>
      </c>
      <c r="R77" s="1">
        <f t="shared" si="161"/>
        <v>-4708.5999999999694</v>
      </c>
      <c r="S77" s="1">
        <f t="shared" si="154"/>
        <v>-14125.799999999908</v>
      </c>
      <c r="T77" s="1">
        <f t="shared" si="162"/>
        <v>1756076.2000000002</v>
      </c>
      <c r="U77" s="6">
        <f t="shared" si="163"/>
        <v>1.8248551421562453E-4</v>
      </c>
      <c r="V77" s="7">
        <f t="shared" si="164"/>
        <v>-23542.999999999847</v>
      </c>
      <c r="W77" s="1">
        <f t="shared" si="155"/>
        <v>1746659.0000000002</v>
      </c>
      <c r="X77" s="6">
        <f t="shared" si="165"/>
        <v>-8.3739778779373664E-3</v>
      </c>
      <c r="Y77" s="1">
        <v>12603.21</v>
      </c>
      <c r="Z77" s="6">
        <f t="shared" ref="Z77" si="180">Y77/Y76-1</f>
        <v>1.3396748307415107E-2</v>
      </c>
    </row>
    <row r="78" spans="1:26" x14ac:dyDescent="0.25">
      <c r="A78" t="s">
        <v>79</v>
      </c>
      <c r="B78" s="1">
        <v>391.76</v>
      </c>
      <c r="C78" s="1">
        <f t="shared" si="145"/>
        <v>548464</v>
      </c>
      <c r="D78" s="6">
        <f t="shared" si="146"/>
        <v>0.30740465066226652</v>
      </c>
      <c r="E78" s="6">
        <f t="shared" si="147"/>
        <v>1.5632696445700311E-2</v>
      </c>
      <c r="F78" s="1">
        <v>117.12</v>
      </c>
      <c r="G78" s="1">
        <f t="shared" si="148"/>
        <v>585600</v>
      </c>
      <c r="H78" s="6">
        <f t="shared" si="149"/>
        <v>0.32821874075203344</v>
      </c>
      <c r="I78" s="6">
        <f t="shared" si="157"/>
        <v>-1.364325416877199E-2</v>
      </c>
      <c r="J78" s="1">
        <v>203.16</v>
      </c>
      <c r="K78" s="1">
        <f t="shared" si="150"/>
        <v>650112</v>
      </c>
      <c r="L78" s="6">
        <f t="shared" si="151"/>
        <v>0.36437660858570009</v>
      </c>
      <c r="M78" s="6">
        <f t="shared" ref="M78" si="181">J78/J77-1</f>
        <v>2.1417797888386048E-2</v>
      </c>
      <c r="N78" s="7">
        <f t="shared" si="159"/>
        <v>1784176</v>
      </c>
      <c r="O78" s="6">
        <f t="shared" si="153"/>
        <v>8.1317364447095648E-3</v>
      </c>
      <c r="P78" s="1">
        <v>12917.26</v>
      </c>
      <c r="Q78" s="1">
        <f t="shared" si="160"/>
        <v>33.300000000001091</v>
      </c>
      <c r="R78" s="1">
        <f t="shared" si="161"/>
        <v>-666.00000000002183</v>
      </c>
      <c r="S78" s="1">
        <f t="shared" si="154"/>
        <v>-1998.0000000000655</v>
      </c>
      <c r="T78" s="1">
        <f t="shared" si="162"/>
        <v>1782178</v>
      </c>
      <c r="U78" s="6">
        <f t="shared" si="163"/>
        <v>1.4863705800465699E-2</v>
      </c>
      <c r="V78" s="7">
        <f t="shared" si="164"/>
        <v>-3330.0000000001091</v>
      </c>
      <c r="W78" s="1">
        <f t="shared" si="155"/>
        <v>1780846</v>
      </c>
      <c r="X78" s="6">
        <f t="shared" si="165"/>
        <v>1.9572795834790657E-2</v>
      </c>
      <c r="Y78" s="1">
        <v>12619.04</v>
      </c>
      <c r="Z78" s="6">
        <f t="shared" ref="Z78" si="182">Y78/Y77-1</f>
        <v>1.2560292179533139E-3</v>
      </c>
    </row>
    <row r="79" spans="1:26" x14ac:dyDescent="0.25">
      <c r="A79" t="s">
        <v>80</v>
      </c>
      <c r="B79" s="1">
        <v>379.89</v>
      </c>
      <c r="C79" s="1">
        <f t="shared" si="145"/>
        <v>531846</v>
      </c>
      <c r="D79" s="6">
        <f t="shared" si="146"/>
        <v>0.30027405118106237</v>
      </c>
      <c r="E79" s="6">
        <f t="shared" si="147"/>
        <v>-3.0299162752705722E-2</v>
      </c>
      <c r="F79" s="1">
        <v>115.98</v>
      </c>
      <c r="G79" s="1">
        <f t="shared" si="148"/>
        <v>579900</v>
      </c>
      <c r="H79" s="6">
        <f t="shared" si="149"/>
        <v>0.3274047793532302</v>
      </c>
      <c r="I79" s="6">
        <f t="shared" si="157"/>
        <v>-9.7336065573770947E-3</v>
      </c>
      <c r="J79" s="1">
        <v>206.08</v>
      </c>
      <c r="K79" s="1">
        <f t="shared" si="150"/>
        <v>659456</v>
      </c>
      <c r="L79" s="6">
        <f t="shared" si="151"/>
        <v>0.37232116946570748</v>
      </c>
      <c r="M79" s="6">
        <f t="shared" ref="M79" si="183">J79/J78-1</f>
        <v>1.4372908052766364E-2</v>
      </c>
      <c r="N79" s="7">
        <f t="shared" si="159"/>
        <v>1771202</v>
      </c>
      <c r="O79" s="6">
        <f t="shared" si="153"/>
        <v>-6.9335437195494412E-3</v>
      </c>
      <c r="P79" s="1">
        <v>12930.93</v>
      </c>
      <c r="Q79" s="1">
        <f t="shared" si="160"/>
        <v>13.670000000000073</v>
      </c>
      <c r="R79" s="1">
        <f t="shared" si="161"/>
        <v>-273.40000000000146</v>
      </c>
      <c r="S79" s="1">
        <f t="shared" si="154"/>
        <v>-820.20000000000437</v>
      </c>
      <c r="T79" s="1">
        <f t="shared" si="162"/>
        <v>1770381.8</v>
      </c>
      <c r="U79" s="6">
        <f t="shared" si="163"/>
        <v>-6.6189796978752824E-3</v>
      </c>
      <c r="V79" s="7">
        <f t="shared" si="164"/>
        <v>-1367.0000000000073</v>
      </c>
      <c r="W79" s="1">
        <f t="shared" si="155"/>
        <v>1769835</v>
      </c>
      <c r="X79" s="6">
        <f t="shared" si="165"/>
        <v>-6.1830163865937982E-3</v>
      </c>
      <c r="Y79" s="1">
        <v>12625.74</v>
      </c>
      <c r="Z79" s="6">
        <f t="shared" ref="Z79" si="184">Y79/Y78-1</f>
        <v>5.3094371679618391E-4</v>
      </c>
    </row>
    <row r="80" spans="1:26" x14ac:dyDescent="0.25">
      <c r="A80" t="s">
        <v>81</v>
      </c>
      <c r="B80" s="1">
        <v>392.58</v>
      </c>
      <c r="C80" s="1">
        <f t="shared" si="145"/>
        <v>549612</v>
      </c>
      <c r="D80" s="6">
        <f t="shared" si="146"/>
        <v>0.3101035348548537</v>
      </c>
      <c r="E80" s="6">
        <f t="shared" si="147"/>
        <v>3.3404406538734888E-2</v>
      </c>
      <c r="F80" s="1">
        <v>112.97</v>
      </c>
      <c r="G80" s="1">
        <f t="shared" si="148"/>
        <v>564850</v>
      </c>
      <c r="H80" s="6">
        <f t="shared" si="149"/>
        <v>0.31870115947752986</v>
      </c>
      <c r="I80" s="6">
        <f t="shared" si="157"/>
        <v>-2.5952750474219743E-2</v>
      </c>
      <c r="J80" s="1">
        <v>205.59</v>
      </c>
      <c r="K80" s="1">
        <f t="shared" si="150"/>
        <v>657888</v>
      </c>
      <c r="L80" s="6">
        <f t="shared" si="151"/>
        <v>0.37119530566761644</v>
      </c>
      <c r="M80" s="6">
        <f t="shared" ref="M80" si="185">J80/J79-1</f>
        <v>-2.3777173913044347E-3</v>
      </c>
      <c r="N80" s="7">
        <f t="shared" si="159"/>
        <v>1772350</v>
      </c>
      <c r="O80" s="6">
        <f t="shared" si="153"/>
        <v>1.2050553457689731E-3</v>
      </c>
      <c r="P80" s="1">
        <v>13042.45</v>
      </c>
      <c r="Q80" s="1">
        <f t="shared" si="160"/>
        <v>111.52000000000044</v>
      </c>
      <c r="R80" s="1">
        <f t="shared" si="161"/>
        <v>-2230.4000000000087</v>
      </c>
      <c r="S80" s="1">
        <f t="shared" si="154"/>
        <v>-6691.2000000000262</v>
      </c>
      <c r="T80" s="1">
        <f t="shared" si="162"/>
        <v>1765658.8</v>
      </c>
      <c r="U80" s="6">
        <f t="shared" si="163"/>
        <v>-2.6677861238745271E-3</v>
      </c>
      <c r="V80" s="7">
        <f t="shared" si="164"/>
        <v>-11152.000000000044</v>
      </c>
      <c r="W80" s="1">
        <f t="shared" si="155"/>
        <v>1761198</v>
      </c>
      <c r="X80" s="6">
        <f t="shared" si="165"/>
        <v>-4.8801159430116314E-3</v>
      </c>
      <c r="Y80" s="1">
        <v>12690.21</v>
      </c>
      <c r="Z80" s="6">
        <f t="shared" ref="Z80" si="186">Y80/Y79-1</f>
        <v>5.1062353572939312E-3</v>
      </c>
    </row>
    <row r="81" spans="1:26" x14ac:dyDescent="0.25">
      <c r="A81" t="s">
        <v>82</v>
      </c>
      <c r="B81" s="1">
        <v>395.39</v>
      </c>
      <c r="C81" s="1">
        <f t="shared" si="145"/>
        <v>553546</v>
      </c>
      <c r="D81" s="6">
        <f t="shared" si="146"/>
        <v>0.31587410823623935</v>
      </c>
      <c r="E81" s="6">
        <f t="shared" si="147"/>
        <v>7.1577767588770769E-3</v>
      </c>
      <c r="F81" s="1">
        <v>112</v>
      </c>
      <c r="G81" s="1">
        <f t="shared" si="148"/>
        <v>560000</v>
      </c>
      <c r="H81" s="6">
        <f t="shared" si="149"/>
        <v>0.31955700269226772</v>
      </c>
      <c r="I81" s="6">
        <f t="shared" si="157"/>
        <v>-8.5863503585021927E-3</v>
      </c>
      <c r="J81" s="1">
        <v>199.65</v>
      </c>
      <c r="K81" s="1">
        <f t="shared" si="150"/>
        <v>638880</v>
      </c>
      <c r="L81" s="6">
        <f t="shared" si="151"/>
        <v>0.36456888907149287</v>
      </c>
      <c r="M81" s="6">
        <f t="shared" ref="M81" si="187">J81/J80-1</f>
        <v>-2.8892455858748001E-2</v>
      </c>
      <c r="N81" s="7">
        <f t="shared" si="159"/>
        <v>1752426</v>
      </c>
      <c r="O81" s="6">
        <f t="shared" si="153"/>
        <v>-1.1016162568935168E-2</v>
      </c>
      <c r="P81" s="1">
        <v>13119.29</v>
      </c>
      <c r="Q81" s="1">
        <f t="shared" si="160"/>
        <v>76.840000000000146</v>
      </c>
      <c r="R81" s="1">
        <f t="shared" si="161"/>
        <v>-1536.8000000000029</v>
      </c>
      <c r="S81" s="1">
        <f t="shared" si="154"/>
        <v>-4610.4000000000087</v>
      </c>
      <c r="T81" s="1">
        <f t="shared" si="162"/>
        <v>1747815.6</v>
      </c>
      <c r="U81" s="6">
        <f t="shared" si="163"/>
        <v>-1.0105689728955536E-2</v>
      </c>
      <c r="V81" s="7">
        <f t="shared" si="164"/>
        <v>-7684.0000000000146</v>
      </c>
      <c r="W81" s="1">
        <f t="shared" si="155"/>
        <v>1744742</v>
      </c>
      <c r="X81" s="6">
        <f t="shared" si="165"/>
        <v>-9.3436399541675375E-3</v>
      </c>
      <c r="Y81" s="1">
        <v>12767.72</v>
      </c>
      <c r="Z81" s="6">
        <f t="shared" ref="Z81" si="188">Y81/Y80-1</f>
        <v>6.1078579471891548E-3</v>
      </c>
    </row>
    <row r="82" spans="1:26" x14ac:dyDescent="0.25">
      <c r="A82" t="s">
        <v>83</v>
      </c>
      <c r="B82" s="1">
        <v>410.72</v>
      </c>
      <c r="C82" s="1">
        <f t="shared" si="145"/>
        <v>575008</v>
      </c>
      <c r="D82" s="6">
        <f t="shared" si="146"/>
        <v>0.32207342947978301</v>
      </c>
      <c r="E82" s="6">
        <f t="shared" si="147"/>
        <v>3.8771845519613546E-2</v>
      </c>
      <c r="F82" s="1">
        <v>113.7</v>
      </c>
      <c r="G82" s="1">
        <f t="shared" si="148"/>
        <v>568500</v>
      </c>
      <c r="H82" s="6">
        <f t="shared" si="149"/>
        <v>0.31842816910244143</v>
      </c>
      <c r="I82" s="6">
        <f t="shared" si="157"/>
        <v>1.5178571428571486E-2</v>
      </c>
      <c r="J82" s="1">
        <v>200.57</v>
      </c>
      <c r="K82" s="1">
        <f t="shared" si="150"/>
        <v>641824</v>
      </c>
      <c r="L82" s="6">
        <f t="shared" si="151"/>
        <v>0.3594984014177755</v>
      </c>
      <c r="M82" s="6">
        <f t="shared" ref="M82" si="189">J82/J81-1</f>
        <v>4.6080641121963861E-3</v>
      </c>
      <c r="N82" s="7">
        <f t="shared" si="159"/>
        <v>1785332</v>
      </c>
      <c r="O82" s="6">
        <f t="shared" si="153"/>
        <v>1.8977257645318164E-2</v>
      </c>
      <c r="P82" s="1">
        <v>13397.37</v>
      </c>
      <c r="Q82" s="1">
        <f t="shared" si="160"/>
        <v>278.07999999999993</v>
      </c>
      <c r="R82" s="1">
        <f t="shared" si="161"/>
        <v>-5561.5999999999985</v>
      </c>
      <c r="S82" s="1">
        <f t="shared" si="154"/>
        <v>-16684.799999999996</v>
      </c>
      <c r="T82" s="1">
        <f t="shared" si="162"/>
        <v>1768647.2</v>
      </c>
      <c r="U82" s="6">
        <f t="shared" si="163"/>
        <v>1.1918648626319639E-2</v>
      </c>
      <c r="V82" s="7">
        <f t="shared" si="164"/>
        <v>-27807.999999999993</v>
      </c>
      <c r="W82" s="1">
        <f t="shared" si="155"/>
        <v>1757524</v>
      </c>
      <c r="X82" s="6">
        <f t="shared" si="165"/>
        <v>7.3260115249131896E-3</v>
      </c>
      <c r="Y82" s="1">
        <v>13097.57</v>
      </c>
      <c r="Z82" s="6">
        <f t="shared" ref="Z82" si="190">Y82/Y81-1</f>
        <v>2.5834683091421118E-2</v>
      </c>
    </row>
    <row r="83" spans="1:26" x14ac:dyDescent="0.25">
      <c r="A83" t="s">
        <v>84</v>
      </c>
      <c r="B83" s="1">
        <v>398.2</v>
      </c>
      <c r="C83" s="1">
        <f t="shared" si="145"/>
        <v>557480</v>
      </c>
      <c r="D83" s="6">
        <f t="shared" si="146"/>
        <v>0.32398404837095557</v>
      </c>
      <c r="E83" s="6">
        <f t="shared" si="147"/>
        <v>-3.0483054148811917E-2</v>
      </c>
      <c r="F83" s="1">
        <v>110.59</v>
      </c>
      <c r="G83" s="1">
        <f t="shared" si="148"/>
        <v>552950</v>
      </c>
      <c r="H83" s="6">
        <f t="shared" si="149"/>
        <v>0.32135140192781786</v>
      </c>
      <c r="I83" s="6">
        <f t="shared" si="157"/>
        <v>-2.7352682497801206E-2</v>
      </c>
      <c r="J83" s="1">
        <v>190.71</v>
      </c>
      <c r="K83" s="1">
        <f t="shared" si="150"/>
        <v>610272</v>
      </c>
      <c r="L83" s="6">
        <f t="shared" si="151"/>
        <v>0.35466454970122657</v>
      </c>
      <c r="M83" s="6">
        <f t="shared" ref="M83" si="191">J83/J82-1</f>
        <v>-4.9159894301241347E-2</v>
      </c>
      <c r="N83" s="7">
        <f t="shared" si="159"/>
        <v>1720702</v>
      </c>
      <c r="O83" s="6">
        <f t="shared" si="153"/>
        <v>-3.6101117932707698E-2</v>
      </c>
      <c r="P83" s="1">
        <v>12932.75</v>
      </c>
      <c r="Q83" s="1">
        <f t="shared" si="160"/>
        <v>-464.6200000000008</v>
      </c>
      <c r="R83" s="1">
        <f t="shared" si="161"/>
        <v>9292.400000000016</v>
      </c>
      <c r="S83" s="1">
        <f t="shared" si="154"/>
        <v>27877.200000000048</v>
      </c>
      <c r="T83" s="1">
        <f t="shared" si="162"/>
        <v>1748579.2</v>
      </c>
      <c r="U83" s="6">
        <f t="shared" si="163"/>
        <v>-1.1346525186029188E-2</v>
      </c>
      <c r="V83" s="7">
        <f t="shared" si="164"/>
        <v>46462.00000000008</v>
      </c>
      <c r="W83" s="1">
        <f t="shared" si="155"/>
        <v>1767164</v>
      </c>
      <c r="X83" s="6">
        <f t="shared" si="165"/>
        <v>5.4849891096793169E-3</v>
      </c>
      <c r="Y83" s="1">
        <v>12653.93</v>
      </c>
      <c r="Z83" s="6">
        <f t="shared" ref="Z83" si="192">Y83/Y82-1</f>
        <v>-3.387193196905991E-2</v>
      </c>
    </row>
    <row r="84" spans="1:26" x14ac:dyDescent="0.25">
      <c r="A84" t="s">
        <v>85</v>
      </c>
      <c r="B84" s="1">
        <v>381.51</v>
      </c>
      <c r="C84" s="1">
        <f t="shared" si="145"/>
        <v>534114</v>
      </c>
      <c r="D84" s="6">
        <f t="shared" si="146"/>
        <v>0.31059206914839177</v>
      </c>
      <c r="E84" s="6">
        <f t="shared" si="147"/>
        <v>-4.1913611250627869E-2</v>
      </c>
      <c r="F84" s="1">
        <v>112.31</v>
      </c>
      <c r="G84" s="1">
        <f t="shared" si="148"/>
        <v>561550</v>
      </c>
      <c r="H84" s="6">
        <f t="shared" si="149"/>
        <v>0.3265463485890267</v>
      </c>
      <c r="I84" s="6">
        <f t="shared" si="157"/>
        <v>1.5552943304096178E-2</v>
      </c>
      <c r="J84" s="1">
        <v>195</v>
      </c>
      <c r="K84" s="1">
        <f t="shared" si="150"/>
        <v>624000</v>
      </c>
      <c r="L84" s="6">
        <f t="shared" si="151"/>
        <v>0.36286158226258153</v>
      </c>
      <c r="M84" s="6">
        <f t="shared" ref="M84" si="193">J84/J83-1</f>
        <v>2.249488752556239E-2</v>
      </c>
      <c r="N84" s="7">
        <f t="shared" si="159"/>
        <v>1719664</v>
      </c>
      <c r="O84" s="6">
        <f t="shared" si="153"/>
        <v>2.232520822953131E-4</v>
      </c>
      <c r="P84" s="1">
        <v>12836.97</v>
      </c>
      <c r="Q84" s="1">
        <f t="shared" si="160"/>
        <v>-95.780000000000655</v>
      </c>
      <c r="R84" s="1">
        <f t="shared" si="161"/>
        <v>1915.6000000000131</v>
      </c>
      <c r="S84" s="1">
        <f t="shared" si="154"/>
        <v>5746.8000000000393</v>
      </c>
      <c r="T84" s="1">
        <f t="shared" si="162"/>
        <v>1725410.8</v>
      </c>
      <c r="U84" s="6">
        <f t="shared" si="163"/>
        <v>-1.3249843072592804E-2</v>
      </c>
      <c r="V84" s="7">
        <f t="shared" si="164"/>
        <v>9578.0000000000655</v>
      </c>
      <c r="W84" s="1">
        <f t="shared" si="155"/>
        <v>1729242</v>
      </c>
      <c r="X84" s="6">
        <f t="shared" si="165"/>
        <v>-2.1459242039787996E-2</v>
      </c>
      <c r="Y84" s="1">
        <v>12623.11</v>
      </c>
      <c r="Z84" s="6">
        <f t="shared" ref="Z84" si="194">Y84/Y83-1</f>
        <v>-2.4356069616316978E-3</v>
      </c>
    </row>
    <row r="85" spans="1:26" x14ac:dyDescent="0.25">
      <c r="A85" t="s">
        <v>86</v>
      </c>
      <c r="B85" s="1">
        <v>359.74</v>
      </c>
      <c r="C85" s="1">
        <f t="shared" si="145"/>
        <v>503636</v>
      </c>
      <c r="D85" s="6">
        <f t="shared" si="146"/>
        <v>0.30818957076838727</v>
      </c>
      <c r="E85" s="6">
        <f t="shared" si="147"/>
        <v>-5.7062724437105139E-2</v>
      </c>
      <c r="F85" s="1">
        <v>110.46</v>
      </c>
      <c r="G85" s="1">
        <f t="shared" si="148"/>
        <v>552300</v>
      </c>
      <c r="H85" s="6">
        <f t="shared" si="149"/>
        <v>0.33796849298973919</v>
      </c>
      <c r="I85" s="6">
        <f t="shared" si="157"/>
        <v>-1.6472264268542536E-2</v>
      </c>
      <c r="J85" s="1">
        <v>180.7</v>
      </c>
      <c r="K85" s="1">
        <f t="shared" si="150"/>
        <v>578240</v>
      </c>
      <c r="L85" s="6">
        <f t="shared" si="151"/>
        <v>0.3538419362418736</v>
      </c>
      <c r="M85" s="6">
        <f t="shared" ref="M85" si="195">J85/J84-1</f>
        <v>-7.3333333333333361E-2</v>
      </c>
      <c r="N85" s="7">
        <f t="shared" si="159"/>
        <v>1634176</v>
      </c>
      <c r="O85" s="6">
        <f t="shared" si="153"/>
        <v>-4.910165153985166E-2</v>
      </c>
      <c r="P85" s="1">
        <v>12308.69</v>
      </c>
      <c r="Q85" s="1">
        <f t="shared" si="160"/>
        <v>-528.27999999999884</v>
      </c>
      <c r="R85" s="1">
        <f t="shared" si="161"/>
        <v>10565.599999999977</v>
      </c>
      <c r="S85" s="1">
        <f t="shared" si="154"/>
        <v>31696.79999999993</v>
      </c>
      <c r="T85" s="1">
        <f t="shared" si="162"/>
        <v>1665872.7999999998</v>
      </c>
      <c r="U85" s="6">
        <f t="shared" si="163"/>
        <v>-3.4506565045263504E-2</v>
      </c>
      <c r="V85" s="7">
        <f t="shared" si="164"/>
        <v>52827.999999999884</v>
      </c>
      <c r="W85" s="1">
        <f t="shared" si="155"/>
        <v>1687004</v>
      </c>
      <c r="X85" s="6">
        <f t="shared" si="165"/>
        <v>-2.4425731042849952E-2</v>
      </c>
      <c r="Y85" s="1">
        <v>12108.4</v>
      </c>
      <c r="Z85" s="6">
        <f t="shared" ref="Z85" si="196">Y85/Y84-1</f>
        <v>-4.0775213081403971E-2</v>
      </c>
    </row>
    <row r="86" spans="1:26" x14ac:dyDescent="0.25">
      <c r="A86" t="s">
        <v>87</v>
      </c>
      <c r="B86" s="1">
        <v>360.38</v>
      </c>
      <c r="C86" s="1">
        <f t="shared" si="145"/>
        <v>504532</v>
      </c>
      <c r="D86" s="6">
        <f t="shared" si="146"/>
        <v>0.30605223121886593</v>
      </c>
      <c r="E86" s="6">
        <f t="shared" si="147"/>
        <v>1.7790626563629619E-3</v>
      </c>
      <c r="F86" s="1">
        <v>111.44</v>
      </c>
      <c r="G86" s="1">
        <f t="shared" si="148"/>
        <v>557200</v>
      </c>
      <c r="H86" s="6">
        <f t="shared" si="149"/>
        <v>0.33800096571704491</v>
      </c>
      <c r="I86" s="6">
        <f t="shared" si="157"/>
        <v>8.8719898605831293E-3</v>
      </c>
      <c r="J86" s="1">
        <v>183.37</v>
      </c>
      <c r="K86" s="1">
        <f t="shared" si="150"/>
        <v>586784</v>
      </c>
      <c r="L86" s="6">
        <f t="shared" si="151"/>
        <v>0.35594680306408916</v>
      </c>
      <c r="M86" s="6">
        <f t="shared" ref="M86" si="197">J86/J85-1</f>
        <v>1.4775871610404057E-2</v>
      </c>
      <c r="N86" s="7">
        <f t="shared" si="159"/>
        <v>1648516</v>
      </c>
      <c r="O86" s="6">
        <f t="shared" si="153"/>
        <v>8.8026514983757347E-3</v>
      </c>
      <c r="P86" s="1">
        <v>12830.26</v>
      </c>
      <c r="Q86" s="1">
        <f t="shared" si="160"/>
        <v>521.56999999999971</v>
      </c>
      <c r="R86" s="1">
        <f t="shared" si="161"/>
        <v>-10431.399999999994</v>
      </c>
      <c r="S86" s="1">
        <f t="shared" si="154"/>
        <v>-31294.199999999983</v>
      </c>
      <c r="T86" s="1">
        <f t="shared" si="162"/>
        <v>1617221.8</v>
      </c>
      <c r="U86" s="6">
        <f t="shared" si="163"/>
        <v>-2.9204510692532937E-2</v>
      </c>
      <c r="V86" s="7">
        <f t="shared" si="164"/>
        <v>-52156.999999999971</v>
      </c>
      <c r="W86" s="1">
        <f t="shared" si="155"/>
        <v>1596359</v>
      </c>
      <c r="X86" s="6">
        <f t="shared" si="165"/>
        <v>-5.373134859194173E-2</v>
      </c>
      <c r="Y86" s="1">
        <v>12571.37</v>
      </c>
      <c r="Z86" s="6">
        <f t="shared" ref="Z86" si="198">Y86/Y85-1</f>
        <v>3.8235439859932052E-2</v>
      </c>
    </row>
    <row r="87" spans="1:26" x14ac:dyDescent="0.25">
      <c r="A87" t="s">
        <v>88</v>
      </c>
      <c r="B87" s="1">
        <v>365.04</v>
      </c>
      <c r="C87" s="1">
        <f t="shared" si="145"/>
        <v>511056</v>
      </c>
      <c r="D87" s="6">
        <f t="shared" si="146"/>
        <v>0.31070822769803197</v>
      </c>
      <c r="E87" s="6">
        <f t="shared" si="147"/>
        <v>1.2930795271657747E-2</v>
      </c>
      <c r="F87" s="1">
        <v>111.41</v>
      </c>
      <c r="G87" s="1">
        <f t="shared" si="148"/>
        <v>557050</v>
      </c>
      <c r="H87" s="6">
        <f t="shared" si="149"/>
        <v>0.33867133589897919</v>
      </c>
      <c r="I87" s="6">
        <f t="shared" si="157"/>
        <v>-2.6920315865042177E-4</v>
      </c>
      <c r="J87" s="1">
        <v>180.22</v>
      </c>
      <c r="K87" s="1">
        <f t="shared" si="150"/>
        <v>576704</v>
      </c>
      <c r="L87" s="6">
        <f t="shared" si="151"/>
        <v>0.35062043640298879</v>
      </c>
      <c r="M87" s="6">
        <f t="shared" ref="M87" si="199">J87/J86-1</f>
        <v>-1.7178382505317114E-2</v>
      </c>
      <c r="N87" s="7">
        <f t="shared" si="159"/>
        <v>1644810</v>
      </c>
      <c r="O87" s="6">
        <f t="shared" si="153"/>
        <v>-2.0965588824972473E-3</v>
      </c>
      <c r="P87" s="1">
        <v>12499.34</v>
      </c>
      <c r="Q87" s="1">
        <f t="shared" si="160"/>
        <v>-330.92000000000007</v>
      </c>
      <c r="R87" s="1">
        <f t="shared" si="161"/>
        <v>6618.4000000000015</v>
      </c>
      <c r="S87" s="1">
        <f t="shared" si="154"/>
        <v>19855.200000000004</v>
      </c>
      <c r="T87" s="1">
        <f t="shared" si="162"/>
        <v>1664665.2</v>
      </c>
      <c r="U87" s="6">
        <f t="shared" si="163"/>
        <v>2.933635942824897E-2</v>
      </c>
      <c r="V87" s="7">
        <f t="shared" si="164"/>
        <v>33092.000000000007</v>
      </c>
      <c r="W87" s="1">
        <f t="shared" si="155"/>
        <v>1677902</v>
      </c>
      <c r="X87" s="6">
        <f t="shared" si="165"/>
        <v>5.1080615325249434E-2</v>
      </c>
      <c r="Y87" s="1">
        <v>12245.89</v>
      </c>
      <c r="Z87" s="6">
        <f t="shared" ref="Z87" si="200">Y87/Y86-1</f>
        <v>-2.5890575171998109E-2</v>
      </c>
    </row>
    <row r="88" spans="1:26" x14ac:dyDescent="0.25">
      <c r="A88" t="s">
        <v>89</v>
      </c>
      <c r="B88" s="1">
        <v>381.19</v>
      </c>
      <c r="C88" s="1">
        <f t="shared" si="145"/>
        <v>533666</v>
      </c>
      <c r="D88" s="6">
        <f t="shared" si="146"/>
        <v>0.32306427554410466</v>
      </c>
      <c r="E88" s="6">
        <f t="shared" si="147"/>
        <v>4.4241726934034498E-2</v>
      </c>
      <c r="F88" s="1">
        <v>109.59</v>
      </c>
      <c r="G88" s="1">
        <f t="shared" si="148"/>
        <v>547950</v>
      </c>
      <c r="H88" s="6">
        <f t="shared" si="149"/>
        <v>0.33171135089061726</v>
      </c>
      <c r="I88" s="6">
        <f t="shared" si="157"/>
        <v>-1.6336056009334854E-2</v>
      </c>
      <c r="J88" s="1">
        <v>178.21</v>
      </c>
      <c r="K88" s="1">
        <f t="shared" si="150"/>
        <v>570272</v>
      </c>
      <c r="L88" s="6">
        <f t="shared" si="151"/>
        <v>0.34522437356527802</v>
      </c>
      <c r="M88" s="6">
        <f t="shared" ref="M88" si="201">J88/J87-1</f>
        <v>-1.115303517922539E-2</v>
      </c>
      <c r="N88" s="7">
        <f t="shared" si="159"/>
        <v>1651888</v>
      </c>
      <c r="O88" s="6">
        <f t="shared" si="153"/>
        <v>5.0237666705831132E-3</v>
      </c>
      <c r="P88" s="1">
        <v>12339.82</v>
      </c>
      <c r="Q88" s="1">
        <f t="shared" si="160"/>
        <v>-159.52000000000044</v>
      </c>
      <c r="R88" s="1">
        <f t="shared" si="161"/>
        <v>3190.4000000000087</v>
      </c>
      <c r="S88" s="1">
        <f t="shared" si="154"/>
        <v>9571.2000000000262</v>
      </c>
      <c r="T88" s="1">
        <f t="shared" si="162"/>
        <v>1661459.2</v>
      </c>
      <c r="U88" s="6">
        <f t="shared" si="163"/>
        <v>-1.9259127901514184E-3</v>
      </c>
      <c r="V88" s="7">
        <f t="shared" si="164"/>
        <v>15952.000000000044</v>
      </c>
      <c r="W88" s="1">
        <f t="shared" si="155"/>
        <v>1667840</v>
      </c>
      <c r="X88" s="6">
        <f t="shared" si="165"/>
        <v>-5.9967745434477138E-3</v>
      </c>
      <c r="Y88" s="1">
        <v>12091.71</v>
      </c>
      <c r="Z88" s="6">
        <f t="shared" ref="Z88" si="202">Y88/Y87-1</f>
        <v>-1.2590346638749805E-2</v>
      </c>
    </row>
    <row r="89" spans="1:26" x14ac:dyDescent="0.25">
      <c r="A89" t="s">
        <v>90</v>
      </c>
      <c r="B89" s="1">
        <v>380.06</v>
      </c>
      <c r="C89" s="1">
        <f t="shared" si="145"/>
        <v>532084</v>
      </c>
      <c r="D89" s="6">
        <f t="shared" si="146"/>
        <v>0.32730578821491491</v>
      </c>
      <c r="E89" s="6">
        <f t="shared" si="147"/>
        <v>-2.964400954904356E-3</v>
      </c>
      <c r="F89" s="1">
        <v>107.66</v>
      </c>
      <c r="G89" s="1">
        <f t="shared" si="148"/>
        <v>538300</v>
      </c>
      <c r="H89" s="6">
        <f t="shared" si="149"/>
        <v>0.33112949420784821</v>
      </c>
      <c r="I89" s="6">
        <f t="shared" si="157"/>
        <v>-1.7611095902910878E-2</v>
      </c>
      <c r="J89" s="1">
        <v>173.52</v>
      </c>
      <c r="K89" s="1">
        <f t="shared" si="150"/>
        <v>555264</v>
      </c>
      <c r="L89" s="6">
        <f t="shared" si="151"/>
        <v>0.34156471757723689</v>
      </c>
      <c r="M89" s="6">
        <f t="shared" ref="M89" si="203">J89/J88-1</f>
        <v>-2.631726614668084E-2</v>
      </c>
      <c r="N89" s="7">
        <f t="shared" si="159"/>
        <v>1625648</v>
      </c>
      <c r="O89" s="6">
        <f t="shared" si="153"/>
        <v>-1.5790868448702824E-2</v>
      </c>
      <c r="P89" s="1">
        <v>12559.11</v>
      </c>
      <c r="Q89" s="1">
        <f t="shared" si="160"/>
        <v>219.29000000000087</v>
      </c>
      <c r="R89" s="1">
        <f t="shared" si="161"/>
        <v>-4385.8000000000175</v>
      </c>
      <c r="S89" s="1">
        <f t="shared" si="154"/>
        <v>-13157.400000000052</v>
      </c>
      <c r="T89" s="1">
        <f t="shared" si="162"/>
        <v>1612490.5999999999</v>
      </c>
      <c r="U89" s="6">
        <f t="shared" si="163"/>
        <v>-2.9473248575709876E-2</v>
      </c>
      <c r="V89" s="7">
        <f t="shared" si="164"/>
        <v>-21929.000000000087</v>
      </c>
      <c r="W89" s="1">
        <f t="shared" si="155"/>
        <v>1603719</v>
      </c>
      <c r="X89" s="6">
        <f t="shared" si="165"/>
        <v>-3.8445534343821919E-2</v>
      </c>
      <c r="Y89" s="1">
        <v>12266.57</v>
      </c>
      <c r="Z89" s="6">
        <f t="shared" ref="Z89" si="204">Y89/Y88-1</f>
        <v>1.4461147348059145E-2</v>
      </c>
    </row>
    <row r="90" spans="1:26" x14ac:dyDescent="0.25">
      <c r="A90" t="s">
        <v>91</v>
      </c>
      <c r="B90" s="1">
        <v>367.81</v>
      </c>
      <c r="C90" s="1">
        <f t="shared" si="145"/>
        <v>514934</v>
      </c>
      <c r="D90" s="6">
        <f t="shared" si="146"/>
        <v>0.31865555911725429</v>
      </c>
      <c r="E90" s="6">
        <f t="shared" si="147"/>
        <v>-3.2231752881124009E-2</v>
      </c>
      <c r="F90" s="1">
        <v>109.92</v>
      </c>
      <c r="G90" s="1">
        <f t="shared" si="148"/>
        <v>549600</v>
      </c>
      <c r="H90" s="6">
        <f t="shared" si="149"/>
        <v>0.34010784933766841</v>
      </c>
      <c r="I90" s="6">
        <f t="shared" si="157"/>
        <v>2.0992011889281015E-2</v>
      </c>
      <c r="J90" s="1">
        <v>172.32</v>
      </c>
      <c r="K90" s="1">
        <f t="shared" si="150"/>
        <v>551424</v>
      </c>
      <c r="L90" s="6">
        <f t="shared" si="151"/>
        <v>0.34123659154507729</v>
      </c>
      <c r="M90" s="6">
        <f t="shared" ref="M90" si="205">J90/J89-1</f>
        <v>-6.9156293222684129E-3</v>
      </c>
      <c r="N90" s="7">
        <f t="shared" si="159"/>
        <v>1615958</v>
      </c>
      <c r="O90" s="6">
        <f t="shared" si="153"/>
        <v>-5.4911449970496788E-3</v>
      </c>
      <c r="P90" s="1">
        <v>12449.78</v>
      </c>
      <c r="Q90" s="1">
        <f t="shared" si="160"/>
        <v>-109.32999999999993</v>
      </c>
      <c r="R90" s="1">
        <f t="shared" si="161"/>
        <v>2186.5999999999985</v>
      </c>
      <c r="S90" s="1">
        <f t="shared" si="154"/>
        <v>6559.7999999999956</v>
      </c>
      <c r="T90" s="1">
        <f t="shared" si="162"/>
        <v>1622517.8</v>
      </c>
      <c r="U90" s="6">
        <f t="shared" si="163"/>
        <v>6.2184548548687157E-3</v>
      </c>
      <c r="V90" s="7">
        <f t="shared" si="164"/>
        <v>10932.999999999993</v>
      </c>
      <c r="W90" s="1">
        <f t="shared" si="155"/>
        <v>1626891</v>
      </c>
      <c r="X90" s="6">
        <f t="shared" si="165"/>
        <v>1.4448915302493814E-2</v>
      </c>
      <c r="Y90" s="1">
        <v>12214.81</v>
      </c>
      <c r="Z90" s="6">
        <f t="shared" ref="Z90" si="206">Y90/Y89-1</f>
        <v>-4.2195984696619115E-3</v>
      </c>
    </row>
    <row r="91" spans="1:26" x14ac:dyDescent="0.25">
      <c r="A91" t="s">
        <v>92</v>
      </c>
      <c r="B91" s="1">
        <v>359.88</v>
      </c>
      <c r="C91" s="1">
        <f t="shared" si="145"/>
        <v>503832</v>
      </c>
      <c r="D91" s="6">
        <f t="shared" si="146"/>
        <v>0.3139715312337587</v>
      </c>
      <c r="E91" s="6">
        <f t="shared" si="147"/>
        <v>-2.1560044588238458E-2</v>
      </c>
      <c r="F91" s="1">
        <v>110.37</v>
      </c>
      <c r="G91" s="1">
        <f t="shared" si="148"/>
        <v>551850</v>
      </c>
      <c r="H91" s="6">
        <f t="shared" si="149"/>
        <v>0.34389476950918113</v>
      </c>
      <c r="I91" s="6">
        <f t="shared" si="157"/>
        <v>4.0938864628821126E-3</v>
      </c>
      <c r="J91" s="1">
        <v>171.57</v>
      </c>
      <c r="K91" s="1">
        <f t="shared" si="150"/>
        <v>549024</v>
      </c>
      <c r="L91" s="6">
        <f t="shared" si="151"/>
        <v>0.34213369925706016</v>
      </c>
      <c r="M91" s="6">
        <f t="shared" ref="M91" si="207">J91/J90-1</f>
        <v>-4.3523676880222739E-3</v>
      </c>
      <c r="N91" s="7">
        <f t="shared" si="159"/>
        <v>1604706</v>
      </c>
      <c r="O91" s="6">
        <f t="shared" si="153"/>
        <v>-6.8504657289176997E-3</v>
      </c>
      <c r="P91" s="1">
        <v>12368.59</v>
      </c>
      <c r="Q91" s="1">
        <f t="shared" si="160"/>
        <v>-81.190000000000509</v>
      </c>
      <c r="R91" s="1">
        <f t="shared" si="161"/>
        <v>1623.8000000000102</v>
      </c>
      <c r="S91" s="1">
        <f t="shared" si="154"/>
        <v>4871.4000000000306</v>
      </c>
      <c r="T91" s="1">
        <f t="shared" si="162"/>
        <v>1609577.4000000001</v>
      </c>
      <c r="U91" s="6">
        <f t="shared" si="163"/>
        <v>-7.9755057232653304E-3</v>
      </c>
      <c r="V91" s="7">
        <f t="shared" si="164"/>
        <v>8119.0000000000509</v>
      </c>
      <c r="W91" s="1">
        <f t="shared" si="155"/>
        <v>1612825</v>
      </c>
      <c r="X91" s="6">
        <f t="shared" si="165"/>
        <v>-8.6459387875401639E-3</v>
      </c>
      <c r="Y91" s="1">
        <v>12148.86</v>
      </c>
      <c r="Z91" s="6">
        <f t="shared" ref="Z91" si="208">Y91/Y90-1</f>
        <v>-5.3991834502541414E-3</v>
      </c>
    </row>
    <row r="92" spans="1:26" x14ac:dyDescent="0.25">
      <c r="A92" t="s">
        <v>93</v>
      </c>
      <c r="B92" s="1">
        <v>367.22</v>
      </c>
      <c r="C92" s="1">
        <f t="shared" si="145"/>
        <v>514108.00000000006</v>
      </c>
      <c r="D92" s="6">
        <f t="shared" si="146"/>
        <v>0.31078875398681183</v>
      </c>
      <c r="E92" s="6">
        <f t="shared" si="147"/>
        <v>2.0395687451372879E-2</v>
      </c>
      <c r="F92" s="1">
        <v>115.04</v>
      </c>
      <c r="G92" s="1">
        <f t="shared" si="148"/>
        <v>575200</v>
      </c>
      <c r="H92" s="6">
        <f t="shared" si="149"/>
        <v>0.3477201119088093</v>
      </c>
      <c r="I92" s="6">
        <f t="shared" si="157"/>
        <v>4.231222252423672E-2</v>
      </c>
      <c r="J92" s="1">
        <v>176.53</v>
      </c>
      <c r="K92" s="1">
        <f t="shared" si="150"/>
        <v>564896</v>
      </c>
      <c r="L92" s="6">
        <f t="shared" si="151"/>
        <v>0.34149113410437892</v>
      </c>
      <c r="M92" s="6">
        <f t="shared" ref="M92" si="209">J92/J91-1</f>
        <v>2.890948300985019E-2</v>
      </c>
      <c r="N92" s="7">
        <f t="shared" si="159"/>
        <v>1654204</v>
      </c>
      <c r="O92" s="6">
        <f t="shared" si="153"/>
        <v>3.0923893180359679E-2</v>
      </c>
      <c r="P92" s="1">
        <v>12307.18</v>
      </c>
      <c r="Q92" s="1">
        <f t="shared" si="160"/>
        <v>-61.409999999999854</v>
      </c>
      <c r="R92" s="1">
        <f t="shared" si="161"/>
        <v>1228.1999999999971</v>
      </c>
      <c r="S92" s="1">
        <f t="shared" si="154"/>
        <v>3684.5999999999913</v>
      </c>
      <c r="T92" s="1">
        <f t="shared" si="162"/>
        <v>1657888.6</v>
      </c>
      <c r="U92" s="6">
        <f t="shared" si="163"/>
        <v>3.0014834949844582E-2</v>
      </c>
      <c r="V92" s="7">
        <f t="shared" si="164"/>
        <v>6140.9999999999854</v>
      </c>
      <c r="W92" s="1">
        <f t="shared" si="155"/>
        <v>1660345</v>
      </c>
      <c r="X92" s="6">
        <f t="shared" si="165"/>
        <v>2.946382899570632E-2</v>
      </c>
      <c r="Y92" s="1">
        <v>12138.13</v>
      </c>
      <c r="Z92" s="6">
        <f t="shared" ref="Z92" si="210">Y92/Y91-1</f>
        <v>-8.8321044114436642E-4</v>
      </c>
    </row>
    <row r="93" spans="1:26" x14ac:dyDescent="0.25">
      <c r="A93" t="s">
        <v>94</v>
      </c>
      <c r="B93" s="1">
        <v>377.73</v>
      </c>
      <c r="C93" s="1">
        <f t="shared" si="145"/>
        <v>528822</v>
      </c>
      <c r="D93" s="6">
        <f t="shared" si="146"/>
        <v>0.30797713795846676</v>
      </c>
      <c r="E93" s="6">
        <f t="shared" si="147"/>
        <v>2.8620445509503822E-2</v>
      </c>
      <c r="F93" s="1">
        <v>120.98</v>
      </c>
      <c r="G93" s="1">
        <f t="shared" si="148"/>
        <v>604900</v>
      </c>
      <c r="H93" s="6">
        <f t="shared" si="149"/>
        <v>0.35228369990483854</v>
      </c>
      <c r="I93" s="6">
        <f t="shared" si="157"/>
        <v>5.1634214186369931E-2</v>
      </c>
      <c r="J93" s="1">
        <v>182.3</v>
      </c>
      <c r="K93" s="1">
        <f t="shared" si="150"/>
        <v>583360</v>
      </c>
      <c r="L93" s="6">
        <f t="shared" si="151"/>
        <v>0.33973916213669469</v>
      </c>
      <c r="M93" s="6">
        <f t="shared" ref="M93" si="211">J93/J92-1</f>
        <v>3.2685662493627143E-2</v>
      </c>
      <c r="N93" s="7">
        <f t="shared" si="159"/>
        <v>1717082</v>
      </c>
      <c r="O93" s="6">
        <f t="shared" si="153"/>
        <v>3.8108934499834213E-2</v>
      </c>
      <c r="P93" s="1">
        <v>12971.12</v>
      </c>
      <c r="Q93" s="1">
        <f t="shared" si="160"/>
        <v>663.94000000000051</v>
      </c>
      <c r="R93" s="1">
        <f t="shared" si="161"/>
        <v>-13278.80000000001</v>
      </c>
      <c r="S93" s="1">
        <f t="shared" si="154"/>
        <v>-39836.400000000031</v>
      </c>
      <c r="T93" s="1">
        <f t="shared" si="162"/>
        <v>1677245.5999999999</v>
      </c>
      <c r="U93" s="6">
        <f t="shared" si="163"/>
        <v>1.1675694012251325E-2</v>
      </c>
      <c r="V93" s="7">
        <f t="shared" si="164"/>
        <v>-66394.000000000058</v>
      </c>
      <c r="W93" s="1">
        <f t="shared" si="155"/>
        <v>1650688</v>
      </c>
      <c r="X93" s="6">
        <f t="shared" si="165"/>
        <v>-5.8162610782698243E-3</v>
      </c>
      <c r="Y93" s="1">
        <v>12703.9</v>
      </c>
      <c r="Z93" s="6">
        <f t="shared" ref="Z93" si="212">Y93/Y92-1</f>
        <v>4.6610968905424599E-2</v>
      </c>
    </row>
    <row r="94" spans="1:26" x14ac:dyDescent="0.25">
      <c r="A94" t="s">
        <v>95</v>
      </c>
      <c r="B94" s="1">
        <v>378.14</v>
      </c>
      <c r="C94" s="1">
        <f t="shared" si="145"/>
        <v>529396</v>
      </c>
      <c r="D94" s="6">
        <f t="shared" si="146"/>
        <v>0.30705465428539941</v>
      </c>
      <c r="E94" s="6">
        <f t="shared" si="147"/>
        <v>1.085431392793712E-3</v>
      </c>
      <c r="F94" s="1">
        <v>120.69</v>
      </c>
      <c r="G94" s="1">
        <f t="shared" si="148"/>
        <v>603450</v>
      </c>
      <c r="H94" s="6">
        <f t="shared" si="149"/>
        <v>0.35000667010805575</v>
      </c>
      <c r="I94" s="6">
        <f t="shared" si="157"/>
        <v>-2.3970904281700456E-3</v>
      </c>
      <c r="J94" s="1">
        <v>184.77</v>
      </c>
      <c r="K94" s="1">
        <f t="shared" si="150"/>
        <v>591264</v>
      </c>
      <c r="L94" s="6">
        <f t="shared" si="151"/>
        <v>0.34293867560654484</v>
      </c>
      <c r="M94" s="6">
        <f t="shared" ref="M94" si="213">J94/J93-1</f>
        <v>1.3549094898518854E-2</v>
      </c>
      <c r="N94" s="7">
        <f t="shared" si="159"/>
        <v>1724110</v>
      </c>
      <c r="O94" s="6">
        <f t="shared" si="153"/>
        <v>4.1407977825185507E-3</v>
      </c>
      <c r="P94" s="1">
        <v>13053.13</v>
      </c>
      <c r="Q94" s="1">
        <f t="shared" si="160"/>
        <v>82.009999999998399</v>
      </c>
      <c r="R94" s="1">
        <f t="shared" si="161"/>
        <v>-1640.199999999968</v>
      </c>
      <c r="S94" s="1">
        <f t="shared" si="154"/>
        <v>-4920.599999999904</v>
      </c>
      <c r="T94" s="1">
        <f t="shared" si="162"/>
        <v>1719189.4000000001</v>
      </c>
      <c r="U94" s="6">
        <f t="shared" si="163"/>
        <v>2.5007548089558407E-2</v>
      </c>
      <c r="V94" s="7">
        <f t="shared" si="164"/>
        <v>-8200.9999999998399</v>
      </c>
      <c r="W94" s="1">
        <f t="shared" si="155"/>
        <v>1715909.0000000002</v>
      </c>
      <c r="X94" s="6">
        <f t="shared" si="165"/>
        <v>3.9511403729838745E-2</v>
      </c>
      <c r="Y94" s="1">
        <v>12765.28</v>
      </c>
      <c r="Z94" s="6">
        <f>Y94/Y93-1</f>
        <v>4.8315871504027719E-3</v>
      </c>
    </row>
  </sheetData>
  <autoFilter ref="A3:Y3" xr:uid="{40D7FE9B-7AE5-4D6D-84CD-696EB0B9D93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 and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SS</dc:creator>
  <cp:lastModifiedBy>Suparat Patarasupanit</cp:lastModifiedBy>
  <dcterms:created xsi:type="dcterms:W3CDTF">2024-01-03T01:04:14Z</dcterms:created>
  <dcterms:modified xsi:type="dcterms:W3CDTF">2024-01-03T08:16:01Z</dcterms:modified>
</cp:coreProperties>
</file>