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drawings/drawing5.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https://d.docs.live.net/e229e9ef61187e7a/CLASS/Final Exam/"/>
    </mc:Choice>
  </mc:AlternateContent>
  <xr:revisionPtr revIDLastSave="813" documentId="8_{94771044-6DBA-4108-B435-49DCBD401949}" xr6:coauthVersionLast="47" xr6:coauthVersionMax="47" xr10:uidLastSave="{5F51EEF3-549C-4E50-99A2-277910A48882}"/>
  <bookViews>
    <workbookView xWindow="-120" yWindow="-120" windowWidth="29040" windowHeight="15840" xr2:uid="{B7BB73EC-0322-4104-925E-0B8682813215}"/>
  </bookViews>
  <sheets>
    <sheet name="INSTRUCTIONS" sheetId="6" r:id="rId1"/>
    <sheet name="Q#1" sheetId="1" r:id="rId2"/>
    <sheet name="Q#2" sheetId="2" r:id="rId3"/>
    <sheet name="Q#3" sheetId="3" r:id="rId4"/>
    <sheet name="Q#4" sheetId="4" r:id="rId5"/>
    <sheet name="Q#5" sheetId="5" r:id="rId6"/>
  </sheets>
  <calcPr calcId="191029" iterate="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W24" i="3" l="1"/>
  <c r="I20" i="3"/>
  <c r="I21" i="3"/>
  <c r="I22" i="3"/>
  <c r="I23" i="3"/>
  <c r="I27" i="3"/>
  <c r="I24" i="3"/>
  <c r="I25" i="3"/>
  <c r="I26" i="3"/>
  <c r="I19" i="3"/>
  <c r="B19" i="1"/>
  <c r="J19" i="3"/>
  <c r="K19" i="3"/>
  <c r="W19" i="3" s="1"/>
  <c r="L19" i="3"/>
  <c r="J20" i="3"/>
  <c r="K20" i="3"/>
  <c r="L20" i="3"/>
  <c r="J21" i="3"/>
  <c r="K21" i="3"/>
  <c r="L21" i="3"/>
  <c r="J22" i="3"/>
  <c r="K22" i="3"/>
  <c r="L22" i="3"/>
  <c r="J23" i="3"/>
  <c r="K23" i="3"/>
  <c r="W23" i="3" s="1"/>
  <c r="L23" i="3"/>
  <c r="J27" i="3"/>
  <c r="K27" i="3"/>
  <c r="L27" i="3"/>
  <c r="J24" i="3"/>
  <c r="K24" i="3"/>
  <c r="L24" i="3"/>
  <c r="J25" i="3"/>
  <c r="K25" i="3"/>
  <c r="L25" i="3"/>
  <c r="J26" i="3"/>
  <c r="K26" i="3"/>
  <c r="W26" i="3" s="1"/>
  <c r="L26" i="3"/>
  <c r="G19" i="3"/>
  <c r="H19" i="3"/>
  <c r="G20" i="3"/>
  <c r="W20" i="3" s="1"/>
  <c r="H20" i="3"/>
  <c r="G21" i="3"/>
  <c r="H21" i="3"/>
  <c r="G22" i="3"/>
  <c r="H22" i="3"/>
  <c r="G23" i="3"/>
  <c r="H23" i="3"/>
  <c r="G27" i="3"/>
  <c r="W27" i="3" s="1"/>
  <c r="H27" i="3"/>
  <c r="G24" i="3"/>
  <c r="H24" i="3"/>
  <c r="G25" i="3"/>
  <c r="H25" i="3"/>
  <c r="G26" i="3"/>
  <c r="H26" i="3"/>
  <c r="W25" i="3" l="1"/>
  <c r="W22" i="3"/>
  <c r="W21" i="3"/>
  <c r="D20" i="4"/>
  <c r="E20" i="4" s="1"/>
  <c r="F20" i="4" s="1"/>
  <c r="G20" i="4" s="1"/>
  <c r="H20" i="4" s="1"/>
  <c r="I20" i="4" s="1"/>
  <c r="C23" i="4" l="1"/>
  <c r="D23" i="4"/>
  <c r="E23" i="4"/>
  <c r="F23" i="4"/>
  <c r="G23" i="4"/>
  <c r="H23" i="4"/>
  <c r="I23" i="4"/>
  <c r="C24" i="4"/>
  <c r="D24" i="4"/>
  <c r="E24" i="4"/>
  <c r="F24" i="4"/>
  <c r="G24" i="4"/>
  <c r="H24" i="4"/>
  <c r="I24" i="4"/>
  <c r="C26" i="4"/>
  <c r="D26" i="4"/>
  <c r="E26" i="4"/>
  <c r="F26" i="4"/>
  <c r="G26" i="4"/>
  <c r="H26" i="4"/>
  <c r="I26" i="4"/>
  <c r="C27" i="4"/>
  <c r="D27" i="4"/>
  <c r="E27" i="4"/>
  <c r="F27" i="4"/>
  <c r="G27" i="4"/>
  <c r="H27" i="4"/>
  <c r="I27" i="4"/>
</calcChain>
</file>

<file path=xl/sharedStrings.xml><?xml version="1.0" encoding="utf-8"?>
<sst xmlns="http://schemas.openxmlformats.org/spreadsheetml/2006/main" count="181" uniqueCount="162">
  <si>
    <t xml:space="preserve">    Cash And Cash Equivalents</t>
  </si>
  <si>
    <t xml:space="preserve">    Short-Term Investments - Net</t>
  </si>
  <si>
    <t xml:space="preserve">    Trade And Other Receivables - Current - Net</t>
  </si>
  <si>
    <t xml:space="preserve">    Inventories - Net</t>
  </si>
  <si>
    <t xml:space="preserve">    Total Current Assets</t>
  </si>
  <si>
    <t xml:space="preserve"> Non-Current Assets</t>
  </si>
  <si>
    <t xml:space="preserve">    Property, Plant And Equipment - Net</t>
  </si>
  <si>
    <t xml:space="preserve">    Intangible Assets - Net</t>
  </si>
  <si>
    <t xml:space="preserve">    Deferred Tax Assets</t>
  </si>
  <si>
    <t xml:space="preserve">    Other Non-Current Assets</t>
  </si>
  <si>
    <t xml:space="preserve">    Total Non-Current Assets</t>
  </si>
  <si>
    <t xml:space="preserve">    Total Assets</t>
  </si>
  <si>
    <t xml:space="preserve"> Current Liabilities</t>
  </si>
  <si>
    <t xml:space="preserve">    Trade And Other Payables - Current</t>
  </si>
  <si>
    <t xml:space="preserve">    Current Portion Of Lease Liabilities</t>
  </si>
  <si>
    <t xml:space="preserve">    Income Tax Payable</t>
  </si>
  <si>
    <t xml:space="preserve">    Other Current Liabilities</t>
  </si>
  <si>
    <t xml:space="preserve">    Total Current Liabilities</t>
  </si>
  <si>
    <t xml:space="preserve"> Non-Current Liabilities</t>
  </si>
  <si>
    <t xml:space="preserve">    Non-Current Portion Of Lease Liabilities</t>
  </si>
  <si>
    <t xml:space="preserve">    Provisions For Employee Benefit Obligations - Non-Current</t>
  </si>
  <si>
    <t xml:space="preserve">    Total Non-Current Liabilities</t>
  </si>
  <si>
    <t xml:space="preserve">    Total Liabilities</t>
  </si>
  <si>
    <t xml:space="preserve"> Equity</t>
  </si>
  <si>
    <t xml:space="preserve">    Issued And Paid-Up Share Capital</t>
  </si>
  <si>
    <t xml:space="preserve">    Premium (Discount) On Share Capital</t>
  </si>
  <si>
    <t xml:space="preserve">    Retained Earnings (Deficits)</t>
  </si>
  <si>
    <t xml:space="preserve">    Total Liabilities And Equity</t>
  </si>
  <si>
    <t>RATIOS</t>
  </si>
  <si>
    <t>Revenue from Operation Growth (%)</t>
  </si>
  <si>
    <t>Gross Margin (%)</t>
  </si>
  <si>
    <t>Operating Margin (%)</t>
  </si>
  <si>
    <t>Total Asset Turnover (x)</t>
  </si>
  <si>
    <t>Cash Cycle (days)</t>
  </si>
  <si>
    <t xml:space="preserve">Working Capital </t>
  </si>
  <si>
    <t>Fixed Assets</t>
  </si>
  <si>
    <t>ROCE (%)</t>
  </si>
  <si>
    <t>Working Capital Changes</t>
  </si>
  <si>
    <t>Operating Profit</t>
  </si>
  <si>
    <t>Operating Cashflow</t>
  </si>
  <si>
    <t>Free Cashflow</t>
  </si>
  <si>
    <t>Interest Bearing Debt</t>
  </si>
  <si>
    <t>Net Interest Bearing Debt</t>
  </si>
  <si>
    <t>Short Term Investments / Assets</t>
  </si>
  <si>
    <t>Net Debt / Equity</t>
  </si>
  <si>
    <t>Account Receivable Days</t>
  </si>
  <si>
    <t>Inventory Days</t>
  </si>
  <si>
    <t>Account Payable Days</t>
  </si>
  <si>
    <t>STOCK</t>
  </si>
  <si>
    <t>PRICE (Bt)</t>
  </si>
  <si>
    <t>EPS Estimates (Bt/share)</t>
  </si>
  <si>
    <t>EPS Growth (%)</t>
  </si>
  <si>
    <t>PER (x)</t>
  </si>
  <si>
    <t>Price / Book Value (x)</t>
  </si>
  <si>
    <t>ROE (%)</t>
  </si>
  <si>
    <t>2023F</t>
  </si>
  <si>
    <t>2024F</t>
  </si>
  <si>
    <t>Bt Million</t>
  </si>
  <si>
    <t>2025F</t>
  </si>
  <si>
    <t>2026F</t>
  </si>
  <si>
    <t>Depreciation &amp; Amortization</t>
  </si>
  <si>
    <t>Share price (Bt)</t>
  </si>
  <si>
    <t>Number of shares (Million)</t>
  </si>
  <si>
    <t>Net Debt (Bt Million)</t>
  </si>
  <si>
    <t xml:space="preserve">Average Cost of Debt </t>
  </si>
  <si>
    <t>Tax Rate</t>
  </si>
  <si>
    <t>Market Risk Premium</t>
  </si>
  <si>
    <t>Beta</t>
  </si>
  <si>
    <t>Thailand 10Y Government Bond Yield</t>
  </si>
  <si>
    <t>Terminal Growth</t>
  </si>
  <si>
    <t>EXAMINATION: EQUITY ANALYSIS</t>
  </si>
  <si>
    <t>Time: 13.00 to 16.00</t>
  </si>
  <si>
    <t>Important:</t>
  </si>
  <si>
    <t xml:space="preserve">    Other Non-Current Financial Assets</t>
  </si>
  <si>
    <t xml:space="preserve">    Investment Properties - Net</t>
  </si>
  <si>
    <t xml:space="preserve">    Right-Of-Use Assets - Net</t>
  </si>
  <si>
    <t xml:space="preserve"> Liabilities</t>
  </si>
  <si>
    <t xml:space="preserve">    Current Portion Of Long-Term Debts</t>
  </si>
  <si>
    <t xml:space="preserve">    Non-Current Portion Of Long-Term Debts</t>
  </si>
  <si>
    <t xml:space="preserve">    Deferred Tax Liabilities</t>
  </si>
  <si>
    <t xml:space="preserve">    Authorised Share Capital</t>
  </si>
  <si>
    <t xml:space="preserve">    Other Components Of Equity</t>
  </si>
  <si>
    <t xml:space="preserve">    Equity Attributable To Owners Of The Parent</t>
  </si>
  <si>
    <t xml:space="preserve">    Non-Controlling Interests</t>
  </si>
  <si>
    <t xml:space="preserve">    Total Equity</t>
  </si>
  <si>
    <t xml:space="preserve"> Revenue</t>
  </si>
  <si>
    <t xml:space="preserve">    Revenue From Operations</t>
  </si>
  <si>
    <t xml:space="preserve">    Other Income</t>
  </si>
  <si>
    <t xml:space="preserve">    Total Revenue</t>
  </si>
  <si>
    <t xml:space="preserve"> Cost And Expenses</t>
  </si>
  <si>
    <t xml:space="preserve">    Costs</t>
  </si>
  <si>
    <t xml:space="preserve">    Selling And Administrative Expenses</t>
  </si>
  <si>
    <t xml:space="preserve">      Selling Expenses</t>
  </si>
  <si>
    <t xml:space="preserve">      Administrative Expenses</t>
  </si>
  <si>
    <t xml:space="preserve">    Total Cost And Expenses</t>
  </si>
  <si>
    <t xml:space="preserve">    Profit (Loss) Before Finance Costs And Income Tax Expense</t>
  </si>
  <si>
    <t xml:space="preserve">    Finance Costs</t>
  </si>
  <si>
    <t xml:space="preserve">    Income Tax Expense</t>
  </si>
  <si>
    <t xml:space="preserve">    Basic Earnings (Loss) Per Share (Baht/Share)</t>
  </si>
  <si>
    <t>NOPLAT</t>
  </si>
  <si>
    <t>Capital Employed</t>
  </si>
  <si>
    <t>2027F</t>
  </si>
  <si>
    <t>2028F</t>
  </si>
  <si>
    <t>2029F</t>
  </si>
  <si>
    <t>2030F</t>
  </si>
  <si>
    <t xml:space="preserve"> - Growth</t>
  </si>
  <si>
    <t>ANSWER 4.1</t>
  </si>
  <si>
    <t>ANSWER 4.2</t>
  </si>
  <si>
    <t>ANSWER 4.3</t>
  </si>
  <si>
    <t>ANSWER 4.4</t>
  </si>
  <si>
    <t>ANSWER 5.1</t>
  </si>
  <si>
    <t>ANSWER 5.2</t>
  </si>
  <si>
    <t>ANSWER 5.3</t>
  </si>
  <si>
    <t>ANSWER 5.4</t>
  </si>
  <si>
    <t>CU - MSF</t>
  </si>
  <si>
    <t xml:space="preserve">Use the downloaded excel file to write your answers. Use one sheet for one question. </t>
  </si>
  <si>
    <r>
      <t>Send your answer file as an attachment to</t>
    </r>
    <r>
      <rPr>
        <b/>
        <sz val="13.6"/>
        <color theme="1"/>
        <rFont val="Calibri"/>
        <family val="2"/>
      </rPr>
      <t xml:space="preserve"> </t>
    </r>
    <r>
      <rPr>
        <b/>
        <sz val="18"/>
        <color theme="1"/>
        <rFont val="Calibri"/>
        <family val="2"/>
      </rPr>
      <t xml:space="preserve">susheelnresearch@gmail.com. </t>
    </r>
  </si>
  <si>
    <t>There are 5 questions.</t>
  </si>
  <si>
    <t>Answers must be submitted no later than 16.05PM. I will send confirmation upon receipt via email.</t>
  </si>
  <si>
    <t>Do not link your file to any other file as it will not show up properly when I read.</t>
  </si>
  <si>
    <t>Date: 4th March 2024</t>
  </si>
  <si>
    <r>
      <t>Email subject should read "</t>
    </r>
    <r>
      <rPr>
        <b/>
        <sz val="16"/>
        <color theme="1"/>
        <rFont val="Calibri"/>
        <family val="2"/>
      </rPr>
      <t>CU-MSF Exam March 2024: Your Name</t>
    </r>
    <r>
      <rPr>
        <sz val="16"/>
        <color theme="1"/>
        <rFont val="Calibri"/>
        <family val="2"/>
      </rPr>
      <t xml:space="preserve">”. </t>
    </r>
  </si>
  <si>
    <t>GLOBAL</t>
  </si>
  <si>
    <t/>
  </si>
  <si>
    <t>SIAM GLOBAL HOUSE PUBLIC COMPANY LIMITED</t>
  </si>
  <si>
    <t>Baht Million</t>
  </si>
  <si>
    <t>INCOME STATEMENT</t>
  </si>
  <si>
    <t xml:space="preserve">      Revenue From Sales</t>
  </si>
  <si>
    <t xml:space="preserve">      Revenue From Rendering Services</t>
  </si>
  <si>
    <t xml:space="preserve">    Interest And Dividend Income</t>
  </si>
  <si>
    <t xml:space="preserve">    Other Expenses</t>
  </si>
  <si>
    <t xml:space="preserve">    Share Of Profit (Loss) From Investments (Equity Accounting Method)</t>
  </si>
  <si>
    <t xml:space="preserve">    Net Profit </t>
  </si>
  <si>
    <t>BALANCE SHEET</t>
  </si>
  <si>
    <t>Current Assets</t>
  </si>
  <si>
    <t xml:space="preserve">    Non-Current Portion Of Lease Receivables - Net</t>
  </si>
  <si>
    <t xml:space="preserve">    Long-Term Investments - Net</t>
  </si>
  <si>
    <t xml:space="preserve">    Investment In Subs., Associates &amp; JVs (Equity Accounting Method)</t>
  </si>
  <si>
    <t xml:space="preserve">    Bank Overdrafts And ST Borrowings</t>
  </si>
  <si>
    <t xml:space="preserve">    Accrued Expenses - Current</t>
  </si>
  <si>
    <t xml:space="preserve">    Other Non-Current Liabilities</t>
  </si>
  <si>
    <t>TRANSPORTATION</t>
  </si>
  <si>
    <t>AAV</t>
  </si>
  <si>
    <t>AOT</t>
  </si>
  <si>
    <t>BA</t>
  </si>
  <si>
    <t>BEM</t>
  </si>
  <si>
    <t>BTS</t>
  </si>
  <si>
    <t>KEX</t>
  </si>
  <si>
    <t>PRM</t>
  </si>
  <si>
    <t>SAV</t>
  </si>
  <si>
    <t>SJWD</t>
  </si>
  <si>
    <t>2Y, 23-25F</t>
  </si>
  <si>
    <t>Debt / Equity</t>
  </si>
  <si>
    <t>Note: Forecasts are sourced from a broker.</t>
  </si>
  <si>
    <t>Dividend Yields (%)</t>
  </si>
  <si>
    <t>PEG Ratio</t>
  </si>
  <si>
    <t>Sales</t>
  </si>
  <si>
    <t>Cash Cycle Days</t>
  </si>
  <si>
    <t>Capex</t>
  </si>
  <si>
    <t xml:space="preserve">Show calculations where required. I should be able to trace how you arrive at the answers. </t>
  </si>
  <si>
    <r>
      <t>Name your file as “</t>
    </r>
    <r>
      <rPr>
        <b/>
        <sz val="16"/>
        <color theme="1"/>
        <rFont val="Calibri"/>
        <family val="2"/>
      </rPr>
      <t>CU-MSF FirstName ID Number</t>
    </r>
    <r>
      <rPr>
        <sz val="16"/>
        <color theme="1"/>
        <rFont val="Calibri"/>
        <family val="2"/>
      </rPr>
      <t xml:space="preserve">”. For example: “CU-MSF Somchai 123456”. </t>
    </r>
  </si>
  <si>
    <t>Open book, calculators and internet access permitted. Scores will be given based on your understanding and the logic in arriving at answers and not necessarily based on the results themselves.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</si>
</sst>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3" formatCode="_(* #,##0.00_);_(* \(#,##0.00\);_(* &quot;-&quot;??_);_(@_)"/>
    <numFmt numFmtId="164" formatCode="_(* #,##0_);_(* \(#,##0\);_(* &quot;-&quot;??_);_(@_)"/>
    <numFmt numFmtId="165" formatCode="_(* #,##0.0_);_(* \(#,##0.0\);_(* &quot;-&quot;??_);_(@_)"/>
    <numFmt numFmtId="166" formatCode="0.0%"/>
    <numFmt numFmtId="167" formatCode="0.00_);[Red]\(0.00\)"/>
    <numFmt numFmtId="168" formatCode="0.00_);\(0.00\)"/>
    <numFmt numFmtId="169" formatCode="0.000%"/>
    <numFmt numFmtId="170" formatCode="0.0_);\(0.0\)"/>
  </numFmts>
  <fonts count="32" x14ac:knownFonts="1">
    <font>
      <sz val="11"/>
      <color theme="1"/>
      <name val="Calibri"/>
      <family val="2"/>
    </font>
    <font>
      <sz val="11"/>
      <color theme="1"/>
      <name val="Calibri"/>
      <family val="2"/>
    </font>
    <font>
      <b/>
      <sz val="12"/>
      <color theme="1"/>
      <name val="Calibri"/>
      <family val="2"/>
      <scheme val="minor"/>
    </font>
    <font>
      <sz val="12"/>
      <color theme="1"/>
      <name val="Calibri Light"/>
      <family val="2"/>
    </font>
    <font>
      <sz val="12"/>
      <color rgb="FF000000"/>
      <name val="Calibri Light"/>
      <family val="2"/>
    </font>
    <font>
      <sz val="11"/>
      <color theme="1"/>
      <name val="Calibri"/>
      <family val="2"/>
      <scheme val="minor"/>
    </font>
    <font>
      <sz val="11"/>
      <color rgb="FF000000"/>
      <name val="Calibri"/>
      <family val="2"/>
    </font>
    <font>
      <sz val="14"/>
      <color theme="1"/>
      <name val="Calibri"/>
      <family val="2"/>
    </font>
    <font>
      <sz val="9"/>
      <color rgb="FF444746"/>
      <name val="Roboto"/>
    </font>
    <font>
      <b/>
      <sz val="11"/>
      <color theme="1"/>
      <name val="Calibri"/>
      <family val="2"/>
    </font>
    <font>
      <sz val="12"/>
      <color theme="1"/>
      <name val="Calibri"/>
      <family val="2"/>
    </font>
    <font>
      <b/>
      <sz val="12"/>
      <color rgb="FF000000"/>
      <name val="Calibri"/>
      <family val="2"/>
    </font>
    <font>
      <sz val="12"/>
      <color rgb="FF000000"/>
      <name val="Calibri"/>
      <family val="2"/>
    </font>
    <font>
      <sz val="11"/>
      <color rgb="FFFF0000"/>
      <name val="Calibri"/>
      <family val="2"/>
    </font>
    <font>
      <sz val="12"/>
      <color rgb="FFFF0000"/>
      <name val="Calibri"/>
      <family val="2"/>
    </font>
    <font>
      <sz val="8"/>
      <name val="Calibri"/>
      <family val="2"/>
    </font>
    <font>
      <b/>
      <i/>
      <sz val="10"/>
      <name val="Calibri"/>
      <family val="2"/>
    </font>
    <font>
      <b/>
      <sz val="12"/>
      <color rgb="FF00B0F0"/>
      <name val="Calibri"/>
      <family val="2"/>
    </font>
    <font>
      <sz val="16"/>
      <color theme="1"/>
      <name val="Calibri"/>
      <family val="2"/>
    </font>
    <font>
      <b/>
      <sz val="16"/>
      <color theme="1"/>
      <name val="Calibri"/>
      <family val="2"/>
    </font>
    <font>
      <b/>
      <sz val="13.6"/>
      <color theme="1"/>
      <name val="Calibri"/>
      <family val="2"/>
    </font>
    <font>
      <b/>
      <sz val="18"/>
      <color theme="1"/>
      <name val="Calibri"/>
      <family val="2"/>
    </font>
    <font>
      <sz val="11"/>
      <color rgb="FF1F1F1F"/>
      <name val="Roboto"/>
    </font>
    <font>
      <b/>
      <sz val="12"/>
      <name val="Calibri"/>
      <family val="2"/>
      <scheme val="minor"/>
    </font>
    <font>
      <sz val="9"/>
      <color rgb="FF000000"/>
      <name val="Courier New"/>
      <family val="3"/>
    </font>
    <font>
      <b/>
      <sz val="14"/>
      <color theme="1"/>
      <name val="Calibri"/>
      <family val="2"/>
      <scheme val="minor"/>
    </font>
    <font>
      <sz val="14"/>
      <color theme="1"/>
      <name val="Calibri"/>
      <family val="2"/>
      <scheme val="minor"/>
    </font>
    <font>
      <b/>
      <sz val="14"/>
      <color theme="1"/>
      <name val="Calibri"/>
      <family val="2"/>
    </font>
    <font>
      <sz val="14"/>
      <name val="Calibri"/>
      <family val="2"/>
      <scheme val="minor"/>
    </font>
    <font>
      <i/>
      <sz val="12"/>
      <color theme="1"/>
      <name val="Calibri"/>
      <family val="2"/>
    </font>
    <font>
      <sz val="12"/>
      <name val="Calibri"/>
      <family val="2"/>
    </font>
    <font>
      <b/>
      <sz val="11"/>
      <color rgb="FFFF0000"/>
      <name val="Calibri"/>
      <family val="2"/>
    </font>
  </fonts>
  <fills count="5">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theme="0" tint="-0.499984740745262"/>
        <bgColor indexed="64"/>
      </patternFill>
    </fill>
  </fills>
  <borders count="15">
    <border>
      <left/>
      <right/>
      <top/>
      <bottom/>
      <diagonal/>
    </border>
    <border>
      <left style="medium">
        <color indexed="64"/>
      </left>
      <right/>
      <top/>
      <bottom/>
      <diagonal/>
    </border>
    <border>
      <left style="medium">
        <color indexed="64"/>
      </left>
      <right/>
      <top/>
      <bottom style="medium">
        <color theme="3" tint="0.59999389629810485"/>
      </bottom>
      <diagonal/>
    </border>
    <border>
      <left/>
      <right/>
      <top/>
      <bottom style="medium">
        <color theme="3" tint="0.59999389629810485"/>
      </bottom>
      <diagonal/>
    </border>
    <border>
      <left/>
      <right style="thin">
        <color indexed="64"/>
      </right>
      <top/>
      <bottom/>
      <diagonal/>
    </border>
    <border>
      <left style="thin">
        <color indexed="64"/>
      </left>
      <right style="thin">
        <color indexed="64"/>
      </right>
      <top/>
      <bottom/>
      <diagonal/>
    </border>
    <border>
      <left style="thin">
        <color indexed="64"/>
      </left>
      <right/>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s>
  <cellStyleXfs count="4">
    <xf numFmtId="0" fontId="0" fillId="0" borderId="0"/>
    <xf numFmtId="43" fontId="1" fillId="0" borderId="0" applyFont="0" applyFill="0" applyBorder="0" applyAlignment="0" applyProtection="0"/>
    <xf numFmtId="9" fontId="1" fillId="0" borderId="0" applyFont="0" applyFill="0" applyBorder="0" applyAlignment="0" applyProtection="0"/>
    <xf numFmtId="0" fontId="5" fillId="0" borderId="0"/>
  </cellStyleXfs>
  <cellXfs count="120">
    <xf numFmtId="0" fontId="0" fillId="0" borderId="0" xfId="0"/>
    <xf numFmtId="164" fontId="0" fillId="0" borderId="0" xfId="1" applyNumberFormat="1" applyFont="1"/>
    <xf numFmtId="0" fontId="2" fillId="0" borderId="0" xfId="0" applyFont="1"/>
    <xf numFmtId="164" fontId="2" fillId="0" borderId="0" xfId="1" applyNumberFormat="1" applyFont="1"/>
    <xf numFmtId="9" fontId="0" fillId="0" borderId="0" xfId="2" applyFont="1"/>
    <xf numFmtId="0" fontId="3" fillId="0" borderId="1" xfId="0" applyFont="1" applyBorder="1"/>
    <xf numFmtId="0" fontId="0" fillId="0" borderId="1" xfId="0" applyBorder="1"/>
    <xf numFmtId="0" fontId="3" fillId="0" borderId="2" xfId="0" applyFont="1" applyBorder="1"/>
    <xf numFmtId="0" fontId="4" fillId="0" borderId="1" xfId="0" applyFont="1" applyBorder="1"/>
    <xf numFmtId="164" fontId="0" fillId="2" borderId="0" xfId="1" applyNumberFormat="1" applyFont="1" applyFill="1" applyBorder="1" applyAlignment="1">
      <alignment horizontal="right"/>
    </xf>
    <xf numFmtId="9" fontId="0" fillId="2" borderId="0" xfId="2" applyFont="1" applyFill="1" applyBorder="1" applyAlignment="1">
      <alignment horizontal="right"/>
    </xf>
    <xf numFmtId="166" fontId="0" fillId="2" borderId="0" xfId="2" applyNumberFormat="1" applyFont="1" applyFill="1" applyBorder="1" applyAlignment="1">
      <alignment horizontal="right"/>
    </xf>
    <xf numFmtId="43" fontId="0" fillId="2" borderId="0" xfId="1" applyFont="1" applyFill="1" applyBorder="1" applyAlignment="1">
      <alignment horizontal="right"/>
    </xf>
    <xf numFmtId="164" fontId="0" fillId="2" borderId="0" xfId="1" applyNumberFormat="1" applyFont="1" applyFill="1" applyBorder="1"/>
    <xf numFmtId="9" fontId="0" fillId="2" borderId="0" xfId="2" applyFont="1" applyFill="1" applyBorder="1"/>
    <xf numFmtId="9" fontId="0" fillId="2" borderId="3" xfId="2" applyFont="1" applyFill="1" applyBorder="1"/>
    <xf numFmtId="0" fontId="7" fillId="0" borderId="0" xfId="0" applyFont="1" applyAlignment="1">
      <alignment vertical="center"/>
    </xf>
    <xf numFmtId="0" fontId="7" fillId="0" borderId="0" xfId="0" applyFont="1"/>
    <xf numFmtId="0" fontId="8" fillId="0" borderId="0" xfId="0" applyFont="1" applyAlignment="1">
      <alignment horizontal="left" vertical="center"/>
    </xf>
    <xf numFmtId="0" fontId="6" fillId="0" borderId="0" xfId="0" applyFont="1"/>
    <xf numFmtId="0" fontId="10" fillId="0" borderId="0" xfId="0" applyFont="1"/>
    <xf numFmtId="169" fontId="0" fillId="0" borderId="0" xfId="2" applyNumberFormat="1" applyFont="1"/>
    <xf numFmtId="0" fontId="9" fillId="0" borderId="0" xfId="0" applyFont="1" applyAlignment="1">
      <alignment horizontal="left"/>
    </xf>
    <xf numFmtId="0" fontId="11" fillId="0" borderId="0" xfId="0" applyFont="1" applyAlignment="1">
      <alignment horizontal="right"/>
    </xf>
    <xf numFmtId="0" fontId="12" fillId="0" borderId="0" xfId="0" applyFont="1" applyAlignment="1">
      <alignment horizontal="left" vertical="center"/>
    </xf>
    <xf numFmtId="164" fontId="12" fillId="0" borderId="0" xfId="1" applyNumberFormat="1" applyFont="1" applyBorder="1" applyAlignment="1">
      <alignment horizontal="right"/>
    </xf>
    <xf numFmtId="43" fontId="0" fillId="0" borderId="0" xfId="0" applyNumberFormat="1"/>
    <xf numFmtId="0" fontId="12" fillId="0" borderId="0" xfId="0" applyFont="1" applyAlignment="1">
      <alignment vertical="center"/>
    </xf>
    <xf numFmtId="0" fontId="10" fillId="0" borderId="0" xfId="0" applyFont="1" applyAlignment="1">
      <alignment horizontal="left"/>
    </xf>
    <xf numFmtId="3" fontId="12" fillId="0" borderId="0" xfId="0" applyNumberFormat="1" applyFont="1" applyAlignment="1">
      <alignment vertical="center"/>
    </xf>
    <xf numFmtId="3" fontId="0" fillId="0" borderId="0" xfId="0" applyNumberFormat="1"/>
    <xf numFmtId="10" fontId="12" fillId="0" borderId="0" xfId="0" applyNumberFormat="1" applyFont="1" applyAlignment="1">
      <alignment vertical="center"/>
    </xf>
    <xf numFmtId="0" fontId="10" fillId="0" borderId="0" xfId="0" applyFont="1" applyAlignment="1">
      <alignment horizontal="left" vertical="center"/>
    </xf>
    <xf numFmtId="43" fontId="12" fillId="0" borderId="0" xfId="1" applyFont="1" applyAlignment="1">
      <alignment vertical="center"/>
    </xf>
    <xf numFmtId="9" fontId="12" fillId="0" borderId="0" xfId="0" applyNumberFormat="1" applyFont="1" applyAlignment="1">
      <alignment vertical="center"/>
    </xf>
    <xf numFmtId="0" fontId="14" fillId="0" borderId="0" xfId="0" applyFont="1" applyAlignment="1">
      <alignment horizontal="left" vertical="center"/>
    </xf>
    <xf numFmtId="0" fontId="13" fillId="0" borderId="0" xfId="0" applyFont="1"/>
    <xf numFmtId="0" fontId="16" fillId="0" borderId="0" xfId="0" applyFont="1"/>
    <xf numFmtId="0" fontId="17" fillId="0" borderId="0" xfId="0" applyFont="1"/>
    <xf numFmtId="0" fontId="0" fillId="0" borderId="0" xfId="0" applyAlignment="1">
      <alignment vertical="center"/>
    </xf>
    <xf numFmtId="0" fontId="19" fillId="0" borderId="0" xfId="0" applyFont="1" applyAlignment="1">
      <alignment vertical="center"/>
    </xf>
    <xf numFmtId="0" fontId="22" fillId="0" borderId="0" xfId="0" applyFont="1" applyAlignment="1">
      <alignment horizontal="center" vertical="center"/>
    </xf>
    <xf numFmtId="0" fontId="18" fillId="0" borderId="0" xfId="0" applyFont="1" applyAlignment="1">
      <alignment horizontal="left" vertical="center"/>
    </xf>
    <xf numFmtId="43" fontId="0" fillId="0" borderId="0" xfId="1" applyFont="1"/>
    <xf numFmtId="0" fontId="23" fillId="0" borderId="1" xfId="0" applyFont="1" applyBorder="1"/>
    <xf numFmtId="0" fontId="23" fillId="0" borderId="0" xfId="0" applyFont="1"/>
    <xf numFmtId="0" fontId="0" fillId="4" borderId="0" xfId="0" applyFill="1"/>
    <xf numFmtId="0" fontId="24" fillId="0" borderId="0" xfId="0" applyFont="1" applyAlignment="1">
      <alignment horizontal="left" vertical="center" indent="1"/>
    </xf>
    <xf numFmtId="0" fontId="25" fillId="0" borderId="4" xfId="3" applyFont="1" applyBorder="1"/>
    <xf numFmtId="0" fontId="26" fillId="0" borderId="0" xfId="3" applyFont="1"/>
    <xf numFmtId="0" fontId="27" fillId="3" borderId="9" xfId="3" applyFont="1" applyFill="1" applyBorder="1" applyAlignment="1">
      <alignment horizontal="right"/>
    </xf>
    <xf numFmtId="0" fontId="27" fillId="3" borderId="10" xfId="3" applyFont="1" applyFill="1" applyBorder="1" applyAlignment="1">
      <alignment horizontal="right"/>
    </xf>
    <xf numFmtId="0" fontId="27" fillId="3" borderId="7" xfId="3" applyFont="1" applyFill="1" applyBorder="1" applyAlignment="1">
      <alignment horizontal="right"/>
    </xf>
    <xf numFmtId="0" fontId="28" fillId="0" borderId="6" xfId="0" applyFont="1" applyBorder="1"/>
    <xf numFmtId="170" fontId="28" fillId="0" borderId="6" xfId="1" applyNumberFormat="1" applyFont="1" applyFill="1" applyBorder="1" applyAlignment="1">
      <alignment horizontal="right"/>
    </xf>
    <xf numFmtId="170" fontId="28" fillId="0" borderId="0" xfId="1" applyNumberFormat="1" applyFont="1" applyFill="1" applyBorder="1" applyAlignment="1">
      <alignment horizontal="right"/>
    </xf>
    <xf numFmtId="170" fontId="28" fillId="0" borderId="4" xfId="1" applyNumberFormat="1" applyFont="1" applyFill="1" applyBorder="1" applyAlignment="1">
      <alignment horizontal="right"/>
    </xf>
    <xf numFmtId="165" fontId="26" fillId="0" borderId="0" xfId="1" applyNumberFormat="1" applyFont="1" applyFill="1" applyBorder="1" applyAlignment="1">
      <alignment horizontal="right"/>
    </xf>
    <xf numFmtId="165" fontId="26" fillId="0" borderId="4" xfId="1" applyNumberFormat="1" applyFont="1" applyFill="1" applyBorder="1" applyAlignment="1">
      <alignment horizontal="right"/>
    </xf>
    <xf numFmtId="170" fontId="28" fillId="0" borderId="4" xfId="0" applyNumberFormat="1" applyFont="1" applyBorder="1"/>
    <xf numFmtId="168" fontId="28" fillId="0" borderId="4" xfId="1" applyNumberFormat="1" applyFont="1" applyFill="1" applyBorder="1" applyAlignment="1">
      <alignment horizontal="right"/>
    </xf>
    <xf numFmtId="0" fontId="26" fillId="0" borderId="0" xfId="0" applyFont="1"/>
    <xf numFmtId="9" fontId="28" fillId="0" borderId="6" xfId="2" applyFont="1" applyFill="1" applyBorder="1" applyAlignment="1">
      <alignment horizontal="right"/>
    </xf>
    <xf numFmtId="9" fontId="28" fillId="0" borderId="0" xfId="2" applyFont="1" applyFill="1" applyBorder="1" applyAlignment="1">
      <alignment horizontal="right"/>
    </xf>
    <xf numFmtId="0" fontId="27" fillId="3" borderId="8" xfId="3" applyFont="1" applyFill="1" applyBorder="1" applyAlignment="1">
      <alignment horizontal="right"/>
    </xf>
    <xf numFmtId="9" fontId="28" fillId="0" borderId="5" xfId="2" applyFont="1" applyFill="1" applyBorder="1" applyAlignment="1">
      <alignment horizontal="right"/>
    </xf>
    <xf numFmtId="0" fontId="29" fillId="0" borderId="0" xfId="0" applyFont="1"/>
    <xf numFmtId="170" fontId="28" fillId="0" borderId="0" xfId="0" applyNumberFormat="1" applyFont="1"/>
    <xf numFmtId="43" fontId="28" fillId="0" borderId="0" xfId="1" applyFont="1" applyFill="1" applyBorder="1" applyAlignment="1">
      <alignment horizontal="right"/>
    </xf>
    <xf numFmtId="10" fontId="28" fillId="0" borderId="0" xfId="1" applyNumberFormat="1" applyFont="1" applyFill="1" applyBorder="1" applyAlignment="1">
      <alignment horizontal="right"/>
    </xf>
    <xf numFmtId="164" fontId="10" fillId="0" borderId="0" xfId="1" applyNumberFormat="1" applyFont="1"/>
    <xf numFmtId="170" fontId="28" fillId="0" borderId="12" xfId="0" applyNumberFormat="1" applyFont="1" applyBorder="1"/>
    <xf numFmtId="170" fontId="28" fillId="0" borderId="13" xfId="0" applyNumberFormat="1" applyFont="1" applyBorder="1"/>
    <xf numFmtId="170" fontId="28" fillId="0" borderId="14" xfId="0" applyNumberFormat="1" applyFont="1" applyBorder="1"/>
    <xf numFmtId="170" fontId="28" fillId="0" borderId="6" xfId="0" applyNumberFormat="1" applyFont="1" applyBorder="1"/>
    <xf numFmtId="43" fontId="28" fillId="0" borderId="6" xfId="1" applyFont="1" applyFill="1" applyBorder="1" applyAlignment="1">
      <alignment horizontal="right"/>
    </xf>
    <xf numFmtId="43" fontId="28" fillId="0" borderId="4" xfId="1" applyFont="1" applyFill="1" applyBorder="1" applyAlignment="1">
      <alignment horizontal="right"/>
    </xf>
    <xf numFmtId="10" fontId="28" fillId="0" borderId="6" xfId="1" applyNumberFormat="1" applyFont="1" applyFill="1" applyBorder="1" applyAlignment="1">
      <alignment horizontal="right"/>
    </xf>
    <xf numFmtId="10" fontId="28" fillId="0" borderId="4" xfId="1" applyNumberFormat="1" applyFont="1" applyFill="1" applyBorder="1" applyAlignment="1">
      <alignment horizontal="right"/>
    </xf>
    <xf numFmtId="167" fontId="28" fillId="0" borderId="0" xfId="0" applyNumberFormat="1" applyFont="1"/>
    <xf numFmtId="43" fontId="26" fillId="0" borderId="4" xfId="1" applyFont="1" applyBorder="1"/>
    <xf numFmtId="0" fontId="28" fillId="0" borderId="9" xfId="0" applyFont="1" applyBorder="1"/>
    <xf numFmtId="167" fontId="28" fillId="0" borderId="10" xfId="0" applyNumberFormat="1" applyFont="1" applyBorder="1"/>
    <xf numFmtId="170" fontId="28" fillId="0" borderId="9" xfId="1" applyNumberFormat="1" applyFont="1" applyFill="1" applyBorder="1" applyAlignment="1">
      <alignment horizontal="right"/>
    </xf>
    <xf numFmtId="170" fontId="28" fillId="0" borderId="10" xfId="1" applyNumberFormat="1" applyFont="1" applyFill="1" applyBorder="1" applyAlignment="1">
      <alignment horizontal="right"/>
    </xf>
    <xf numFmtId="170" fontId="28" fillId="0" borderId="7" xfId="1" applyNumberFormat="1" applyFont="1" applyFill="1" applyBorder="1" applyAlignment="1">
      <alignment horizontal="right"/>
    </xf>
    <xf numFmtId="9" fontId="28" fillId="0" borderId="9" xfId="2" applyFont="1" applyFill="1" applyBorder="1" applyAlignment="1">
      <alignment horizontal="right"/>
    </xf>
    <xf numFmtId="9" fontId="28" fillId="0" borderId="10" xfId="2" applyFont="1" applyFill="1" applyBorder="1" applyAlignment="1">
      <alignment horizontal="right"/>
    </xf>
    <xf numFmtId="9" fontId="28" fillId="0" borderId="8" xfId="2" applyFont="1" applyFill="1" applyBorder="1" applyAlignment="1">
      <alignment horizontal="right"/>
    </xf>
    <xf numFmtId="165" fontId="26" fillId="0" borderId="10" xfId="1" applyNumberFormat="1" applyFont="1" applyFill="1" applyBorder="1" applyAlignment="1">
      <alignment horizontal="right"/>
    </xf>
    <xf numFmtId="165" fontId="26" fillId="0" borderId="7" xfId="1" applyNumberFormat="1" applyFont="1" applyFill="1" applyBorder="1" applyAlignment="1">
      <alignment horizontal="right"/>
    </xf>
    <xf numFmtId="170" fontId="28" fillId="0" borderId="9" xfId="0" applyNumberFormat="1" applyFont="1" applyBorder="1"/>
    <xf numFmtId="170" fontId="28" fillId="0" borderId="10" xfId="0" applyNumberFormat="1" applyFont="1" applyBorder="1"/>
    <xf numFmtId="170" fontId="28" fillId="0" borderId="7" xfId="0" applyNumberFormat="1" applyFont="1" applyBorder="1"/>
    <xf numFmtId="43" fontId="28" fillId="0" borderId="9" xfId="1" applyFont="1" applyFill="1" applyBorder="1" applyAlignment="1">
      <alignment horizontal="right"/>
    </xf>
    <xf numFmtId="43" fontId="28" fillId="0" borderId="10" xfId="1" applyFont="1" applyFill="1" applyBorder="1" applyAlignment="1">
      <alignment horizontal="right"/>
    </xf>
    <xf numFmtId="43" fontId="28" fillId="0" borderId="7" xfId="1" applyFont="1" applyFill="1" applyBorder="1" applyAlignment="1">
      <alignment horizontal="right"/>
    </xf>
    <xf numFmtId="168" fontId="28" fillId="0" borderId="7" xfId="1" applyNumberFormat="1" applyFont="1" applyFill="1" applyBorder="1" applyAlignment="1">
      <alignment horizontal="right"/>
    </xf>
    <xf numFmtId="43" fontId="26" fillId="0" borderId="7" xfId="1" applyFont="1" applyBorder="1"/>
    <xf numFmtId="164" fontId="14" fillId="0" borderId="0" xfId="1" applyNumberFormat="1" applyFont="1" applyAlignment="1">
      <alignment horizontal="right"/>
    </xf>
    <xf numFmtId="43" fontId="6" fillId="0" borderId="0" xfId="0" applyNumberFormat="1" applyFont="1" applyAlignment="1">
      <alignment horizontal="left" vertical="center" indent="2"/>
    </xf>
    <xf numFmtId="0" fontId="30" fillId="0" borderId="0" xfId="0" applyFont="1" applyAlignment="1">
      <alignment horizontal="left" vertical="center"/>
    </xf>
    <xf numFmtId="164" fontId="30" fillId="0" borderId="0" xfId="1" applyNumberFormat="1" applyFont="1" applyAlignment="1">
      <alignment horizontal="right"/>
    </xf>
    <xf numFmtId="10" fontId="31" fillId="0" borderId="0" xfId="2" applyNumberFormat="1" applyFont="1"/>
    <xf numFmtId="3" fontId="13" fillId="0" borderId="0" xfId="0" applyNumberFormat="1" applyFont="1"/>
    <xf numFmtId="164" fontId="13" fillId="0" borderId="0" xfId="0" applyNumberFormat="1" applyFont="1"/>
    <xf numFmtId="166" fontId="13" fillId="0" borderId="0" xfId="2" applyNumberFormat="1" applyFont="1"/>
    <xf numFmtId="9" fontId="14" fillId="0" borderId="0" xfId="2" applyFont="1" applyBorder="1" applyAlignment="1">
      <alignment horizontal="right"/>
    </xf>
    <xf numFmtId="164" fontId="14" fillId="0" borderId="0" xfId="1" applyNumberFormat="1" applyFont="1" applyBorder="1" applyAlignment="1">
      <alignment horizontal="right"/>
    </xf>
    <xf numFmtId="0" fontId="27" fillId="0" borderId="11" xfId="0" applyFont="1" applyBorder="1" applyAlignment="1">
      <alignment horizontal="center" vertical="center" wrapText="1"/>
    </xf>
    <xf numFmtId="0" fontId="27" fillId="0" borderId="8" xfId="0" applyFont="1" applyBorder="1" applyAlignment="1">
      <alignment horizontal="center" vertical="center" wrapText="1"/>
    </xf>
    <xf numFmtId="0" fontId="27" fillId="0" borderId="11" xfId="0" applyFont="1" applyBorder="1" applyAlignment="1">
      <alignment horizontal="center" wrapText="1"/>
    </xf>
    <xf numFmtId="0" fontId="27" fillId="0" borderId="8" xfId="0" applyFont="1" applyBorder="1" applyAlignment="1">
      <alignment horizontal="center" wrapText="1"/>
    </xf>
    <xf numFmtId="0" fontId="27" fillId="3" borderId="11" xfId="3" applyFont="1" applyFill="1" applyBorder="1" applyAlignment="1">
      <alignment horizontal="center" vertical="center"/>
    </xf>
    <xf numFmtId="0" fontId="27" fillId="3" borderId="8" xfId="3" applyFont="1" applyFill="1" applyBorder="1" applyAlignment="1">
      <alignment horizontal="center" vertical="center"/>
    </xf>
    <xf numFmtId="0" fontId="27" fillId="3" borderId="12" xfId="3" applyFont="1" applyFill="1" applyBorder="1" applyAlignment="1">
      <alignment horizontal="center" vertical="center" wrapText="1"/>
    </xf>
    <xf numFmtId="0" fontId="27" fillId="3" borderId="9" xfId="3" applyFont="1" applyFill="1" applyBorder="1" applyAlignment="1">
      <alignment horizontal="center" vertical="center" wrapText="1"/>
    </xf>
    <xf numFmtId="0" fontId="27" fillId="3" borderId="12" xfId="3" applyFont="1" applyFill="1" applyBorder="1" applyAlignment="1">
      <alignment horizontal="center"/>
    </xf>
    <xf numFmtId="0" fontId="27" fillId="3" borderId="13" xfId="3" applyFont="1" applyFill="1" applyBorder="1" applyAlignment="1">
      <alignment horizontal="center"/>
    </xf>
    <xf numFmtId="0" fontId="27" fillId="3" borderId="14" xfId="3" applyFont="1" applyFill="1" applyBorder="1" applyAlignment="1">
      <alignment horizontal="center"/>
    </xf>
  </cellXfs>
  <cellStyles count="4">
    <cellStyle name="Comma" xfId="1" builtinId="3"/>
    <cellStyle name="Normal" xfId="0" builtinId="0"/>
    <cellStyle name="Normal 2" xfId="3" xr:uid="{A22F77F4-809B-4752-9525-3C5CDA34A209}"/>
    <cellStyle name="Percent" xfId="2" builtinId="5"/>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80" b="1" i="0" u="none" strike="noStrike" kern="1200" spc="0" baseline="0">
                <a:solidFill>
                  <a:sysClr val="windowText" lastClr="000000"/>
                </a:solidFill>
                <a:latin typeface="+mn-lt"/>
                <a:ea typeface="+mn-ea"/>
                <a:cs typeface="+mn-cs"/>
              </a:defRPr>
            </a:pPr>
            <a:r>
              <a:rPr lang="en-US" b="1"/>
              <a:t>Chart 1 (KEX</a:t>
            </a:r>
            <a:r>
              <a:rPr lang="en-US" b="1" baseline="0"/>
              <a:t> is left out, being an outliner)</a:t>
            </a:r>
            <a:endParaRPr lang="en-US" b="1"/>
          </a:p>
        </c:rich>
      </c:tx>
      <c:layout>
        <c:manualLayout>
          <c:xMode val="edge"/>
          <c:yMode val="edge"/>
          <c:x val="1.883898202341161E-2"/>
          <c:y val="1.0586246315444466E-2"/>
        </c:manualLayout>
      </c:layout>
      <c:overlay val="0"/>
      <c:spPr>
        <a:noFill/>
        <a:ln>
          <a:noFill/>
        </a:ln>
        <a:effectLst/>
      </c:spPr>
      <c:txPr>
        <a:bodyPr rot="0" spcFirstLastPara="1" vertOverflow="ellipsis" vert="horz" wrap="square" anchor="ctr" anchorCtr="1"/>
        <a:lstStyle/>
        <a:p>
          <a:pPr>
            <a:defRPr sz="1680" b="1"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6.9426651820904156E-2"/>
          <c:y val="6.7129471792988366E-2"/>
          <c:w val="0.87763475783075218"/>
          <c:h val="0.79300154092401087"/>
        </c:manualLayout>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dLbls>
            <c:dLbl>
              <c:idx val="0"/>
              <c:tx>
                <c:rich>
                  <a:bodyPr/>
                  <a:lstStyle/>
                  <a:p>
                    <a:fld id="{14FFB921-2029-41CE-A14A-138916970225}"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0-AB61-48E9-B593-E2516DCA8A08}"/>
                </c:ext>
              </c:extLst>
            </c:dLbl>
            <c:dLbl>
              <c:idx val="1"/>
              <c:tx>
                <c:rich>
                  <a:bodyPr/>
                  <a:lstStyle/>
                  <a:p>
                    <a:fld id="{067A0F3F-6E63-4BFA-8609-50910000F3BA}"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AB61-48E9-B593-E2516DCA8A08}"/>
                </c:ext>
              </c:extLst>
            </c:dLbl>
            <c:dLbl>
              <c:idx val="2"/>
              <c:layout>
                <c:manualLayout>
                  <c:x val="-6.5583228908354954E-2"/>
                  <c:y val="-1.2703495578533361E-2"/>
                </c:manualLayout>
              </c:layout>
              <c:tx>
                <c:rich>
                  <a:bodyPr/>
                  <a:lstStyle/>
                  <a:p>
                    <a:fld id="{5D8C7C82-C5AE-435D-B085-2E65BF13FEE2}"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2-AB61-48E9-B593-E2516DCA8A08}"/>
                </c:ext>
              </c:extLst>
            </c:dLbl>
            <c:dLbl>
              <c:idx val="3"/>
              <c:tx>
                <c:rich>
                  <a:bodyPr/>
                  <a:lstStyle/>
                  <a:p>
                    <a:fld id="{BACAF70C-D8F0-49D0-A0AD-E9600D1F3DA3}"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AB61-48E9-B593-E2516DCA8A08}"/>
                </c:ext>
              </c:extLst>
            </c:dLbl>
            <c:dLbl>
              <c:idx val="4"/>
              <c:tx>
                <c:rich>
                  <a:bodyPr/>
                  <a:lstStyle/>
                  <a:p>
                    <a:fld id="{DAFA1527-22CE-436B-8526-64A08384850C}"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AB61-48E9-B593-E2516DCA8A08}"/>
                </c:ext>
              </c:extLst>
            </c:dLbl>
            <c:dLbl>
              <c:idx val="5"/>
              <c:tx>
                <c:rich>
                  <a:bodyPr/>
                  <a:lstStyle/>
                  <a:p>
                    <a:fld id="{BAB48A19-84A8-4F60-A06A-9B123A77D803}"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AB61-48E9-B593-E2516DCA8A08}"/>
                </c:ext>
              </c:extLst>
            </c:dLbl>
            <c:dLbl>
              <c:idx val="6"/>
              <c:tx>
                <c:rich>
                  <a:bodyPr/>
                  <a:lstStyle/>
                  <a:p>
                    <a:fld id="{C90718A4-FCDC-4224-9964-D0B48054C9CF}"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AB61-48E9-B593-E2516DCA8A08}"/>
                </c:ext>
              </c:extLst>
            </c:dLbl>
            <c:dLbl>
              <c:idx val="7"/>
              <c:tx>
                <c:rich>
                  <a:bodyPr/>
                  <a:lstStyle/>
                  <a:p>
                    <a:fld id="{674D9975-B611-40C0-A167-8113A5E7EE1E}"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AB61-48E9-B593-E2516DCA8A08}"/>
                </c:ext>
              </c:extLst>
            </c:dLbl>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xVal>
            <c:numRef>
              <c:f>'Q#3'!$W$19:$W$26</c:f>
              <c:numCache>
                <c:formatCode>_(* #,##0.00_);_(* \(#,##0.00\);_(* "-"??_);_(@_)</c:formatCode>
                <c:ptCount val="8"/>
                <c:pt idx="0">
                  <c:v>0.12084758524935814</c:v>
                </c:pt>
                <c:pt idx="1">
                  <c:v>0.9106452494547661</c:v>
                </c:pt>
                <c:pt idx="2">
                  <c:v>-0.34201479889167385</c:v>
                </c:pt>
                <c:pt idx="3">
                  <c:v>1.534282662086057</c:v>
                </c:pt>
                <c:pt idx="4">
                  <c:v>4.2051037122501279E-2</c:v>
                </c:pt>
                <c:pt idx="5">
                  <c:v>-2.8831756167293352</c:v>
                </c:pt>
                <c:pt idx="6">
                  <c:v>0.2599327490445153</c:v>
                </c:pt>
                <c:pt idx="7">
                  <c:v>0.31550241882646002</c:v>
                </c:pt>
              </c:numCache>
            </c:numRef>
          </c:xVal>
          <c:yVal>
            <c:numRef>
              <c:f>'Q#3'!$Q$19:$Q$26</c:f>
              <c:numCache>
                <c:formatCode>0.0_);\(0.0\)</c:formatCode>
                <c:ptCount val="8"/>
                <c:pt idx="0">
                  <c:v>22.378428465228946</c:v>
                </c:pt>
                <c:pt idx="1">
                  <c:v>12.491157372519185</c:v>
                </c:pt>
                <c:pt idx="2">
                  <c:v>10.953963167828329</c:v>
                </c:pt>
                <c:pt idx="3">
                  <c:v>10.040556407730831</c:v>
                </c:pt>
                <c:pt idx="4">
                  <c:v>-9.5776468338157237</c:v>
                </c:pt>
                <c:pt idx="5">
                  <c:v>16.474817137145028</c:v>
                </c:pt>
                <c:pt idx="6">
                  <c:v>35.07</c:v>
                </c:pt>
                <c:pt idx="7">
                  <c:v>5.412119071519137</c:v>
                </c:pt>
              </c:numCache>
            </c:numRef>
          </c:yVal>
          <c:smooth val="0"/>
          <c:extLst>
            <c:ext xmlns:c15="http://schemas.microsoft.com/office/drawing/2012/chart" uri="{02D57815-91ED-43cb-92C2-25804820EDAC}">
              <c15:datalabelsRange>
                <c15:f>'Q#3'!$B$19:$B$26</c15:f>
                <c15:dlblRangeCache>
                  <c:ptCount val="8"/>
                  <c:pt idx="0">
                    <c:v>AAV</c:v>
                  </c:pt>
                  <c:pt idx="1">
                    <c:v>AOT</c:v>
                  </c:pt>
                  <c:pt idx="2">
                    <c:v>BA</c:v>
                  </c:pt>
                  <c:pt idx="3">
                    <c:v>BEM</c:v>
                  </c:pt>
                  <c:pt idx="4">
                    <c:v>BTS</c:v>
                  </c:pt>
                  <c:pt idx="5">
                    <c:v>PRM</c:v>
                  </c:pt>
                  <c:pt idx="6">
                    <c:v>SAV</c:v>
                  </c:pt>
                  <c:pt idx="7">
                    <c:v>SJWD</c:v>
                  </c:pt>
                </c15:dlblRangeCache>
              </c15:datalabelsRange>
            </c:ext>
            <c:ext xmlns:c16="http://schemas.microsoft.com/office/drawing/2014/chart" uri="{C3380CC4-5D6E-409C-BE32-E72D297353CC}">
              <c16:uniqueId val="{00000009-AB61-48E9-B593-E2516DCA8A08}"/>
            </c:ext>
          </c:extLst>
        </c:ser>
        <c:dLbls>
          <c:showLegendKey val="0"/>
          <c:showVal val="0"/>
          <c:showCatName val="0"/>
          <c:showSerName val="0"/>
          <c:showPercent val="0"/>
          <c:showBubbleSize val="0"/>
        </c:dLbls>
        <c:axId val="293911519"/>
        <c:axId val="2099838591"/>
      </c:scatterChart>
      <c:valAx>
        <c:axId val="29391151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400" b="0" i="0" u="none" strike="noStrike" kern="1200" baseline="0">
                    <a:solidFill>
                      <a:sysClr val="windowText" lastClr="000000"/>
                    </a:solidFill>
                    <a:latin typeface="+mn-lt"/>
                    <a:ea typeface="+mn-ea"/>
                    <a:cs typeface="+mn-cs"/>
                  </a:defRPr>
                </a:pPr>
                <a:r>
                  <a:rPr lang="en-US"/>
                  <a:t>2024 PER / 2024 EPS GROWTH (PEG)</a:t>
                </a:r>
              </a:p>
            </c:rich>
          </c:tx>
          <c:layout>
            <c:manualLayout>
              <c:xMode val="edge"/>
              <c:yMode val="edge"/>
              <c:x val="0.4501470634663271"/>
              <c:y val="0.92153124134657716"/>
            </c:manualLayout>
          </c:layout>
          <c:overlay val="0"/>
          <c:spPr>
            <a:noFill/>
            <a:ln>
              <a:noFill/>
            </a:ln>
            <a:effectLst/>
          </c:spPr>
          <c:txPr>
            <a:bodyPr rot="0" spcFirstLastPara="1" vertOverflow="ellipsis" vert="horz" wrap="square" anchor="ctr" anchorCtr="1"/>
            <a:lstStyle/>
            <a:p>
              <a:pPr>
                <a:defRPr sz="1400" b="0" i="0" u="none" strike="noStrike" kern="1200" baseline="0">
                  <a:solidFill>
                    <a:sysClr val="windowText" lastClr="000000"/>
                  </a:solidFill>
                  <a:latin typeface="+mn-lt"/>
                  <a:ea typeface="+mn-ea"/>
                  <a:cs typeface="+mn-cs"/>
                </a:defRPr>
              </a:pPr>
              <a:endParaRPr lang="en-US"/>
            </a:p>
          </c:txPr>
        </c:title>
        <c:numFmt formatCode="_(* #,##0.00_);_(* \(#,##0.00\);_(* &quot;-&quot;??_);_(@_)"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ysClr val="windowText" lastClr="000000"/>
                </a:solidFill>
                <a:latin typeface="+mn-lt"/>
                <a:ea typeface="+mn-ea"/>
                <a:cs typeface="+mn-cs"/>
              </a:defRPr>
            </a:pPr>
            <a:endParaRPr lang="en-US"/>
          </a:p>
        </c:txPr>
        <c:crossAx val="2099838591"/>
        <c:crosses val="autoZero"/>
        <c:crossBetween val="midCat"/>
      </c:valAx>
      <c:valAx>
        <c:axId val="2099838591"/>
        <c:scaling>
          <c:orientation val="minMax"/>
          <c:min val="-1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ysClr val="windowText" lastClr="000000"/>
                    </a:solidFill>
                    <a:latin typeface="+mn-lt"/>
                    <a:ea typeface="+mn-ea"/>
                    <a:cs typeface="+mn-cs"/>
                  </a:defRPr>
                </a:pPr>
                <a:r>
                  <a:rPr lang="en-US"/>
                  <a:t>2024F ROE</a:t>
                </a:r>
              </a:p>
            </c:rich>
          </c:tx>
          <c:layout>
            <c:manualLayout>
              <c:xMode val="edge"/>
              <c:yMode val="edge"/>
              <c:x val="0.51346985395525668"/>
              <c:y val="6.3861739288594233E-2"/>
            </c:manualLayout>
          </c:layout>
          <c:overlay val="0"/>
          <c:spPr>
            <a:noFill/>
            <a:ln>
              <a:noFill/>
            </a:ln>
            <a:effectLst/>
          </c:spPr>
          <c:txPr>
            <a:bodyPr rot="-5400000" spcFirstLastPara="1" vertOverflow="ellipsis" vert="horz" wrap="square" anchor="ctr" anchorCtr="1"/>
            <a:lstStyle/>
            <a:p>
              <a:pPr>
                <a:defRPr sz="1400" b="0" i="0" u="none" strike="noStrike" kern="1200" baseline="0">
                  <a:solidFill>
                    <a:sysClr val="windowText" lastClr="000000"/>
                  </a:solidFill>
                  <a:latin typeface="+mn-lt"/>
                  <a:ea typeface="+mn-ea"/>
                  <a:cs typeface="+mn-cs"/>
                </a:defRPr>
              </a:pPr>
              <a:endParaRPr lang="en-US"/>
            </a:p>
          </c:txPr>
        </c:title>
        <c:numFmt formatCode="0.0_);\(0.0\)"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ysClr val="windowText" lastClr="000000"/>
                </a:solidFill>
                <a:latin typeface="+mn-lt"/>
                <a:ea typeface="+mn-ea"/>
                <a:cs typeface="+mn-cs"/>
              </a:defRPr>
            </a:pPr>
            <a:endParaRPr lang="en-US"/>
          </a:p>
        </c:txPr>
        <c:crossAx val="29391151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400">
          <a:solidFill>
            <a:sysClr val="windowText" lastClr="000000"/>
          </a:solidFill>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3.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428624</xdr:colOff>
      <xdr:row>5</xdr:row>
      <xdr:rowOff>28575</xdr:rowOff>
    </xdr:from>
    <xdr:to>
      <xdr:col>9</xdr:col>
      <xdr:colOff>161926</xdr:colOff>
      <xdr:row>11</xdr:row>
      <xdr:rowOff>66675</xdr:rowOff>
    </xdr:to>
    <xdr:sp macro="" textlink="">
      <xdr:nvSpPr>
        <xdr:cNvPr id="2" name="TextBox 1">
          <a:extLst>
            <a:ext uri="{FF2B5EF4-FFF2-40B4-BE49-F238E27FC236}">
              <a16:creationId xmlns:a16="http://schemas.microsoft.com/office/drawing/2014/main" id="{A04DB9C8-0DAB-F809-2736-0822E57B7554}"/>
            </a:ext>
          </a:extLst>
        </xdr:cNvPr>
        <xdr:cNvSpPr txBox="1"/>
      </xdr:nvSpPr>
      <xdr:spPr>
        <a:xfrm>
          <a:off x="8286749" y="1019175"/>
          <a:ext cx="4743452" cy="11906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rgbClr val="00B0F0"/>
              </a:solidFill>
            </a:rPr>
            <a:t>QUESTION</a:t>
          </a:r>
          <a:r>
            <a:rPr lang="en-US" sz="1400" b="1" baseline="0">
              <a:solidFill>
                <a:srgbClr val="00B0F0"/>
              </a:solidFill>
            </a:rPr>
            <a:t> #</a:t>
          </a:r>
          <a:r>
            <a:rPr lang="en-US" sz="1400" b="1">
              <a:solidFill>
                <a:srgbClr val="00B0F0"/>
              </a:solidFill>
            </a:rPr>
            <a:t>1 (20%).</a:t>
          </a:r>
          <a:r>
            <a:rPr lang="en-US" sz="1400">
              <a:solidFill>
                <a:srgbClr val="00B0F0"/>
              </a:solidFill>
            </a:rPr>
            <a:t> </a:t>
          </a:r>
          <a:r>
            <a:rPr lang="en-US" sz="1400">
              <a:solidFill>
                <a:sysClr val="windowText" lastClr="000000"/>
              </a:solidFill>
            </a:rPr>
            <a:t>Financial data of ‘GLOBAL’ is provided in ‘Q#1’.  </a:t>
          </a:r>
          <a:r>
            <a:rPr lang="en-US" sz="1600" b="1">
              <a:solidFill>
                <a:sysClr val="windowText" lastClr="000000"/>
              </a:solidFill>
            </a:rPr>
            <a:t>Calculate the ratios required from row</a:t>
          </a:r>
          <a:r>
            <a:rPr lang="en-US" sz="1600" b="1" baseline="0">
              <a:solidFill>
                <a:sysClr val="windowText" lastClr="000000"/>
              </a:solidFill>
            </a:rPr>
            <a:t> 90 onwards</a:t>
          </a:r>
          <a:r>
            <a:rPr lang="en-US" sz="1400">
              <a:solidFill>
                <a:sysClr val="windowText" lastClr="000000"/>
              </a:solidFill>
            </a:rPr>
            <a:t>. Make sure your workings are shown in the spreadsheet.</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342899</xdr:colOff>
      <xdr:row>0</xdr:row>
      <xdr:rowOff>171448</xdr:rowOff>
    </xdr:from>
    <xdr:to>
      <xdr:col>14</xdr:col>
      <xdr:colOff>361950</xdr:colOff>
      <xdr:row>17</xdr:row>
      <xdr:rowOff>47626</xdr:rowOff>
    </xdr:to>
    <xdr:sp macro="" textlink="">
      <xdr:nvSpPr>
        <xdr:cNvPr id="2" name="TextBox 1">
          <a:extLst>
            <a:ext uri="{FF2B5EF4-FFF2-40B4-BE49-F238E27FC236}">
              <a16:creationId xmlns:a16="http://schemas.microsoft.com/office/drawing/2014/main" id="{A50B7ED7-1D08-17F6-EB8C-CF4AAB0FA1B6}"/>
            </a:ext>
          </a:extLst>
        </xdr:cNvPr>
        <xdr:cNvSpPr txBox="1"/>
      </xdr:nvSpPr>
      <xdr:spPr>
        <a:xfrm>
          <a:off x="342899" y="171448"/>
          <a:ext cx="8553451" cy="311467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rgbClr val="00B0F0"/>
              </a:solidFill>
              <a:effectLst/>
              <a:latin typeface="+mn-lt"/>
              <a:ea typeface="+mn-ea"/>
              <a:cs typeface="+mn-cs"/>
            </a:rPr>
            <a:t>QUESTION #2 (20%)</a:t>
          </a:r>
          <a:endParaRPr lang="en-US" sz="1400">
            <a:solidFill>
              <a:srgbClr val="00B0F0"/>
            </a:solidFill>
            <a:effectLst/>
            <a:latin typeface="+mn-lt"/>
            <a:ea typeface="+mn-ea"/>
            <a:cs typeface="+mn-cs"/>
          </a:endParaRPr>
        </a:p>
        <a:p>
          <a:r>
            <a:rPr lang="en-US" sz="1400">
              <a:solidFill>
                <a:schemeClr val="dk1"/>
              </a:solidFill>
              <a:effectLst/>
              <a:latin typeface="+mn-lt"/>
              <a:ea typeface="+mn-ea"/>
              <a:cs typeface="+mn-cs"/>
            </a:rPr>
            <a:t>Relate the operating story of GLOBAL in the past 5 years by associating its financial figures and ratios calcuated</a:t>
          </a:r>
          <a:r>
            <a:rPr lang="en-US" sz="1400" baseline="0">
              <a:solidFill>
                <a:schemeClr val="dk1"/>
              </a:solidFill>
              <a:effectLst/>
              <a:latin typeface="+mn-lt"/>
              <a:ea typeface="+mn-ea"/>
              <a:cs typeface="+mn-cs"/>
            </a:rPr>
            <a:t> </a:t>
          </a:r>
          <a:r>
            <a:rPr lang="en-US" sz="1400">
              <a:solidFill>
                <a:schemeClr val="dk1"/>
              </a:solidFill>
              <a:effectLst/>
              <a:latin typeface="+mn-lt"/>
              <a:ea typeface="+mn-ea"/>
              <a:cs typeface="+mn-cs"/>
            </a:rPr>
            <a:t>in ‘Q#1’ to its business. You should provide context in relation to its industry and economic environment. Remember this question is not about testing your knowledge on GLOBAL. It is about explaining the financial results in the possible context of its operating environment. You may speculate on the context, but you must provide the explanation in accordance with the context created. </a:t>
          </a:r>
        </a:p>
        <a:p>
          <a:endParaRPr lang="en-US" sz="1400">
            <a:solidFill>
              <a:schemeClr val="dk1"/>
            </a:solidFill>
            <a:effectLst/>
            <a:latin typeface="+mn-lt"/>
            <a:ea typeface="+mn-ea"/>
            <a:cs typeface="+mn-cs"/>
          </a:endParaRPr>
        </a:p>
        <a:p>
          <a:r>
            <a:rPr lang="en-US" sz="1400" b="1" i="0">
              <a:solidFill>
                <a:schemeClr val="dk1"/>
              </a:solidFill>
              <a:effectLst/>
              <a:latin typeface="+mn-lt"/>
              <a:ea typeface="+mn-ea"/>
              <a:cs typeface="+mn-cs"/>
            </a:rPr>
            <a:t>Business</a:t>
          </a:r>
          <a:endParaRPr lang="en-US" sz="1400">
            <a:effectLst/>
          </a:endParaRPr>
        </a:p>
        <a:p>
          <a:r>
            <a:rPr lang="en-US" sz="1400">
              <a:solidFill>
                <a:schemeClr val="dk1"/>
              </a:solidFill>
              <a:effectLst/>
              <a:latin typeface="+mn-lt"/>
              <a:ea typeface="+mn-ea"/>
              <a:cs typeface="+mn-cs"/>
            </a:rPr>
            <a:t>GLOBAL is a one-stop shopping home center offering construction materials, home decorative products, tools and equipment housed in</a:t>
          </a:r>
          <a:r>
            <a:rPr lang="en-US" sz="1400" baseline="0">
              <a:solidFill>
                <a:schemeClr val="dk1"/>
              </a:solidFill>
              <a:effectLst/>
              <a:latin typeface="+mn-lt"/>
              <a:ea typeface="+mn-ea"/>
              <a:cs typeface="+mn-cs"/>
            </a:rPr>
            <a:t> a </a:t>
          </a:r>
          <a:r>
            <a:rPr lang="en-US" sz="1400">
              <a:solidFill>
                <a:schemeClr val="dk1"/>
              </a:solidFill>
              <a:effectLst/>
              <a:latin typeface="+mn-lt"/>
              <a:ea typeface="+mn-ea"/>
              <a:cs typeface="+mn-cs"/>
            </a:rPr>
            <a:t>modern trade warehouse style. The company operates its businesses under the Global House name. As</a:t>
          </a:r>
          <a:r>
            <a:rPr lang="en-US" sz="1400" baseline="0">
              <a:solidFill>
                <a:schemeClr val="dk1"/>
              </a:solidFill>
              <a:effectLst/>
              <a:latin typeface="+mn-lt"/>
              <a:ea typeface="+mn-ea"/>
              <a:cs typeface="+mn-cs"/>
            </a:rPr>
            <a:t> of Dec-23, it operated 83 stores within Thailand and 1 store in Cambodia.</a:t>
          </a:r>
          <a:endParaRPr lang="en-US" sz="1400">
            <a:solidFill>
              <a:schemeClr val="dk1"/>
            </a:solidFill>
            <a:effectLst/>
            <a:latin typeface="+mn-lt"/>
            <a:ea typeface="+mn-ea"/>
            <a:cs typeface="+mn-cs"/>
          </a:endParaRPr>
        </a:p>
        <a:p>
          <a:endParaRPr lang="en-US" sz="1400">
            <a:effectLst/>
          </a:endParaRPr>
        </a:p>
        <a:p>
          <a:r>
            <a:rPr lang="en-US" sz="1400">
              <a:solidFill>
                <a:schemeClr val="dk1"/>
              </a:solidFill>
              <a:effectLst/>
              <a:latin typeface="+mn-lt"/>
              <a:ea typeface="+mn-ea"/>
              <a:cs typeface="+mn-cs"/>
            </a:rPr>
            <a:t>More</a:t>
          </a:r>
          <a:r>
            <a:rPr lang="en-US" sz="1400" baseline="0">
              <a:solidFill>
                <a:schemeClr val="dk1"/>
              </a:solidFill>
              <a:effectLst/>
              <a:latin typeface="+mn-lt"/>
              <a:ea typeface="+mn-ea"/>
              <a:cs typeface="+mn-cs"/>
            </a:rPr>
            <a:t> about the </a:t>
          </a:r>
          <a:r>
            <a:rPr lang="en-US" sz="1400" i="0" baseline="0">
              <a:solidFill>
                <a:sysClr val="windowText" lastClr="000000"/>
              </a:solidFill>
              <a:effectLst/>
              <a:latin typeface="+mn-lt"/>
              <a:ea typeface="+mn-ea"/>
              <a:cs typeface="+mn-cs"/>
            </a:rPr>
            <a:t>company from; </a:t>
          </a:r>
          <a:r>
            <a:rPr lang="en-US" sz="1400" b="1" i="0" u="sng">
              <a:solidFill>
                <a:sysClr val="windowText" lastClr="000000"/>
              </a:solidFill>
              <a:effectLst/>
              <a:latin typeface="+mn-lt"/>
              <a:ea typeface="+mn-ea"/>
              <a:cs typeface="+mn-cs"/>
            </a:rPr>
            <a:t>https://globalhouse.co.th/</a:t>
          </a:r>
          <a:endParaRPr lang="en-US" sz="1400" b="1" i="0" u="sng">
            <a:solidFill>
              <a:sysClr val="windowText" lastClr="000000"/>
            </a:solidFill>
            <a:effectLst/>
          </a:endParaRPr>
        </a:p>
        <a:p>
          <a:pPr eaLnBrk="1" fontAlgn="auto" latinLnBrk="0" hangingPunct="1"/>
          <a:endParaRPr lang="en-US" sz="1400" b="0" i="1">
            <a:solidFill>
              <a:schemeClr val="dk1"/>
            </a:solidFill>
            <a:effectLst/>
            <a:latin typeface="+mn-lt"/>
            <a:ea typeface="+mn-ea"/>
            <a:cs typeface="+mn-cs"/>
          </a:endParaRPr>
        </a:p>
        <a:p>
          <a:endParaRPr lang="en-US" sz="1400">
            <a:solidFill>
              <a:schemeClr val="dk1"/>
            </a:solidFill>
            <a:effectLst/>
            <a:latin typeface="+mn-lt"/>
            <a:ea typeface="+mn-ea"/>
            <a:cs typeface="+mn-cs"/>
          </a:endParaRPr>
        </a:p>
      </xdr:txBody>
    </xdr:sp>
    <xdr:clientData/>
  </xdr:twoCellAnchor>
  <xdr:twoCellAnchor>
    <xdr:from>
      <xdr:col>0</xdr:col>
      <xdr:colOff>409575</xdr:colOff>
      <xdr:row>20</xdr:row>
      <xdr:rowOff>57149</xdr:rowOff>
    </xdr:from>
    <xdr:to>
      <xdr:col>14</xdr:col>
      <xdr:colOff>371475</xdr:colOff>
      <xdr:row>53</xdr:row>
      <xdr:rowOff>28575</xdr:rowOff>
    </xdr:to>
    <xdr:sp macro="" textlink="">
      <xdr:nvSpPr>
        <xdr:cNvPr id="3" name="TextBox 2">
          <a:extLst>
            <a:ext uri="{FF2B5EF4-FFF2-40B4-BE49-F238E27FC236}">
              <a16:creationId xmlns:a16="http://schemas.microsoft.com/office/drawing/2014/main" id="{838F8321-1D18-4E48-AC34-CEFD98FAAF66}"/>
            </a:ext>
          </a:extLst>
        </xdr:cNvPr>
        <xdr:cNvSpPr txBox="1"/>
      </xdr:nvSpPr>
      <xdr:spPr>
        <a:xfrm>
          <a:off x="409575" y="3867149"/>
          <a:ext cx="8496300" cy="625792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rgbClr val="00B0F0"/>
              </a:solidFill>
              <a:effectLst/>
              <a:latin typeface="+mn-lt"/>
              <a:ea typeface="+mn-ea"/>
              <a:cs typeface="+mn-cs"/>
            </a:rPr>
            <a:t>Answer</a:t>
          </a:r>
          <a:r>
            <a:rPr lang="en-US" sz="1400" b="1" baseline="0">
              <a:solidFill>
                <a:srgbClr val="00B0F0"/>
              </a:solidFill>
              <a:effectLst/>
              <a:latin typeface="+mn-lt"/>
              <a:ea typeface="+mn-ea"/>
              <a:cs typeface="+mn-cs"/>
            </a:rPr>
            <a:t> (please type directly into this box)</a:t>
          </a:r>
          <a:endParaRPr lang="en-US" sz="1400">
            <a:solidFill>
              <a:srgbClr val="00B0F0"/>
            </a:solidFill>
            <a:effectLst/>
            <a:latin typeface="+mn-lt"/>
            <a:ea typeface="+mn-ea"/>
            <a:cs typeface="+mn-cs"/>
          </a:endParaRPr>
        </a:p>
        <a:p>
          <a:pPr algn="l"/>
          <a:endParaRPr lang="en-US" sz="1200"/>
        </a:p>
        <a:p>
          <a:pPr algn="l"/>
          <a:r>
            <a:rPr lang="en-US" sz="1100">
              <a:solidFill>
                <a:sysClr val="windowText" lastClr="000000"/>
              </a:solidFill>
            </a:rPr>
            <a:t>...</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4479</xdr:colOff>
      <xdr:row>1</xdr:row>
      <xdr:rowOff>9525</xdr:rowOff>
    </xdr:from>
    <xdr:to>
      <xdr:col>23</xdr:col>
      <xdr:colOff>54429</xdr:colOff>
      <xdr:row>14</xdr:row>
      <xdr:rowOff>204107</xdr:rowOff>
    </xdr:to>
    <xdr:sp macro="" textlink="">
      <xdr:nvSpPr>
        <xdr:cNvPr id="2" name="TextBox 1">
          <a:extLst>
            <a:ext uri="{FF2B5EF4-FFF2-40B4-BE49-F238E27FC236}">
              <a16:creationId xmlns:a16="http://schemas.microsoft.com/office/drawing/2014/main" id="{F73191D7-EDD9-4B32-952E-08705D5E401B}"/>
            </a:ext>
          </a:extLst>
        </xdr:cNvPr>
        <xdr:cNvSpPr txBox="1"/>
      </xdr:nvSpPr>
      <xdr:spPr>
        <a:xfrm>
          <a:off x="616800" y="240846"/>
          <a:ext cx="18269915" cy="320176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rgbClr val="00B0F0"/>
              </a:solidFill>
              <a:effectLst/>
              <a:latin typeface="+mn-lt"/>
              <a:ea typeface="+mn-ea"/>
              <a:cs typeface="+mn-cs"/>
            </a:rPr>
            <a:t>QUESTION #3 (20%)</a:t>
          </a:r>
          <a:endParaRPr lang="en-US" sz="1800">
            <a:solidFill>
              <a:srgbClr val="00B0F0"/>
            </a:solidFill>
            <a:effectLst/>
            <a:latin typeface="+mn-lt"/>
            <a:ea typeface="+mn-ea"/>
            <a:cs typeface="+mn-cs"/>
          </a:endParaRPr>
        </a:p>
        <a:p>
          <a:r>
            <a:rPr lang="en-US" sz="1800">
              <a:solidFill>
                <a:schemeClr val="dk1"/>
              </a:solidFill>
              <a:effectLst/>
              <a:latin typeface="+mn-lt"/>
              <a:ea typeface="+mn-ea"/>
              <a:cs typeface="+mn-cs"/>
            </a:rPr>
            <a:t>Table below shows forecasts and valuation for some</a:t>
          </a:r>
          <a:r>
            <a:rPr lang="en-US" sz="1800" baseline="0">
              <a:solidFill>
                <a:schemeClr val="dk1"/>
              </a:solidFill>
              <a:effectLst/>
              <a:latin typeface="+mn-lt"/>
              <a:ea typeface="+mn-ea"/>
              <a:cs typeface="+mn-cs"/>
            </a:rPr>
            <a:t> SET-listed stocks in Transportation. Although they are grouped in the same industry, their businesses differ from each other ranging from operating airlines (AAV, BA), operating airports (AOT,SAV), mass transit systems in Bangkok (BTS, BEM), delivery service (KEX), logistics (PRM, SJWD). </a:t>
          </a:r>
          <a:endParaRPr lang="en-US" sz="1800">
            <a:solidFill>
              <a:schemeClr val="dk1"/>
            </a:solidFill>
            <a:effectLst/>
            <a:latin typeface="+mn-lt"/>
            <a:ea typeface="+mn-ea"/>
            <a:cs typeface="+mn-cs"/>
          </a:endParaRPr>
        </a:p>
        <a:p>
          <a:endParaRPr lang="en-US" sz="1800">
            <a:solidFill>
              <a:schemeClr val="dk1"/>
            </a:solidFill>
            <a:effectLst/>
            <a:latin typeface="+mn-lt"/>
            <a:ea typeface="+mn-ea"/>
            <a:cs typeface="+mn-cs"/>
          </a:endParaRPr>
        </a:p>
        <a:p>
          <a:r>
            <a:rPr lang="en-US" sz="1800">
              <a:solidFill>
                <a:schemeClr val="dk1"/>
              </a:solidFill>
              <a:effectLst/>
              <a:latin typeface="+mn-lt"/>
              <a:ea typeface="+mn-ea"/>
              <a:cs typeface="+mn-cs"/>
            </a:rPr>
            <a:t>3.1  Based</a:t>
          </a:r>
          <a:r>
            <a:rPr lang="en-US" sz="1800" baseline="0">
              <a:solidFill>
                <a:schemeClr val="dk1"/>
              </a:solidFill>
              <a:effectLst/>
              <a:latin typeface="+mn-lt"/>
              <a:ea typeface="+mn-ea"/>
              <a:cs typeface="+mn-cs"/>
            </a:rPr>
            <a:t> on the forecasts provided, which stock looks to be the most attractive in terms of earnings growth on a 2-year view? Provide reasons for your choice. You may want to draw charts or tables using the data provided to support your answer. </a:t>
          </a:r>
          <a:r>
            <a:rPr lang="en-US" sz="1800">
              <a:solidFill>
                <a:schemeClr val="dk1"/>
              </a:solidFill>
              <a:effectLst/>
              <a:latin typeface="+mn-lt"/>
              <a:ea typeface="+mn-ea"/>
              <a:cs typeface="+mn-cs"/>
            </a:rPr>
            <a:t>(5%)</a:t>
          </a:r>
        </a:p>
        <a:p>
          <a:r>
            <a:rPr lang="en-US" sz="1800">
              <a:solidFill>
                <a:schemeClr val="dk1"/>
              </a:solidFill>
              <a:effectLst/>
              <a:latin typeface="+mn-lt"/>
              <a:ea typeface="+mn-ea"/>
              <a:cs typeface="+mn-cs"/>
            </a:rPr>
            <a:t>3.2  There are 2 airport</a:t>
          </a:r>
          <a:r>
            <a:rPr lang="en-US" sz="1800" baseline="0">
              <a:solidFill>
                <a:schemeClr val="dk1"/>
              </a:solidFill>
              <a:effectLst/>
              <a:latin typeface="+mn-lt"/>
              <a:ea typeface="+mn-ea"/>
              <a:cs typeface="+mn-cs"/>
            </a:rPr>
            <a:t> operators, namely </a:t>
          </a:r>
          <a:r>
            <a:rPr lang="en-US" sz="1800">
              <a:solidFill>
                <a:schemeClr val="dk1"/>
              </a:solidFill>
              <a:effectLst/>
              <a:latin typeface="+mn-lt"/>
              <a:ea typeface="+mn-ea"/>
              <a:cs typeface="+mn-cs"/>
            </a:rPr>
            <a:t>AOT (operates airports in Thailand) and</a:t>
          </a:r>
          <a:r>
            <a:rPr lang="en-US" sz="1800" baseline="0">
              <a:solidFill>
                <a:schemeClr val="dk1"/>
              </a:solidFill>
              <a:effectLst/>
              <a:latin typeface="+mn-lt"/>
              <a:ea typeface="+mn-ea"/>
              <a:cs typeface="+mn-cs"/>
            </a:rPr>
            <a:t> SAV (operates airports in Cambodia). </a:t>
          </a:r>
          <a:r>
            <a:rPr lang="en-US" sz="1800">
              <a:solidFill>
                <a:schemeClr val="dk1"/>
              </a:solidFill>
              <a:effectLst/>
              <a:latin typeface="+mn-lt"/>
              <a:ea typeface="+mn-ea"/>
              <a:cs typeface="+mn-cs"/>
            </a:rPr>
            <a:t>Between the two, which company would you prefer</a:t>
          </a:r>
          <a:r>
            <a:rPr lang="en-US" sz="1800" baseline="0">
              <a:solidFill>
                <a:schemeClr val="dk1"/>
              </a:solidFill>
              <a:effectLst/>
              <a:latin typeface="+mn-lt"/>
              <a:ea typeface="+mn-ea"/>
              <a:cs typeface="+mn-cs"/>
            </a:rPr>
            <a:t> to buy and hold over the long term in expectation of steady income? </a:t>
          </a:r>
          <a:r>
            <a:rPr lang="en-US" sz="1800">
              <a:solidFill>
                <a:schemeClr val="dk1"/>
              </a:solidFill>
              <a:effectLst/>
              <a:latin typeface="+mn-lt"/>
              <a:ea typeface="+mn-ea"/>
              <a:cs typeface="+mn-cs"/>
            </a:rPr>
            <a:t>Provide your reasons. (5%)</a:t>
          </a:r>
        </a:p>
        <a:p>
          <a:r>
            <a:rPr lang="en-US" sz="1800">
              <a:solidFill>
                <a:schemeClr val="dk1"/>
              </a:solidFill>
              <a:effectLst/>
              <a:latin typeface="+mn-lt"/>
              <a:ea typeface="+mn-ea"/>
              <a:cs typeface="+mn-cs"/>
            </a:rPr>
            <a:t>3.3  Chart 1 plots</a:t>
          </a:r>
          <a:r>
            <a:rPr lang="en-US" sz="1800" baseline="0">
              <a:solidFill>
                <a:schemeClr val="dk1"/>
              </a:solidFill>
              <a:effectLst/>
              <a:latin typeface="+mn-lt"/>
              <a:ea typeface="+mn-ea"/>
              <a:cs typeface="+mn-cs"/>
            </a:rPr>
            <a:t> 2024 PEG with 2024 PER. Explain 1) how is the plot useful helping to assess valuation and 2) which stock looks the most attractive to buy? (5%)</a:t>
          </a:r>
        </a:p>
        <a:p>
          <a:r>
            <a:rPr lang="en-US" sz="1800" baseline="0">
              <a:solidFill>
                <a:schemeClr val="dk1"/>
              </a:solidFill>
              <a:effectLst/>
              <a:latin typeface="+mn-lt"/>
              <a:ea typeface="+mn-ea"/>
              <a:cs typeface="+mn-cs"/>
            </a:rPr>
            <a:t>3.4  Use the PE Band chart provided to answer the following. If the expected EPS in March-25 for the stock shown is Bt26, what should be the fair value of the stock in March-25? Provide reasons.</a:t>
          </a:r>
        </a:p>
      </xdr:txBody>
    </xdr:sp>
    <xdr:clientData/>
  </xdr:twoCellAnchor>
  <xdr:twoCellAnchor>
    <xdr:from>
      <xdr:col>1</xdr:col>
      <xdr:colOff>44022</xdr:colOff>
      <xdr:row>57</xdr:row>
      <xdr:rowOff>103256</xdr:rowOff>
    </xdr:from>
    <xdr:to>
      <xdr:col>19</xdr:col>
      <xdr:colOff>81643</xdr:colOff>
      <xdr:row>94</xdr:row>
      <xdr:rowOff>190500</xdr:rowOff>
    </xdr:to>
    <xdr:sp macro="" textlink="">
      <xdr:nvSpPr>
        <xdr:cNvPr id="8" name="TextBox 7">
          <a:extLst>
            <a:ext uri="{FF2B5EF4-FFF2-40B4-BE49-F238E27FC236}">
              <a16:creationId xmlns:a16="http://schemas.microsoft.com/office/drawing/2014/main" id="{9AA850E4-FDE3-4E55-A869-7AE0A17AD053}"/>
            </a:ext>
          </a:extLst>
        </xdr:cNvPr>
        <xdr:cNvSpPr txBox="1"/>
      </xdr:nvSpPr>
      <xdr:spPr>
        <a:xfrm>
          <a:off x="656343" y="13288577"/>
          <a:ext cx="14978264" cy="864613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solidFill>
                <a:srgbClr val="00B0F0"/>
              </a:solidFill>
              <a:effectLst/>
              <a:latin typeface="+mn-lt"/>
              <a:ea typeface="+mn-ea"/>
              <a:cs typeface="+mn-cs"/>
            </a:rPr>
            <a:t>Answer</a:t>
          </a:r>
          <a:r>
            <a:rPr lang="en-US" sz="1400" b="1">
              <a:solidFill>
                <a:schemeClr val="dk1"/>
              </a:solidFill>
              <a:effectLst/>
              <a:latin typeface="+mn-lt"/>
              <a:ea typeface="+mn-ea"/>
              <a:cs typeface="+mn-cs"/>
            </a:rPr>
            <a:t>:</a:t>
          </a:r>
          <a:endParaRPr lang="en-US" sz="1400">
            <a:solidFill>
              <a:schemeClr val="dk1"/>
            </a:solidFill>
            <a:effectLst/>
            <a:latin typeface="+mn-lt"/>
            <a:ea typeface="+mn-ea"/>
            <a:cs typeface="+mn-cs"/>
          </a:endParaRPr>
        </a:p>
        <a:p>
          <a:pPr algn="l"/>
          <a:endParaRPr lang="en-US" sz="1200"/>
        </a:p>
      </xdr:txBody>
    </xdr:sp>
    <xdr:clientData/>
  </xdr:twoCellAnchor>
  <xdr:twoCellAnchor>
    <xdr:from>
      <xdr:col>1</xdr:col>
      <xdr:colOff>68035</xdr:colOff>
      <xdr:row>28</xdr:row>
      <xdr:rowOff>176893</xdr:rowOff>
    </xdr:from>
    <xdr:to>
      <xdr:col>11</xdr:col>
      <xdr:colOff>288148</xdr:colOff>
      <xdr:row>54</xdr:row>
      <xdr:rowOff>160885</xdr:rowOff>
    </xdr:to>
    <xdr:graphicFrame macro="">
      <xdr:nvGraphicFramePr>
        <xdr:cNvPr id="10" name="Chart 9">
          <a:extLst>
            <a:ext uri="{FF2B5EF4-FFF2-40B4-BE49-F238E27FC236}">
              <a16:creationId xmlns:a16="http://schemas.microsoft.com/office/drawing/2014/main" id="{BD36BC87-A45E-435A-B840-5186CD296B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693964</xdr:colOff>
      <xdr:row>29</xdr:row>
      <xdr:rowOff>149679</xdr:rowOff>
    </xdr:from>
    <xdr:to>
      <xdr:col>21</xdr:col>
      <xdr:colOff>788527</xdr:colOff>
      <xdr:row>51</xdr:row>
      <xdr:rowOff>175594</xdr:rowOff>
    </xdr:to>
    <xdr:pic>
      <xdr:nvPicPr>
        <xdr:cNvPr id="7" name="Picture 6">
          <a:extLst>
            <a:ext uri="{FF2B5EF4-FFF2-40B4-BE49-F238E27FC236}">
              <a16:creationId xmlns:a16="http://schemas.microsoft.com/office/drawing/2014/main" id="{B6580DF8-35FD-2D28-6FEB-006CC82FEC91}"/>
            </a:ext>
          </a:extLst>
        </xdr:cNvPr>
        <xdr:cNvPicPr>
          <a:picLocks noChangeAspect="1"/>
        </xdr:cNvPicPr>
      </xdr:nvPicPr>
      <xdr:blipFill>
        <a:blip xmlns:r="http://schemas.openxmlformats.org/officeDocument/2006/relationships" r:embed="rId2"/>
        <a:stretch>
          <a:fillRect/>
        </a:stretch>
      </xdr:blipFill>
      <xdr:spPr>
        <a:xfrm>
          <a:off x="9606643" y="6858000"/>
          <a:ext cx="8394920" cy="5114987"/>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1</xdr:col>
      <xdr:colOff>114300</xdr:colOff>
      <xdr:row>0</xdr:row>
      <xdr:rowOff>152399</xdr:rowOff>
    </xdr:from>
    <xdr:to>
      <xdr:col>14</xdr:col>
      <xdr:colOff>342900</xdr:colOff>
      <xdr:row>16</xdr:row>
      <xdr:rowOff>145676</xdr:rowOff>
    </xdr:to>
    <xdr:sp macro="" textlink="">
      <xdr:nvSpPr>
        <xdr:cNvPr id="2" name="TextBox 1">
          <a:extLst>
            <a:ext uri="{FF2B5EF4-FFF2-40B4-BE49-F238E27FC236}">
              <a16:creationId xmlns:a16="http://schemas.microsoft.com/office/drawing/2014/main" id="{47FE834A-2346-465F-8F6C-514A01D34D8E}"/>
            </a:ext>
          </a:extLst>
        </xdr:cNvPr>
        <xdr:cNvSpPr txBox="1"/>
      </xdr:nvSpPr>
      <xdr:spPr>
        <a:xfrm>
          <a:off x="405653" y="152399"/>
          <a:ext cx="11255188" cy="304127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i="0" u="none" strike="noStrike">
              <a:solidFill>
                <a:srgbClr val="00B0F0"/>
              </a:solidFill>
              <a:effectLst/>
              <a:latin typeface="+mn-lt"/>
              <a:ea typeface="+mn-ea"/>
              <a:cs typeface="+mn-cs"/>
            </a:rPr>
            <a:t>QUESTION #4 (20%)</a:t>
          </a:r>
          <a:r>
            <a:rPr lang="en-US" sz="1400">
              <a:solidFill>
                <a:srgbClr val="00B0F0"/>
              </a:solidFill>
              <a:effectLst/>
            </a:rPr>
            <a:t> </a:t>
          </a:r>
        </a:p>
        <a:p>
          <a:r>
            <a:rPr lang="en-US" sz="1400" b="0" i="0" u="none" strike="noStrike">
              <a:solidFill>
                <a:schemeClr val="dk1"/>
              </a:solidFill>
              <a:effectLst/>
              <a:latin typeface="+mn-lt"/>
              <a:ea typeface="+mn-ea"/>
              <a:cs typeface="+mn-cs"/>
            </a:rPr>
            <a:t>Use the tables below for the following questions.</a:t>
          </a:r>
          <a:r>
            <a:rPr lang="en-US" sz="1400" b="0" i="0" u="none" strike="noStrike" baseline="0">
              <a:solidFill>
                <a:schemeClr val="dk1"/>
              </a:solidFill>
              <a:effectLst/>
              <a:latin typeface="+mn-lt"/>
              <a:ea typeface="+mn-ea"/>
              <a:cs typeface="+mn-cs"/>
            </a:rPr>
            <a:t> </a:t>
          </a:r>
          <a:endParaRPr lang="en-US" sz="1400" b="0" i="0" u="none" strike="noStrik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2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400" b="0" i="0" u="none" strike="noStrike" baseline="0">
              <a:solidFill>
                <a:schemeClr val="dk1"/>
              </a:solidFill>
              <a:effectLst/>
              <a:latin typeface="+mn-lt"/>
              <a:ea typeface="+mn-ea"/>
              <a:cs typeface="+mn-cs"/>
            </a:rPr>
            <a:t>4.1 Using free cashflow to the firm approach, calculate equity value per share based on the numbers provided. Will you buy or sell the stock? (5%)</a:t>
          </a:r>
        </a:p>
        <a:p>
          <a:r>
            <a:rPr lang="en-US" sz="1400" b="0" i="0" u="none" strike="noStrike">
              <a:solidFill>
                <a:schemeClr val="dk1"/>
              </a:solidFill>
              <a:effectLst/>
              <a:latin typeface="+mn-lt"/>
              <a:ea typeface="+mn-ea"/>
              <a:cs typeface="+mn-cs"/>
            </a:rPr>
            <a:t>4.2 Assume that this company </a:t>
          </a:r>
          <a:r>
            <a:rPr lang="en-US" sz="1400" b="0" i="0" u="none" strike="noStrike" baseline="0">
              <a:solidFill>
                <a:schemeClr val="dk1"/>
              </a:solidFill>
              <a:effectLst/>
              <a:latin typeface="+mn-lt"/>
              <a:ea typeface="+mn-ea"/>
              <a:cs typeface="+mn-cs"/>
            </a:rPr>
            <a:t>grows organic vegetables and also produces medicinal herbs for health improvements, both areas that are expected to see strong growth over a long term because aging demographics and public's greater health awareness. Current forecasts have growth at 20% in the final year of forecast period in 2030 and dropping to 4% terminal growth after that. Do you think this is a fair set of forecasts? If not, how will you change it? (5%).</a:t>
          </a:r>
        </a:p>
        <a:p>
          <a:pPr marL="0" marR="0" lvl="0" indent="0" defTabSz="914400" eaLnBrk="1" fontAlgn="auto" latinLnBrk="0" hangingPunct="1">
            <a:lnSpc>
              <a:spcPct val="100000"/>
            </a:lnSpc>
            <a:spcBef>
              <a:spcPts val="0"/>
            </a:spcBef>
            <a:spcAft>
              <a:spcPts val="0"/>
            </a:spcAft>
            <a:buClrTx/>
            <a:buSzTx/>
            <a:buFontTx/>
            <a:buNone/>
            <a:tabLst/>
            <a:defRPr/>
          </a:pPr>
          <a:r>
            <a:rPr lang="en-US" sz="1400" b="0" i="0">
              <a:solidFill>
                <a:schemeClr val="dk1"/>
              </a:solidFill>
              <a:effectLst/>
              <a:latin typeface="+mn-lt"/>
              <a:ea typeface="+mn-ea"/>
              <a:cs typeface="+mn-cs"/>
            </a:rPr>
            <a:t>4.3 </a:t>
          </a:r>
          <a:r>
            <a:rPr lang="en-US" sz="1400" b="0" i="0" u="none" strike="noStrike" baseline="0">
              <a:solidFill>
                <a:schemeClr val="dk1"/>
              </a:solidFill>
              <a:effectLst/>
              <a:latin typeface="+mn-lt"/>
              <a:ea typeface="+mn-ea"/>
              <a:cs typeface="+mn-cs"/>
            </a:rPr>
            <a:t>Extend the forecast period from 2030 onwards to end at a new terminal year that you think is appropriate and explain your assumptions. However, do not change assumptions between 2024 to 2030. These are fonts denoted in 'red' color. (5%) </a:t>
          </a:r>
        </a:p>
        <a:p>
          <a:pPr marL="0" marR="0" lvl="0" indent="0" defTabSz="914400" eaLnBrk="1" fontAlgn="auto" latinLnBrk="0" hangingPunct="1">
            <a:lnSpc>
              <a:spcPct val="100000"/>
            </a:lnSpc>
            <a:spcBef>
              <a:spcPts val="0"/>
            </a:spcBef>
            <a:spcAft>
              <a:spcPts val="0"/>
            </a:spcAft>
            <a:buClrTx/>
            <a:buSzTx/>
            <a:buFontTx/>
            <a:buNone/>
            <a:tabLst/>
            <a:defRPr/>
          </a:pPr>
          <a:r>
            <a:rPr lang="en-US" sz="1400" b="0" i="0" baseline="0">
              <a:solidFill>
                <a:schemeClr val="dk1"/>
              </a:solidFill>
              <a:effectLst/>
              <a:latin typeface="+mn-lt"/>
              <a:ea typeface="+mn-ea"/>
              <a:cs typeface="+mn-cs"/>
            </a:rPr>
            <a:t>4.4 Perform valuation based on 4.3 and estimate fair value. Will you buy the stock based on the results? (5%)</a:t>
          </a:r>
        </a:p>
        <a:p>
          <a:pPr marL="0" marR="0" lvl="0" indent="0" defTabSz="914400" eaLnBrk="1" fontAlgn="auto" latinLnBrk="0" hangingPunct="1">
            <a:lnSpc>
              <a:spcPct val="100000"/>
            </a:lnSpc>
            <a:spcBef>
              <a:spcPts val="0"/>
            </a:spcBef>
            <a:spcAft>
              <a:spcPts val="0"/>
            </a:spcAft>
            <a:buClrTx/>
            <a:buSzTx/>
            <a:buFontTx/>
            <a:buNone/>
            <a:tabLst/>
            <a:defRPr/>
          </a:pPr>
          <a:br>
            <a:rPr lang="en-US" sz="1400" b="0" i="0" baseline="0">
              <a:solidFill>
                <a:schemeClr val="dk1"/>
              </a:solidFill>
              <a:effectLst/>
              <a:latin typeface="+mn-lt"/>
              <a:ea typeface="+mn-ea"/>
              <a:cs typeface="+mn-cs"/>
            </a:rPr>
          </a:br>
          <a:r>
            <a:rPr lang="en-US" sz="1400" b="1" i="0" baseline="0">
              <a:solidFill>
                <a:schemeClr val="dk1"/>
              </a:solidFill>
              <a:effectLst/>
              <a:latin typeface="+mn-lt"/>
              <a:ea typeface="+mn-ea"/>
              <a:cs typeface="+mn-cs"/>
            </a:rPr>
            <a:t>Show all your calculations on to this sheet itself.</a:t>
          </a:r>
          <a:endParaRPr lang="en-US" sz="1400" b="1"/>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219075</xdr:colOff>
      <xdr:row>1</xdr:row>
      <xdr:rowOff>104775</xdr:rowOff>
    </xdr:from>
    <xdr:to>
      <xdr:col>16</xdr:col>
      <xdr:colOff>333375</xdr:colOff>
      <xdr:row>12</xdr:row>
      <xdr:rowOff>47625</xdr:rowOff>
    </xdr:to>
    <xdr:sp macro="" textlink="">
      <xdr:nvSpPr>
        <xdr:cNvPr id="2" name="TextBox 1">
          <a:extLst>
            <a:ext uri="{FF2B5EF4-FFF2-40B4-BE49-F238E27FC236}">
              <a16:creationId xmlns:a16="http://schemas.microsoft.com/office/drawing/2014/main" id="{AE59C69E-7B55-4523-84EF-D87F9C7E047D}"/>
            </a:ext>
          </a:extLst>
        </xdr:cNvPr>
        <xdr:cNvSpPr txBox="1"/>
      </xdr:nvSpPr>
      <xdr:spPr>
        <a:xfrm>
          <a:off x="219075" y="295275"/>
          <a:ext cx="9867900" cy="20383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rgbClr val="00B0F0"/>
              </a:solidFill>
              <a:effectLst/>
              <a:latin typeface="+mn-lt"/>
              <a:ea typeface="+mn-ea"/>
              <a:cs typeface="+mn-cs"/>
            </a:rPr>
            <a:t>QUESTION #5 (20%)</a:t>
          </a:r>
          <a:endParaRPr lang="en-US" sz="1400">
            <a:solidFill>
              <a:srgbClr val="00B0F0"/>
            </a:solidFill>
            <a:effectLst/>
            <a:latin typeface="+mn-lt"/>
            <a:ea typeface="+mn-ea"/>
            <a:cs typeface="+mn-cs"/>
          </a:endParaRPr>
        </a:p>
        <a:p>
          <a:r>
            <a:rPr lang="en-US" sz="1400">
              <a:solidFill>
                <a:schemeClr val="dk1"/>
              </a:solidFill>
              <a:effectLst/>
              <a:latin typeface="+mn-lt"/>
              <a:ea typeface="+mn-ea"/>
              <a:cs typeface="+mn-cs"/>
            </a:rPr>
            <a:t>Provide brief answers to the following questions. </a:t>
          </a:r>
        </a:p>
        <a:p>
          <a:pPr lvl="1" algn="l"/>
          <a:r>
            <a:rPr lang="en-US" sz="1400">
              <a:solidFill>
                <a:schemeClr val="dk1"/>
              </a:solidFill>
              <a:effectLst/>
              <a:latin typeface="+mn-lt"/>
              <a:ea typeface="+mn-ea"/>
              <a:cs typeface="+mn-cs"/>
            </a:rPr>
            <a:t>5.1 Explain how does interest rate influence valuation? (5%)</a:t>
          </a:r>
        </a:p>
        <a:p>
          <a:pPr lvl="1" algn="l"/>
          <a:r>
            <a:rPr lang="en-US" sz="1400">
              <a:solidFill>
                <a:schemeClr val="dk1"/>
              </a:solidFill>
              <a:effectLst/>
              <a:latin typeface="+mn-lt"/>
              <a:ea typeface="+mn-ea"/>
              <a:cs typeface="+mn-cs"/>
            </a:rPr>
            <a:t>5.2 What</a:t>
          </a:r>
          <a:r>
            <a:rPr lang="en-US" sz="1400" baseline="0">
              <a:solidFill>
                <a:schemeClr val="dk1"/>
              </a:solidFill>
              <a:effectLst/>
              <a:latin typeface="+mn-lt"/>
              <a:ea typeface="+mn-ea"/>
              <a:cs typeface="+mn-cs"/>
            </a:rPr>
            <a:t> valuation parameters would you use to assess the attractiveness of stocks with high earnings growth? </a:t>
          </a:r>
          <a:r>
            <a:rPr lang="en-US" sz="1400">
              <a:solidFill>
                <a:schemeClr val="dk1"/>
              </a:solidFill>
              <a:effectLst/>
              <a:latin typeface="+mn-lt"/>
              <a:ea typeface="+mn-ea"/>
              <a:cs typeface="+mn-cs"/>
            </a:rPr>
            <a:t>(5%)</a:t>
          </a:r>
        </a:p>
        <a:p>
          <a:pPr lvl="1" algn="l"/>
          <a:r>
            <a:rPr lang="en-US" sz="1400">
              <a:solidFill>
                <a:schemeClr val="dk1"/>
              </a:solidFill>
              <a:effectLst/>
              <a:latin typeface="+mn-lt"/>
              <a:ea typeface="+mn-ea"/>
              <a:cs typeface="+mn-cs"/>
            </a:rPr>
            <a:t>5.3 Why is it more common to estimate PE Ratio valuation based on 12M Forward EPS estimate than based on fiscal year forecasts? (5%)</a:t>
          </a:r>
        </a:p>
        <a:p>
          <a:pPr lvl="1" algn="l"/>
          <a:r>
            <a:rPr lang="en-US" sz="1400">
              <a:solidFill>
                <a:schemeClr val="dk1"/>
              </a:solidFill>
              <a:effectLst/>
              <a:latin typeface="+mn-lt"/>
              <a:ea typeface="+mn-ea"/>
              <a:cs typeface="+mn-cs"/>
            </a:rPr>
            <a:t>5.4</a:t>
          </a:r>
          <a:r>
            <a:rPr lang="en-US" sz="1400" baseline="0">
              <a:solidFill>
                <a:schemeClr val="dk1"/>
              </a:solidFill>
              <a:effectLst/>
              <a:latin typeface="+mn-lt"/>
              <a:ea typeface="+mn-ea"/>
              <a:cs typeface="+mn-cs"/>
            </a:rPr>
            <a:t> </a:t>
          </a:r>
          <a:r>
            <a:rPr lang="en-US" sz="1400">
              <a:solidFill>
                <a:schemeClr val="dk1"/>
              </a:solidFill>
              <a:effectLst/>
              <a:latin typeface="+mn-lt"/>
              <a:ea typeface="+mn-ea"/>
              <a:cs typeface="+mn-cs"/>
            </a:rPr>
            <a:t>Why is a 10Y Government Bond Yield commonly adopted as a risk-free return benchmark? (5%)</a:t>
          </a:r>
        </a:p>
      </xdr:txBody>
    </xdr:sp>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mailto:susheelnresearch@gmail.com"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EB6463-453A-4F9C-851E-B6FF847E7AA5}">
  <dimension ref="A1:Q20"/>
  <sheetViews>
    <sheetView tabSelected="1" zoomScaleNormal="100" workbookViewId="0">
      <selection activeCell="B16" sqref="B16"/>
    </sheetView>
  </sheetViews>
  <sheetFormatPr defaultRowHeight="21.75" customHeight="1" x14ac:dyDescent="0.3"/>
  <cols>
    <col min="1" max="1" width="9.140625" style="17"/>
  </cols>
  <sheetData>
    <row r="1" spans="1:17" ht="21.75" customHeight="1" x14ac:dyDescent="0.25">
      <c r="A1" s="40" t="s">
        <v>114</v>
      </c>
    </row>
    <row r="2" spans="1:17" ht="21.75" customHeight="1" x14ac:dyDescent="0.25">
      <c r="A2" s="40" t="s">
        <v>70</v>
      </c>
    </row>
    <row r="3" spans="1:17" ht="21.75" customHeight="1" x14ac:dyDescent="0.25">
      <c r="A3" s="40" t="s">
        <v>120</v>
      </c>
    </row>
    <row r="4" spans="1:17" ht="21.75" customHeight="1" x14ac:dyDescent="0.25">
      <c r="A4" s="40" t="s">
        <v>71</v>
      </c>
    </row>
    <row r="5" spans="1:17" ht="21.75" customHeight="1" x14ac:dyDescent="0.25">
      <c r="A5" s="16"/>
    </row>
    <row r="6" spans="1:17" ht="21.75" customHeight="1" x14ac:dyDescent="0.25">
      <c r="A6" s="40" t="s">
        <v>72</v>
      </c>
    </row>
    <row r="7" spans="1:17" s="39" customFormat="1" ht="35.25" customHeight="1" x14ac:dyDescent="0.25">
      <c r="A7" s="16">
        <v>1</v>
      </c>
      <c r="B7" s="42" t="s">
        <v>115</v>
      </c>
    </row>
    <row r="8" spans="1:17" s="39" customFormat="1" ht="35.25" customHeight="1" x14ac:dyDescent="0.25">
      <c r="A8" s="16">
        <v>2</v>
      </c>
      <c r="B8" s="42" t="s">
        <v>159</v>
      </c>
    </row>
    <row r="9" spans="1:17" s="39" customFormat="1" ht="35.25" customHeight="1" x14ac:dyDescent="0.25">
      <c r="A9" s="16">
        <v>3</v>
      </c>
      <c r="B9" s="42" t="s">
        <v>119</v>
      </c>
      <c r="Q9" s="18"/>
    </row>
    <row r="10" spans="1:17" s="39" customFormat="1" ht="35.25" customHeight="1" x14ac:dyDescent="0.25">
      <c r="A10" s="16">
        <v>4</v>
      </c>
      <c r="B10" s="42" t="s">
        <v>160</v>
      </c>
    </row>
    <row r="11" spans="1:17" s="39" customFormat="1" ht="35.25" customHeight="1" x14ac:dyDescent="0.25">
      <c r="A11" s="16">
        <v>5</v>
      </c>
      <c r="B11" s="42" t="s">
        <v>116</v>
      </c>
    </row>
    <row r="12" spans="1:17" s="39" customFormat="1" ht="35.25" customHeight="1" x14ac:dyDescent="0.25">
      <c r="A12" s="16">
        <v>6</v>
      </c>
      <c r="B12" s="42" t="s">
        <v>121</v>
      </c>
    </row>
    <row r="13" spans="1:17" s="39" customFormat="1" ht="35.25" customHeight="1" x14ac:dyDescent="0.25">
      <c r="A13" s="16">
        <v>7</v>
      </c>
      <c r="B13" s="42" t="s">
        <v>117</v>
      </c>
    </row>
    <row r="14" spans="1:17" s="39" customFormat="1" ht="35.25" customHeight="1" x14ac:dyDescent="0.25">
      <c r="A14" s="16">
        <v>8</v>
      </c>
      <c r="B14" s="42" t="s">
        <v>118</v>
      </c>
    </row>
    <row r="15" spans="1:17" s="39" customFormat="1" ht="35.25" customHeight="1" x14ac:dyDescent="0.25">
      <c r="A15" s="16">
        <v>9</v>
      </c>
      <c r="B15" s="42" t="s">
        <v>161</v>
      </c>
    </row>
    <row r="20" spans="5:5" ht="21.75" customHeight="1" x14ac:dyDescent="0.3">
      <c r="E20" s="41"/>
    </row>
  </sheetData>
  <hyperlinks>
    <hyperlink ref="B11" r:id="rId1" display="mailto:susheelnresearch@gmail.com" xr:uid="{53548AA5-13D6-4B2C-927E-FD5D824DB5D5}"/>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EA596B-E99E-4984-9C8F-7FDF6E73D48C}">
  <dimension ref="A1:F115"/>
  <sheetViews>
    <sheetView topLeftCell="A90" workbookViewId="0">
      <selection activeCell="B29" sqref="B29"/>
    </sheetView>
  </sheetViews>
  <sheetFormatPr defaultRowHeight="15" x14ac:dyDescent="0.25"/>
  <cols>
    <col min="1" max="1" width="63.5703125" customWidth="1"/>
    <col min="2" max="6" width="10.85546875" customWidth="1"/>
    <col min="7" max="7" width="22.7109375" customWidth="1"/>
    <col min="8" max="8" width="24" customWidth="1"/>
    <col min="9" max="9" width="28.42578125" customWidth="1"/>
  </cols>
  <sheetData>
    <row r="1" spans="1:6" ht="15.75" x14ac:dyDescent="0.25">
      <c r="A1" s="2" t="s">
        <v>122</v>
      </c>
      <c r="B1" t="s">
        <v>123</v>
      </c>
    </row>
    <row r="2" spans="1:6" ht="15.75" x14ac:dyDescent="0.25">
      <c r="A2" s="2" t="s">
        <v>124</v>
      </c>
    </row>
    <row r="4" spans="1:6" ht="15.75" x14ac:dyDescent="0.25">
      <c r="A4" s="2"/>
    </row>
    <row r="5" spans="1:6" ht="15.75" x14ac:dyDescent="0.25">
      <c r="A5" s="2" t="s">
        <v>125</v>
      </c>
    </row>
    <row r="6" spans="1:6" ht="15.75" x14ac:dyDescent="0.25">
      <c r="A6" s="2" t="s">
        <v>126</v>
      </c>
      <c r="B6" s="2">
        <v>2019</v>
      </c>
      <c r="C6" s="2">
        <v>2020</v>
      </c>
      <c r="D6" s="2">
        <v>2021</v>
      </c>
      <c r="E6" s="2">
        <v>2022</v>
      </c>
      <c r="F6" s="2">
        <v>2023</v>
      </c>
    </row>
    <row r="7" spans="1:6" x14ac:dyDescent="0.25">
      <c r="A7" t="s">
        <v>85</v>
      </c>
    </row>
    <row r="8" spans="1:6" x14ac:dyDescent="0.25">
      <c r="A8" t="s">
        <v>86</v>
      </c>
      <c r="B8" s="1">
        <v>28259.228999999999</v>
      </c>
      <c r="C8" s="1">
        <v>26905.043260000002</v>
      </c>
      <c r="D8" s="1">
        <v>33615.275110000002</v>
      </c>
      <c r="E8" s="1">
        <v>35460.495940000001</v>
      </c>
      <c r="F8" s="1">
        <v>32478.698100000001</v>
      </c>
    </row>
    <row r="9" spans="1:6" x14ac:dyDescent="0.25">
      <c r="A9" t="s">
        <v>127</v>
      </c>
      <c r="B9" s="1">
        <v>28081.447</v>
      </c>
      <c r="C9" s="1">
        <v>26802.962600000003</v>
      </c>
      <c r="D9" s="1">
        <v>33497.804250000001</v>
      </c>
      <c r="E9" s="1">
        <v>35270.335630000001</v>
      </c>
      <c r="F9" s="1">
        <v>32300.551500000001</v>
      </c>
    </row>
    <row r="10" spans="1:6" x14ac:dyDescent="0.25">
      <c r="A10" t="s">
        <v>128</v>
      </c>
      <c r="B10" s="1">
        <v>177.78200000000001</v>
      </c>
      <c r="C10" s="1">
        <v>102.08066000000001</v>
      </c>
      <c r="D10" s="1">
        <v>117.47086</v>
      </c>
      <c r="E10" s="1">
        <v>190.16031000000001</v>
      </c>
      <c r="F10" s="1">
        <v>178.14660000000001</v>
      </c>
    </row>
    <row r="11" spans="1:6" x14ac:dyDescent="0.25">
      <c r="A11" t="s">
        <v>129</v>
      </c>
      <c r="B11" s="1">
        <v>2.302</v>
      </c>
      <c r="C11" s="1">
        <v>0</v>
      </c>
      <c r="D11" s="1">
        <v>0</v>
      </c>
      <c r="E11" s="1">
        <v>0</v>
      </c>
      <c r="F11" s="1">
        <v>0</v>
      </c>
    </row>
    <row r="12" spans="1:6" x14ac:dyDescent="0.25">
      <c r="A12" t="s">
        <v>87</v>
      </c>
      <c r="B12" s="1">
        <v>920.74599999999998</v>
      </c>
      <c r="C12" s="1">
        <v>448.84273999999999</v>
      </c>
      <c r="D12" s="1">
        <v>500.83693</v>
      </c>
      <c r="E12" s="1">
        <v>517.90485000000001</v>
      </c>
      <c r="F12" s="1">
        <v>535.05405000000007</v>
      </c>
    </row>
    <row r="13" spans="1:6" x14ac:dyDescent="0.25">
      <c r="A13" t="s">
        <v>88</v>
      </c>
      <c r="B13" s="1">
        <v>29182.276999999998</v>
      </c>
      <c r="C13" s="1">
        <v>27353.885999999999</v>
      </c>
      <c r="D13" s="1">
        <v>34116.112030000004</v>
      </c>
      <c r="E13" s="1">
        <v>35978.400780000004</v>
      </c>
      <c r="F13" s="1">
        <v>33013.75215</v>
      </c>
    </row>
    <row r="14" spans="1:6" x14ac:dyDescent="0.25">
      <c r="B14" s="1"/>
      <c r="C14" s="1"/>
      <c r="D14" s="1"/>
      <c r="E14" s="1"/>
      <c r="F14" s="1"/>
    </row>
    <row r="15" spans="1:6" x14ac:dyDescent="0.25">
      <c r="A15" t="s">
        <v>89</v>
      </c>
      <c r="B15" s="1"/>
      <c r="C15" s="1"/>
      <c r="D15" s="1"/>
      <c r="E15" s="1"/>
      <c r="F15" s="1"/>
    </row>
    <row r="16" spans="1:6" x14ac:dyDescent="0.25">
      <c r="A16" t="s">
        <v>90</v>
      </c>
      <c r="B16" s="1">
        <v>22298.928</v>
      </c>
      <c r="C16" s="1">
        <v>20401.00058</v>
      </c>
      <c r="D16" s="1">
        <v>25066.996230000001</v>
      </c>
      <c r="E16" s="1">
        <v>26165.90725</v>
      </c>
      <c r="F16" s="1">
        <v>24039.98906</v>
      </c>
    </row>
    <row r="17" spans="1:6" x14ac:dyDescent="0.25">
      <c r="A17" t="s">
        <v>91</v>
      </c>
      <c r="B17" s="1">
        <v>3026.877</v>
      </c>
      <c r="C17" s="1">
        <v>4233.1210799999999</v>
      </c>
      <c r="D17" s="1">
        <v>4806.02675</v>
      </c>
      <c r="E17" s="1">
        <v>5409.6818400000002</v>
      </c>
      <c r="F17" s="1">
        <v>5523.8106200000002</v>
      </c>
    </row>
    <row r="18" spans="1:6" x14ac:dyDescent="0.25">
      <c r="A18" t="s">
        <v>92</v>
      </c>
      <c r="B18" s="1">
        <v>2178.6970000000001</v>
      </c>
      <c r="C18" s="1">
        <v>2321.0202300000001</v>
      </c>
      <c r="D18" s="1">
        <v>2600.87005</v>
      </c>
      <c r="E18" s="1">
        <v>2921.4612299999999</v>
      </c>
      <c r="F18" s="1">
        <v>3172.96225</v>
      </c>
    </row>
    <row r="19" spans="1:6" x14ac:dyDescent="0.25">
      <c r="A19" t="s">
        <v>93</v>
      </c>
      <c r="B19">
        <f>931+848+80</f>
        <v>1859</v>
      </c>
      <c r="C19" s="1">
        <v>1912.10085</v>
      </c>
      <c r="D19" s="1">
        <v>2205.1567</v>
      </c>
      <c r="E19" s="1">
        <v>2488.2206000000001</v>
      </c>
      <c r="F19" s="1">
        <v>2350.8483700000002</v>
      </c>
    </row>
    <row r="20" spans="1:6" x14ac:dyDescent="0.25">
      <c r="A20" t="s">
        <v>130</v>
      </c>
      <c r="B20" s="1">
        <v>0</v>
      </c>
      <c r="C20" s="1">
        <v>67.862039999999993</v>
      </c>
      <c r="D20" s="1">
        <v>0.94723000000000002</v>
      </c>
      <c r="E20" s="1">
        <v>0</v>
      </c>
      <c r="F20" s="1">
        <v>0</v>
      </c>
    </row>
    <row r="21" spans="1:6" x14ac:dyDescent="0.25">
      <c r="A21" t="s">
        <v>94</v>
      </c>
      <c r="B21" s="1">
        <v>26336.55</v>
      </c>
      <c r="C21" s="1">
        <v>24701.054</v>
      </c>
      <c r="D21" s="1">
        <v>29874.161359999998</v>
      </c>
      <c r="E21" s="1">
        <v>31574.807210000003</v>
      </c>
      <c r="F21" s="1">
        <v>29568.616389999999</v>
      </c>
    </row>
    <row r="22" spans="1:6" x14ac:dyDescent="0.25">
      <c r="B22" s="1"/>
      <c r="C22" s="1"/>
      <c r="D22" s="1"/>
      <c r="E22" s="1"/>
      <c r="F22" s="1"/>
    </row>
    <row r="23" spans="1:6" x14ac:dyDescent="0.25">
      <c r="A23" t="s">
        <v>131</v>
      </c>
      <c r="B23" s="1">
        <v>29.356000000000002</v>
      </c>
      <c r="C23" s="1">
        <v>23.352910000000001</v>
      </c>
      <c r="D23" s="1">
        <v>80.753969999999995</v>
      </c>
      <c r="E23" s="1">
        <v>119.5432</v>
      </c>
      <c r="F23" s="1">
        <v>134.97838000000002</v>
      </c>
    </row>
    <row r="24" spans="1:6" x14ac:dyDescent="0.25">
      <c r="A24" t="s">
        <v>95</v>
      </c>
      <c r="B24" s="1">
        <v>2875.0830000000001</v>
      </c>
      <c r="C24" s="1">
        <v>2676.1849099999999</v>
      </c>
      <c r="D24" s="1">
        <v>4322.7046500000006</v>
      </c>
      <c r="E24" s="1">
        <v>4523.1367699999992</v>
      </c>
      <c r="F24" s="1">
        <v>3580.1141499999999</v>
      </c>
    </row>
    <row r="25" spans="1:6" x14ac:dyDescent="0.25">
      <c r="B25" s="1"/>
      <c r="C25" s="1"/>
      <c r="D25" s="1"/>
      <c r="E25" s="1"/>
      <c r="F25" s="1"/>
    </row>
    <row r="26" spans="1:6" x14ac:dyDescent="0.25">
      <c r="A26" t="s">
        <v>96</v>
      </c>
      <c r="B26" s="1">
        <v>268.24099999999999</v>
      </c>
      <c r="C26" s="1">
        <v>245.87789999999998</v>
      </c>
      <c r="D26" s="1">
        <v>180.41978</v>
      </c>
      <c r="E26" s="1">
        <v>192.88310000000001</v>
      </c>
      <c r="F26" s="1">
        <v>281.92194000000001</v>
      </c>
    </row>
    <row r="27" spans="1:6" x14ac:dyDescent="0.25">
      <c r="A27" t="s">
        <v>97</v>
      </c>
      <c r="B27" s="1">
        <v>492.76499999999999</v>
      </c>
      <c r="C27" s="1">
        <v>454.78485999999998</v>
      </c>
      <c r="D27" s="1">
        <v>783.31246999999996</v>
      </c>
      <c r="E27" s="1">
        <v>824.35735999999997</v>
      </c>
      <c r="F27" s="1">
        <v>620.05140000000006</v>
      </c>
    </row>
    <row r="28" spans="1:6" ht="15.75" x14ac:dyDescent="0.25">
      <c r="A28" s="2" t="s">
        <v>132</v>
      </c>
      <c r="B28" s="3">
        <v>2114.0770000000002</v>
      </c>
      <c r="C28" s="3">
        <v>1975.52216</v>
      </c>
      <c r="D28" s="3">
        <v>3358.9724000000001</v>
      </c>
      <c r="E28" s="3">
        <v>3505.8963199999998</v>
      </c>
      <c r="F28" s="3">
        <v>2678.1407999999997</v>
      </c>
    </row>
    <row r="29" spans="1:6" x14ac:dyDescent="0.25">
      <c r="A29" t="s">
        <v>98</v>
      </c>
      <c r="B29" s="43">
        <v>0.49830000000000002</v>
      </c>
      <c r="C29" s="43">
        <v>0.44436999999999999</v>
      </c>
      <c r="D29" s="43">
        <v>0.72660000000000002</v>
      </c>
      <c r="E29" s="43">
        <v>0.72616999999999998</v>
      </c>
      <c r="F29" s="43">
        <v>0.53408999999999995</v>
      </c>
    </row>
    <row r="32" spans="1:6" ht="15.75" x14ac:dyDescent="0.25">
      <c r="A32" s="2" t="s">
        <v>133</v>
      </c>
      <c r="B32" s="2">
        <v>2019</v>
      </c>
      <c r="C32" s="2">
        <v>2020</v>
      </c>
      <c r="D32" s="2">
        <v>2021</v>
      </c>
      <c r="E32" s="2">
        <v>2022</v>
      </c>
      <c r="F32" s="2">
        <v>2023</v>
      </c>
    </row>
    <row r="33" spans="1:6" x14ac:dyDescent="0.25">
      <c r="A33" t="s">
        <v>134</v>
      </c>
    </row>
    <row r="34" spans="1:6" x14ac:dyDescent="0.25">
      <c r="A34" t="s">
        <v>0</v>
      </c>
      <c r="B34" s="1">
        <v>1299.271</v>
      </c>
      <c r="C34" s="1">
        <v>1224.2891999999999</v>
      </c>
      <c r="D34" s="1">
        <v>1694.1151399999999</v>
      </c>
      <c r="E34" s="1">
        <v>1147.43948</v>
      </c>
      <c r="F34" s="1">
        <v>1052.7041299999999</v>
      </c>
    </row>
    <row r="35" spans="1:6" x14ac:dyDescent="0.25">
      <c r="A35" t="s">
        <v>1</v>
      </c>
      <c r="B35" s="1">
        <v>0</v>
      </c>
      <c r="C35" s="1">
        <v>0</v>
      </c>
      <c r="D35" s="1">
        <v>77.717259999999996</v>
      </c>
      <c r="E35" s="1">
        <v>41.975230000000003</v>
      </c>
      <c r="F35" s="1">
        <v>216.29470999999998</v>
      </c>
    </row>
    <row r="36" spans="1:6" x14ac:dyDescent="0.25">
      <c r="A36" t="s">
        <v>2</v>
      </c>
      <c r="B36" s="1">
        <v>269.33300000000003</v>
      </c>
      <c r="C36" s="1">
        <v>665.76525000000004</v>
      </c>
      <c r="D36" s="1">
        <v>674.00579000000005</v>
      </c>
      <c r="E36" s="1">
        <v>631.38586999999995</v>
      </c>
      <c r="F36" s="1">
        <v>756.87968000000001</v>
      </c>
    </row>
    <row r="37" spans="1:6" x14ac:dyDescent="0.25">
      <c r="A37" t="s">
        <v>3</v>
      </c>
      <c r="B37" s="1">
        <v>15602.535</v>
      </c>
      <c r="C37" s="1">
        <v>14287.19939</v>
      </c>
      <c r="D37" s="1">
        <v>16185.62376</v>
      </c>
      <c r="E37" s="1">
        <v>15746.901980000001</v>
      </c>
      <c r="F37" s="1">
        <v>14038.370570000001</v>
      </c>
    </row>
    <row r="38" spans="1:6" x14ac:dyDescent="0.25">
      <c r="A38" t="s">
        <v>4</v>
      </c>
      <c r="B38" s="1">
        <v>18179.398000000001</v>
      </c>
      <c r="C38" s="1">
        <v>16183.75848</v>
      </c>
      <c r="D38" s="1">
        <v>18631.461960000001</v>
      </c>
      <c r="E38" s="1">
        <v>17567.726609999998</v>
      </c>
      <c r="F38" s="1">
        <v>16064.333329999999</v>
      </c>
    </row>
    <row r="39" spans="1:6" x14ac:dyDescent="0.25">
      <c r="A39" t="s">
        <v>5</v>
      </c>
      <c r="B39" s="1"/>
      <c r="C39" s="1"/>
      <c r="D39" s="1"/>
      <c r="E39" s="1"/>
      <c r="F39" s="1"/>
    </row>
    <row r="40" spans="1:6" x14ac:dyDescent="0.25">
      <c r="A40" t="s">
        <v>135</v>
      </c>
      <c r="B40" s="1">
        <v>0</v>
      </c>
      <c r="C40" s="1">
        <v>0</v>
      </c>
      <c r="D40" s="1">
        <v>0</v>
      </c>
      <c r="E40" s="1">
        <v>29.753889999999998</v>
      </c>
      <c r="F40" s="1">
        <v>29.624950000000002</v>
      </c>
    </row>
    <row r="41" spans="1:6" x14ac:dyDescent="0.25">
      <c r="A41" t="s">
        <v>136</v>
      </c>
      <c r="B41" s="1">
        <v>0</v>
      </c>
      <c r="C41" s="1">
        <v>0</v>
      </c>
      <c r="D41" s="1">
        <v>100</v>
      </c>
      <c r="E41" s="1">
        <v>320.08809000000002</v>
      </c>
      <c r="F41" s="1">
        <v>220.04873999999998</v>
      </c>
    </row>
    <row r="42" spans="1:6" x14ac:dyDescent="0.25">
      <c r="A42" t="s">
        <v>137</v>
      </c>
      <c r="B42" s="1">
        <v>814.89700000000005</v>
      </c>
      <c r="C42" s="1">
        <v>838.24969999999996</v>
      </c>
      <c r="D42" s="1">
        <v>1507.29683</v>
      </c>
      <c r="E42" s="1">
        <v>1824.3740700000001</v>
      </c>
      <c r="F42" s="1">
        <v>1967.4142899999999</v>
      </c>
    </row>
    <row r="43" spans="1:6" x14ac:dyDescent="0.25">
      <c r="A43" t="s">
        <v>73</v>
      </c>
      <c r="B43" s="1">
        <v>13.554</v>
      </c>
      <c r="C43" s="1">
        <v>0</v>
      </c>
      <c r="D43" s="1">
        <v>0</v>
      </c>
      <c r="E43" s="1">
        <v>0</v>
      </c>
      <c r="F43" s="1">
        <v>0</v>
      </c>
    </row>
    <row r="44" spans="1:6" x14ac:dyDescent="0.25">
      <c r="A44" t="s">
        <v>74</v>
      </c>
      <c r="B44" s="1">
        <v>0</v>
      </c>
      <c r="C44" s="1">
        <v>500.35742999999997</v>
      </c>
      <c r="D44" s="1">
        <v>500.35742999999997</v>
      </c>
      <c r="E44" s="1">
        <v>500.35742999999997</v>
      </c>
      <c r="F44" s="1">
        <v>500.35742999999997</v>
      </c>
    </row>
    <row r="45" spans="1:6" x14ac:dyDescent="0.25">
      <c r="A45" t="s">
        <v>6</v>
      </c>
      <c r="B45" s="1">
        <v>16913.288</v>
      </c>
      <c r="C45" s="1">
        <v>17147.932120000001</v>
      </c>
      <c r="D45" s="1">
        <v>17099.008600000001</v>
      </c>
      <c r="E45" s="1">
        <v>17471.160649999998</v>
      </c>
      <c r="F45" s="1">
        <v>18803.698809999998</v>
      </c>
    </row>
    <row r="46" spans="1:6" x14ac:dyDescent="0.25">
      <c r="A46" t="s">
        <v>75</v>
      </c>
      <c r="B46" s="1">
        <v>0</v>
      </c>
      <c r="C46" s="1">
        <v>0</v>
      </c>
      <c r="D46" s="1">
        <v>1282.66661</v>
      </c>
      <c r="E46" s="1">
        <v>1231.98775</v>
      </c>
      <c r="F46" s="1">
        <v>1179.45669</v>
      </c>
    </row>
    <row r="47" spans="1:6" x14ac:dyDescent="0.25">
      <c r="A47" t="s">
        <v>7</v>
      </c>
      <c r="B47" s="1">
        <v>15.388</v>
      </c>
      <c r="C47" s="1">
        <v>11.527520000000001</v>
      </c>
      <c r="D47" s="1">
        <v>7.4675200000000004</v>
      </c>
      <c r="E47" s="1">
        <v>5.1050600000000008</v>
      </c>
      <c r="F47" s="1">
        <v>2.4433099999999999</v>
      </c>
    </row>
    <row r="48" spans="1:6" x14ac:dyDescent="0.25">
      <c r="A48" t="s">
        <v>8</v>
      </c>
      <c r="B48" s="1">
        <v>49.862000000000002</v>
      </c>
      <c r="C48" s="1">
        <v>59.869410000000002</v>
      </c>
      <c r="D48" s="1">
        <v>138.37129999999999</v>
      </c>
      <c r="E48" s="1">
        <v>188.92751000000001</v>
      </c>
      <c r="F48" s="1">
        <v>199.83462</v>
      </c>
    </row>
    <row r="49" spans="1:6" x14ac:dyDescent="0.25">
      <c r="A49" t="s">
        <v>9</v>
      </c>
      <c r="B49" s="1">
        <v>0</v>
      </c>
      <c r="C49" s="1">
        <v>1278.61023</v>
      </c>
      <c r="D49" s="1">
        <v>7.9728000000000003</v>
      </c>
      <c r="E49" s="1">
        <v>8.7310200000000009</v>
      </c>
      <c r="F49" s="1">
        <v>90.678490000000011</v>
      </c>
    </row>
    <row r="50" spans="1:6" x14ac:dyDescent="0.25">
      <c r="A50" t="s">
        <v>10</v>
      </c>
      <c r="B50" s="1">
        <v>17806.989000000001</v>
      </c>
      <c r="C50" s="1">
        <v>19836.546399999999</v>
      </c>
      <c r="D50" s="1">
        <v>20643.141090000001</v>
      </c>
      <c r="E50" s="1">
        <v>21580.48546</v>
      </c>
      <c r="F50" s="1">
        <v>22993.557339999999</v>
      </c>
    </row>
    <row r="51" spans="1:6" ht="15.75" x14ac:dyDescent="0.25">
      <c r="A51" s="2" t="s">
        <v>11</v>
      </c>
      <c r="B51" s="3">
        <v>35986.387000000002</v>
      </c>
      <c r="C51" s="3">
        <v>36020.30487</v>
      </c>
      <c r="D51" s="3">
        <v>39274.603040000002</v>
      </c>
      <c r="E51" s="3">
        <v>39148.212070000001</v>
      </c>
      <c r="F51" s="3">
        <v>39057.890659999997</v>
      </c>
    </row>
    <row r="52" spans="1:6" ht="15.75" x14ac:dyDescent="0.25">
      <c r="A52" s="2"/>
      <c r="B52" s="3"/>
      <c r="C52" s="3"/>
      <c r="D52" s="3"/>
      <c r="E52" s="3"/>
      <c r="F52" s="3"/>
    </row>
    <row r="53" spans="1:6" x14ac:dyDescent="0.25">
      <c r="A53" t="s">
        <v>76</v>
      </c>
      <c r="B53" s="1"/>
      <c r="C53" s="1"/>
      <c r="D53" s="1"/>
      <c r="E53" s="1"/>
      <c r="F53" s="1"/>
    </row>
    <row r="54" spans="1:6" x14ac:dyDescent="0.25">
      <c r="A54" t="s">
        <v>12</v>
      </c>
      <c r="B54" s="1"/>
      <c r="C54" s="1"/>
      <c r="D54" s="1"/>
      <c r="E54" s="1"/>
      <c r="F54" s="1"/>
    </row>
    <row r="55" spans="1:6" x14ac:dyDescent="0.25">
      <c r="A55" t="s">
        <v>138</v>
      </c>
      <c r="B55" s="1">
        <v>14219.591</v>
      </c>
      <c r="C55" s="1">
        <v>11192.934369999999</v>
      </c>
      <c r="D55" s="1">
        <v>12066.05486</v>
      </c>
      <c r="E55" s="1">
        <v>9475.4463599999999</v>
      </c>
      <c r="F55" s="1">
        <v>7625.8200800000004</v>
      </c>
    </row>
    <row r="56" spans="1:6" x14ac:dyDescent="0.25">
      <c r="A56" t="s">
        <v>13</v>
      </c>
      <c r="B56" s="1">
        <v>2471.0419999999999</v>
      </c>
      <c r="C56" s="1">
        <v>2988.1444799999999</v>
      </c>
      <c r="D56" s="1">
        <v>2542.79459</v>
      </c>
      <c r="E56" s="1">
        <v>2310.6202000000003</v>
      </c>
      <c r="F56" s="1">
        <v>3043.4423900000002</v>
      </c>
    </row>
    <row r="57" spans="1:6" x14ac:dyDescent="0.25">
      <c r="A57" t="s">
        <v>139</v>
      </c>
      <c r="B57" s="1">
        <v>918.76</v>
      </c>
      <c r="C57" s="1">
        <v>0</v>
      </c>
      <c r="D57" s="1">
        <v>0</v>
      </c>
      <c r="E57" s="1">
        <v>0</v>
      </c>
      <c r="F57" s="1">
        <v>0</v>
      </c>
    </row>
    <row r="58" spans="1:6" x14ac:dyDescent="0.25">
      <c r="A58" t="s">
        <v>77</v>
      </c>
      <c r="B58" s="1">
        <v>943.33299999999997</v>
      </c>
      <c r="C58" s="1">
        <v>883.55332999999996</v>
      </c>
      <c r="D58" s="1">
        <v>1044.6466700000001</v>
      </c>
      <c r="E58" s="1">
        <v>1511.8266699999999</v>
      </c>
      <c r="F58" s="1">
        <v>2195.48333</v>
      </c>
    </row>
    <row r="59" spans="1:6" x14ac:dyDescent="0.25">
      <c r="A59" t="s">
        <v>14</v>
      </c>
      <c r="B59" s="1">
        <v>0</v>
      </c>
      <c r="C59" s="1">
        <v>14.742190000000001</v>
      </c>
      <c r="D59" s="1">
        <v>17.556279999999997</v>
      </c>
      <c r="E59" s="1">
        <v>18.570080000000001</v>
      </c>
      <c r="F59" s="1">
        <v>23.94265</v>
      </c>
    </row>
    <row r="60" spans="1:6" x14ac:dyDescent="0.25">
      <c r="A60" t="s">
        <v>15</v>
      </c>
      <c r="B60" s="1">
        <v>224.18600000000001</v>
      </c>
      <c r="C60" s="1">
        <v>176.70549</v>
      </c>
      <c r="D60" s="1">
        <v>328.25834999999995</v>
      </c>
      <c r="E60" s="1">
        <v>308.62515999999999</v>
      </c>
      <c r="F60" s="1">
        <v>231.21660999999997</v>
      </c>
    </row>
    <row r="61" spans="1:6" x14ac:dyDescent="0.25">
      <c r="A61" t="s">
        <v>16</v>
      </c>
      <c r="B61" s="1">
        <v>46.970999999999997</v>
      </c>
      <c r="C61" s="1">
        <v>5.3519100000000002</v>
      </c>
      <c r="D61" s="1">
        <v>11.790229999999999</v>
      </c>
      <c r="E61" s="1">
        <v>4.2514899999999995</v>
      </c>
      <c r="F61" s="1">
        <v>0.39831</v>
      </c>
    </row>
    <row r="62" spans="1:6" x14ac:dyDescent="0.25">
      <c r="A62" t="s">
        <v>17</v>
      </c>
      <c r="B62" s="1">
        <v>18823.883000000002</v>
      </c>
      <c r="C62" s="1">
        <v>15261.431779999999</v>
      </c>
      <c r="D62" s="1">
        <v>16011.100990000001</v>
      </c>
      <c r="E62" s="1">
        <v>13629.339960000001</v>
      </c>
      <c r="F62" s="1">
        <v>13120.30337</v>
      </c>
    </row>
    <row r="63" spans="1:6" x14ac:dyDescent="0.25">
      <c r="A63" t="s">
        <v>18</v>
      </c>
      <c r="B63" s="1"/>
      <c r="C63" s="1"/>
      <c r="D63" s="1"/>
      <c r="E63" s="1"/>
      <c r="F63" s="1"/>
    </row>
    <row r="64" spans="1:6" x14ac:dyDescent="0.25">
      <c r="A64" t="s">
        <v>78</v>
      </c>
      <c r="B64" s="1">
        <v>833.33299999999997</v>
      </c>
      <c r="C64" s="1">
        <v>2302.77</v>
      </c>
      <c r="D64" s="1">
        <v>2138.79</v>
      </c>
      <c r="E64" s="1">
        <v>2120.3733299999999</v>
      </c>
      <c r="F64" s="1">
        <v>1075</v>
      </c>
    </row>
    <row r="65" spans="1:6" x14ac:dyDescent="0.25">
      <c r="A65" t="s">
        <v>19</v>
      </c>
      <c r="B65" s="1">
        <v>0</v>
      </c>
      <c r="C65" s="1">
        <v>1080.9946299999999</v>
      </c>
      <c r="D65" s="1">
        <v>1128.7525900000001</v>
      </c>
      <c r="E65" s="1">
        <v>1131.20478</v>
      </c>
      <c r="F65" s="1">
        <v>1111.23235</v>
      </c>
    </row>
    <row r="66" spans="1:6" x14ac:dyDescent="0.25">
      <c r="A66" t="s">
        <v>20</v>
      </c>
      <c r="B66" s="1">
        <v>115.601</v>
      </c>
      <c r="C66" s="1">
        <v>147.44324</v>
      </c>
      <c r="D66" s="1">
        <v>143.88514999999998</v>
      </c>
      <c r="E66" s="1">
        <v>162.52321000000001</v>
      </c>
      <c r="F66" s="1">
        <v>192.93518</v>
      </c>
    </row>
    <row r="67" spans="1:6" x14ac:dyDescent="0.25">
      <c r="A67" t="s">
        <v>79</v>
      </c>
      <c r="B67" s="1">
        <v>10.403</v>
      </c>
      <c r="C67" s="1">
        <v>8.2721700000000009</v>
      </c>
      <c r="D67" s="1">
        <v>10.570639999999999</v>
      </c>
      <c r="E67" s="1">
        <v>7.6759700000000004</v>
      </c>
      <c r="F67" s="1">
        <v>5.4432700000000001</v>
      </c>
    </row>
    <row r="68" spans="1:6" x14ac:dyDescent="0.25">
      <c r="A68" t="s">
        <v>140</v>
      </c>
      <c r="B68" s="1">
        <v>72.248999999999995</v>
      </c>
      <c r="C68" s="1">
        <v>5.55</v>
      </c>
      <c r="D68" s="1">
        <v>5.4502600000000001</v>
      </c>
      <c r="E68" s="1">
        <v>6.0030000000000001</v>
      </c>
      <c r="F68" s="1">
        <v>5.7700699999999996</v>
      </c>
    </row>
    <row r="69" spans="1:6" x14ac:dyDescent="0.25">
      <c r="A69" t="s">
        <v>21</v>
      </c>
      <c r="B69" s="1">
        <v>1031.586</v>
      </c>
      <c r="C69" s="1">
        <v>3545.0300400000001</v>
      </c>
      <c r="D69" s="1">
        <v>3427.4486400000001</v>
      </c>
      <c r="E69" s="1">
        <v>3427.7802900000002</v>
      </c>
      <c r="F69" s="1">
        <v>2390.3808599999998</v>
      </c>
    </row>
    <row r="70" spans="1:6" ht="15.75" x14ac:dyDescent="0.25">
      <c r="A70" s="2" t="s">
        <v>22</v>
      </c>
      <c r="B70" s="3">
        <v>19855.469000000001</v>
      </c>
      <c r="C70" s="3">
        <v>18806.46182</v>
      </c>
      <c r="D70" s="3">
        <v>19438.549629999998</v>
      </c>
      <c r="E70" s="3">
        <v>17057.12025</v>
      </c>
      <c r="F70" s="3">
        <v>15510.684230000001</v>
      </c>
    </row>
    <row r="71" spans="1:6" x14ac:dyDescent="0.25">
      <c r="A71" t="s">
        <v>23</v>
      </c>
      <c r="B71" s="1"/>
      <c r="C71" s="1"/>
      <c r="D71" s="1"/>
      <c r="E71" s="1"/>
      <c r="F71" s="1"/>
    </row>
    <row r="72" spans="1:6" x14ac:dyDescent="0.25">
      <c r="A72" t="s">
        <v>80</v>
      </c>
      <c r="B72" s="1">
        <v>4201.5429999999997</v>
      </c>
      <c r="C72" s="1">
        <v>4401.6139599999997</v>
      </c>
      <c r="D72" s="1">
        <v>4601.6831500000008</v>
      </c>
      <c r="E72" s="1">
        <v>4801.7438099999999</v>
      </c>
      <c r="F72" s="1">
        <v>5001.8090999999995</v>
      </c>
    </row>
    <row r="73" spans="1:6" x14ac:dyDescent="0.25">
      <c r="A73" t="s">
        <v>24</v>
      </c>
      <c r="B73" s="1">
        <v>4201.5410000000002</v>
      </c>
      <c r="C73" s="1">
        <v>4401.6099699999995</v>
      </c>
      <c r="D73" s="1">
        <v>4601.6711500000001</v>
      </c>
      <c r="E73" s="1">
        <v>4801.7367300000005</v>
      </c>
      <c r="F73" s="1">
        <v>5001.8028600000007</v>
      </c>
    </row>
    <row r="74" spans="1:6" x14ac:dyDescent="0.25">
      <c r="A74" t="s">
        <v>25</v>
      </c>
      <c r="B74" s="1">
        <v>4739.2960000000003</v>
      </c>
      <c r="C74" s="1">
        <v>4739.29583</v>
      </c>
      <c r="D74" s="1">
        <v>4739.29583</v>
      </c>
      <c r="E74" s="1">
        <v>4739.29583</v>
      </c>
      <c r="F74" s="1">
        <v>4739.29583</v>
      </c>
    </row>
    <row r="75" spans="1:6" x14ac:dyDescent="0.25">
      <c r="A75" t="s">
        <v>26</v>
      </c>
      <c r="B75" s="1">
        <v>6991.91</v>
      </c>
      <c r="C75" s="1">
        <v>7845.1945300000007</v>
      </c>
      <c r="D75" s="1">
        <v>10174.213519999999</v>
      </c>
      <c r="E75" s="1">
        <v>12289.614109999999</v>
      </c>
      <c r="F75" s="1">
        <v>13538.307199999999</v>
      </c>
    </row>
    <row r="76" spans="1:6" x14ac:dyDescent="0.25">
      <c r="A76" t="s">
        <v>81</v>
      </c>
      <c r="B76" s="1">
        <v>-20.608000000000001</v>
      </c>
      <c r="C76" s="1">
        <v>-4.9180299999999999</v>
      </c>
      <c r="D76" s="1">
        <v>45.667370000000005</v>
      </c>
      <c r="E76" s="1">
        <v>-43.106319999999997</v>
      </c>
      <c r="F76" s="1">
        <v>-40.204889999999999</v>
      </c>
    </row>
    <row r="77" spans="1:6" x14ac:dyDescent="0.25">
      <c r="A77" t="s">
        <v>82</v>
      </c>
      <c r="B77" s="1">
        <v>15912.138999999999</v>
      </c>
      <c r="C77" s="1">
        <v>16981.1823</v>
      </c>
      <c r="D77" s="1">
        <v>19560.847870000001</v>
      </c>
      <c r="E77" s="1">
        <v>21787.54034</v>
      </c>
      <c r="F77" s="1">
        <v>23239.201000000001</v>
      </c>
    </row>
    <row r="78" spans="1:6" x14ac:dyDescent="0.25">
      <c r="A78" t="s">
        <v>83</v>
      </c>
      <c r="B78" s="1">
        <v>218.779</v>
      </c>
      <c r="C78" s="1">
        <v>232.66075000000001</v>
      </c>
      <c r="D78" s="1">
        <v>275.20555000000002</v>
      </c>
      <c r="E78" s="1">
        <v>303.55147999999997</v>
      </c>
      <c r="F78" s="1">
        <v>308.00541999999996</v>
      </c>
    </row>
    <row r="79" spans="1:6" ht="15.75" x14ac:dyDescent="0.25">
      <c r="A79" s="2" t="s">
        <v>84</v>
      </c>
      <c r="B79" s="3">
        <v>16130.918</v>
      </c>
      <c r="C79" s="3">
        <v>17213.843049999999</v>
      </c>
      <c r="D79" s="3">
        <v>19836.05342</v>
      </c>
      <c r="E79" s="3">
        <v>22091.091820000001</v>
      </c>
      <c r="F79" s="3">
        <v>23547.206429999998</v>
      </c>
    </row>
    <row r="80" spans="1:6" ht="15.75" x14ac:dyDescent="0.25">
      <c r="A80" s="2" t="s">
        <v>27</v>
      </c>
      <c r="B80" s="3">
        <v>35986.387000000002</v>
      </c>
      <c r="C80" s="3">
        <v>36020.30487</v>
      </c>
      <c r="D80" s="3">
        <v>39274.603040000002</v>
      </c>
      <c r="E80" s="3">
        <v>39148.212070000001</v>
      </c>
      <c r="F80" s="3">
        <v>39057.890659999997</v>
      </c>
    </row>
    <row r="83" spans="1:6" x14ac:dyDescent="0.25">
      <c r="A83" s="46"/>
      <c r="B83" s="46"/>
      <c r="C83" s="46"/>
      <c r="D83" s="46"/>
      <c r="E83" s="46"/>
      <c r="F83" s="46"/>
    </row>
    <row r="84" spans="1:6" x14ac:dyDescent="0.25">
      <c r="B84" s="4"/>
      <c r="C84" s="4"/>
      <c r="D84" s="4"/>
      <c r="E84" s="4"/>
      <c r="F84" s="4"/>
    </row>
    <row r="85" spans="1:6" x14ac:dyDescent="0.25">
      <c r="B85" s="4"/>
      <c r="C85" s="4"/>
      <c r="D85" s="4"/>
      <c r="E85" s="4"/>
      <c r="F85" s="4"/>
    </row>
    <row r="86" spans="1:6" x14ac:dyDescent="0.25">
      <c r="B86" s="4"/>
      <c r="C86" s="4"/>
      <c r="D86" s="4"/>
      <c r="E86" s="4"/>
      <c r="F86" s="4"/>
    </row>
    <row r="90" spans="1:6" ht="15.75" x14ac:dyDescent="0.25">
      <c r="A90" s="44" t="s">
        <v>28</v>
      </c>
      <c r="B90" s="45">
        <v>2019</v>
      </c>
      <c r="C90" s="45">
        <v>2020</v>
      </c>
      <c r="D90" s="45">
        <v>2021</v>
      </c>
      <c r="E90" s="45">
        <v>2022</v>
      </c>
      <c r="F90" s="45">
        <v>2023</v>
      </c>
    </row>
    <row r="91" spans="1:6" ht="15.75" x14ac:dyDescent="0.25">
      <c r="A91" s="5" t="s">
        <v>29</v>
      </c>
      <c r="B91" s="9"/>
      <c r="C91" s="10"/>
      <c r="D91" s="10"/>
      <c r="E91" s="10"/>
      <c r="F91" s="10"/>
    </row>
    <row r="92" spans="1:6" ht="15.75" x14ac:dyDescent="0.25">
      <c r="A92" s="5" t="s">
        <v>30</v>
      </c>
      <c r="B92" s="11"/>
      <c r="C92" s="11"/>
      <c r="D92" s="11"/>
      <c r="E92" s="11"/>
      <c r="F92" s="11"/>
    </row>
    <row r="93" spans="1:6" ht="15.75" x14ac:dyDescent="0.25">
      <c r="A93" s="5" t="s">
        <v>31</v>
      </c>
      <c r="B93" s="11"/>
      <c r="C93" s="11"/>
      <c r="D93" s="11"/>
      <c r="E93" s="11"/>
      <c r="F93" s="11"/>
    </row>
    <row r="94" spans="1:6" ht="15.75" x14ac:dyDescent="0.25">
      <c r="A94" s="5"/>
    </row>
    <row r="95" spans="1:6" ht="15.75" x14ac:dyDescent="0.25">
      <c r="A95" s="5" t="s">
        <v>32</v>
      </c>
      <c r="B95" s="12"/>
      <c r="C95" s="12"/>
      <c r="D95" s="12"/>
      <c r="E95" s="12"/>
      <c r="F95" s="12"/>
    </row>
    <row r="96" spans="1:6" ht="15.75" x14ac:dyDescent="0.25">
      <c r="A96" s="8" t="s">
        <v>45</v>
      </c>
      <c r="B96" s="9"/>
      <c r="C96" s="9"/>
      <c r="D96" s="9"/>
      <c r="E96" s="9"/>
      <c r="F96" s="9"/>
    </row>
    <row r="97" spans="1:6" ht="15.75" x14ac:dyDescent="0.25">
      <c r="A97" s="8" t="s">
        <v>46</v>
      </c>
      <c r="B97" s="9"/>
      <c r="C97" s="9"/>
      <c r="D97" s="9"/>
      <c r="E97" s="9"/>
      <c r="F97" s="9"/>
    </row>
    <row r="98" spans="1:6" ht="15.75" x14ac:dyDescent="0.25">
      <c r="A98" s="8" t="s">
        <v>47</v>
      </c>
      <c r="B98" s="9"/>
      <c r="C98" s="9"/>
      <c r="D98" s="9"/>
      <c r="E98" s="9"/>
      <c r="F98" s="9"/>
    </row>
    <row r="99" spans="1:6" ht="15.75" x14ac:dyDescent="0.25">
      <c r="A99" s="5" t="s">
        <v>33</v>
      </c>
      <c r="B99" s="9"/>
      <c r="C99" s="9"/>
      <c r="D99" s="9"/>
      <c r="E99" s="9"/>
      <c r="F99" s="9"/>
    </row>
    <row r="100" spans="1:6" ht="15.75" x14ac:dyDescent="0.25">
      <c r="A100" s="5"/>
      <c r="B100" s="9"/>
      <c r="C100" s="9"/>
      <c r="D100" s="9"/>
      <c r="E100" s="9"/>
      <c r="F100" s="9"/>
    </row>
    <row r="101" spans="1:6" ht="15.75" x14ac:dyDescent="0.25">
      <c r="A101" s="5" t="s">
        <v>99</v>
      </c>
      <c r="B101" s="9"/>
      <c r="C101" s="9"/>
      <c r="D101" s="9"/>
      <c r="E101" s="9"/>
      <c r="F101" s="9"/>
    </row>
    <row r="102" spans="1:6" ht="15.75" x14ac:dyDescent="0.25">
      <c r="A102" s="5" t="s">
        <v>34</v>
      </c>
      <c r="B102" s="9"/>
      <c r="C102" s="9"/>
      <c r="D102" s="9"/>
      <c r="E102" s="9"/>
      <c r="F102" s="9"/>
    </row>
    <row r="103" spans="1:6" ht="15.75" x14ac:dyDescent="0.25">
      <c r="A103" s="5" t="s">
        <v>35</v>
      </c>
      <c r="B103" s="9"/>
      <c r="C103" s="9"/>
      <c r="D103" s="9"/>
      <c r="E103" s="9"/>
      <c r="F103" s="9"/>
    </row>
    <row r="104" spans="1:6" ht="15.75" x14ac:dyDescent="0.25">
      <c r="A104" s="5" t="s">
        <v>100</v>
      </c>
      <c r="B104" s="9"/>
      <c r="C104" s="9"/>
      <c r="D104" s="9"/>
      <c r="E104" s="9"/>
      <c r="F104" s="9"/>
    </row>
    <row r="105" spans="1:6" ht="15.75" x14ac:dyDescent="0.25">
      <c r="A105" s="5" t="s">
        <v>36</v>
      </c>
      <c r="B105" s="11"/>
      <c r="C105" s="11"/>
      <c r="D105" s="11"/>
      <c r="E105" s="11"/>
      <c r="F105" s="11"/>
    </row>
    <row r="106" spans="1:6" ht="15.75" x14ac:dyDescent="0.25">
      <c r="A106" s="5"/>
    </row>
    <row r="107" spans="1:6" ht="15.75" x14ac:dyDescent="0.25">
      <c r="A107" s="5" t="s">
        <v>37</v>
      </c>
      <c r="B107" s="13"/>
      <c r="C107" s="13"/>
      <c r="D107" s="13"/>
      <c r="E107" s="13"/>
      <c r="F107" s="13"/>
    </row>
    <row r="108" spans="1:6" ht="15.75" x14ac:dyDescent="0.25">
      <c r="A108" s="5" t="s">
        <v>38</v>
      </c>
      <c r="B108" s="9"/>
      <c r="C108" s="9"/>
      <c r="D108" s="9"/>
      <c r="E108" s="9"/>
      <c r="F108" s="9"/>
    </row>
    <row r="109" spans="1:6" ht="15.75" x14ac:dyDescent="0.25">
      <c r="A109" s="5" t="s">
        <v>39</v>
      </c>
      <c r="B109" s="9"/>
      <c r="C109" s="9"/>
      <c r="D109" s="9"/>
      <c r="E109" s="9"/>
      <c r="F109" s="9"/>
    </row>
    <row r="110" spans="1:6" ht="15.75" x14ac:dyDescent="0.25">
      <c r="A110" s="5" t="s">
        <v>40</v>
      </c>
      <c r="B110" s="9"/>
      <c r="C110" s="9"/>
      <c r="D110" s="9"/>
      <c r="E110" s="9"/>
      <c r="F110" s="9"/>
    </row>
    <row r="111" spans="1:6" x14ac:dyDescent="0.25">
      <c r="A111" s="6"/>
    </row>
    <row r="112" spans="1:6" ht="15.75" x14ac:dyDescent="0.25">
      <c r="A112" s="5" t="s">
        <v>41</v>
      </c>
      <c r="B112" s="13"/>
      <c r="C112" s="13"/>
      <c r="D112" s="13"/>
      <c r="E112" s="13"/>
      <c r="F112" s="13"/>
    </row>
    <row r="113" spans="1:6" ht="15.75" x14ac:dyDescent="0.25">
      <c r="A113" s="5" t="s">
        <v>42</v>
      </c>
      <c r="B113" s="13"/>
      <c r="C113" s="13"/>
      <c r="D113" s="13"/>
      <c r="E113" s="13"/>
      <c r="F113" s="13"/>
    </row>
    <row r="114" spans="1:6" ht="15.75" x14ac:dyDescent="0.25">
      <c r="A114" s="5" t="s">
        <v>43</v>
      </c>
      <c r="B114" s="14"/>
      <c r="C114" s="14"/>
      <c r="D114" s="14"/>
      <c r="E114" s="14"/>
      <c r="F114" s="14"/>
    </row>
    <row r="115" spans="1:6" ht="16.5" thickBot="1" x14ac:dyDescent="0.3">
      <c r="A115" s="7" t="s">
        <v>44</v>
      </c>
      <c r="B115" s="15"/>
      <c r="C115" s="15"/>
      <c r="D115" s="15"/>
      <c r="E115" s="15"/>
      <c r="F115" s="15"/>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E3350A-8D68-4D6B-B578-24DE07252220}">
  <dimension ref="Q4:R27"/>
  <sheetViews>
    <sheetView workbookViewId="0">
      <selection activeCell="Q22" sqref="Q22"/>
    </sheetView>
  </sheetViews>
  <sheetFormatPr defaultRowHeight="15" x14ac:dyDescent="0.25"/>
  <sheetData>
    <row r="4" spans="17:17" x14ac:dyDescent="0.25">
      <c r="Q4" s="19"/>
    </row>
    <row r="5" spans="17:17" x14ac:dyDescent="0.25">
      <c r="Q5" s="19"/>
    </row>
    <row r="24" spans="18:18" x14ac:dyDescent="0.25">
      <c r="R24" s="47"/>
    </row>
    <row r="25" spans="18:18" x14ac:dyDescent="0.25">
      <c r="R25" s="47"/>
    </row>
    <row r="26" spans="18:18" x14ac:dyDescent="0.25">
      <c r="R26" s="47"/>
    </row>
    <row r="27" spans="18:18" x14ac:dyDescent="0.25">
      <c r="R27" s="47"/>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203532-C002-417E-865C-98862929719F}">
  <dimension ref="B16:W36"/>
  <sheetViews>
    <sheetView topLeftCell="A41" zoomScale="70" zoomScaleNormal="70" workbookViewId="0">
      <selection activeCell="Y47" sqref="Y47"/>
    </sheetView>
  </sheetViews>
  <sheetFormatPr defaultRowHeight="18" customHeight="1" x14ac:dyDescent="0.25"/>
  <cols>
    <col min="1" max="1" width="9.140625" style="20" customWidth="1"/>
    <col min="2" max="22" width="12.42578125" style="20" customWidth="1"/>
    <col min="23" max="23" width="11.85546875" style="20" customWidth="1"/>
    <col min="24" max="16384" width="9.140625" style="20"/>
  </cols>
  <sheetData>
    <row r="16" spans="2:20" s="17" customFormat="1" ht="18" customHeight="1" x14ac:dyDescent="0.3">
      <c r="B16" s="48" t="s">
        <v>141</v>
      </c>
      <c r="C16" s="49"/>
      <c r="D16" s="49"/>
      <c r="E16" s="49"/>
      <c r="F16" s="49"/>
      <c r="G16" s="49"/>
      <c r="H16" s="49"/>
      <c r="I16" s="49"/>
      <c r="J16" s="49"/>
      <c r="K16" s="49"/>
      <c r="L16" s="49"/>
      <c r="M16" s="49"/>
      <c r="N16" s="49"/>
      <c r="O16" s="49"/>
      <c r="P16" s="49"/>
      <c r="Q16" s="49"/>
      <c r="R16" s="49"/>
      <c r="S16" s="49"/>
      <c r="T16" s="49"/>
    </row>
    <row r="17" spans="2:23" s="17" customFormat="1" ht="18" customHeight="1" x14ac:dyDescent="0.3">
      <c r="B17" s="113" t="s">
        <v>48</v>
      </c>
      <c r="C17" s="115" t="s">
        <v>49</v>
      </c>
      <c r="D17" s="117" t="s">
        <v>50</v>
      </c>
      <c r="E17" s="118"/>
      <c r="F17" s="119"/>
      <c r="G17" s="117" t="s">
        <v>51</v>
      </c>
      <c r="H17" s="118"/>
      <c r="I17" s="119"/>
      <c r="J17" s="117" t="s">
        <v>52</v>
      </c>
      <c r="K17" s="118"/>
      <c r="L17" s="119"/>
      <c r="M17" s="117" t="s">
        <v>53</v>
      </c>
      <c r="N17" s="118"/>
      <c r="O17" s="119"/>
      <c r="P17" s="117" t="s">
        <v>54</v>
      </c>
      <c r="Q17" s="118"/>
      <c r="R17" s="119"/>
      <c r="S17" s="117" t="s">
        <v>154</v>
      </c>
      <c r="T17" s="118"/>
      <c r="U17" s="119"/>
      <c r="V17" s="111" t="s">
        <v>152</v>
      </c>
      <c r="W17" s="109" t="s">
        <v>155</v>
      </c>
    </row>
    <row r="18" spans="2:23" s="17" customFormat="1" ht="18" customHeight="1" x14ac:dyDescent="0.3">
      <c r="B18" s="114"/>
      <c r="C18" s="116"/>
      <c r="D18" s="50" t="s">
        <v>55</v>
      </c>
      <c r="E18" s="51" t="s">
        <v>56</v>
      </c>
      <c r="F18" s="52" t="s">
        <v>58</v>
      </c>
      <c r="G18" s="50" t="s">
        <v>56</v>
      </c>
      <c r="H18" s="51" t="s">
        <v>58</v>
      </c>
      <c r="I18" s="64" t="s">
        <v>151</v>
      </c>
      <c r="J18" s="50" t="s">
        <v>55</v>
      </c>
      <c r="K18" s="51" t="s">
        <v>56</v>
      </c>
      <c r="L18" s="52" t="s">
        <v>58</v>
      </c>
      <c r="M18" s="50" t="s">
        <v>55</v>
      </c>
      <c r="N18" s="51" t="s">
        <v>56</v>
      </c>
      <c r="O18" s="52" t="s">
        <v>58</v>
      </c>
      <c r="P18" s="50" t="s">
        <v>55</v>
      </c>
      <c r="Q18" s="51" t="s">
        <v>56</v>
      </c>
      <c r="R18" s="52" t="s">
        <v>58</v>
      </c>
      <c r="S18" s="50" t="s">
        <v>55</v>
      </c>
      <c r="T18" s="51" t="s">
        <v>56</v>
      </c>
      <c r="U18" s="52" t="s">
        <v>58</v>
      </c>
      <c r="V18" s="112"/>
      <c r="W18" s="110"/>
    </row>
    <row r="19" spans="2:23" s="61" customFormat="1" ht="18" customHeight="1" x14ac:dyDescent="0.3">
      <c r="B19" s="53" t="s">
        <v>142</v>
      </c>
      <c r="C19" s="79">
        <v>2.2999999999999998</v>
      </c>
      <c r="D19" s="54">
        <v>-0.1712213861356586</v>
      </c>
      <c r="E19" s="55">
        <v>0.11418032881356287</v>
      </c>
      <c r="F19" s="56">
        <v>0.16444112662444502</v>
      </c>
      <c r="G19" s="62">
        <f t="shared" ref="G19:G26" si="0">((E19-D19)/ABS(D19))</f>
        <v>1.6668578697470529</v>
      </c>
      <c r="H19" s="63">
        <f t="shared" ref="H19:H26" si="1">((F19-E19)/ABS(E19))</f>
        <v>0.44018788816898152</v>
      </c>
      <c r="I19" s="65">
        <f>((F19-D19)/ABS(D19))</f>
        <v>1.9604006271398737</v>
      </c>
      <c r="J19" s="57">
        <f t="shared" ref="J19:J26" si="2">+$C19/D19</f>
        <v>-13.432901414416254</v>
      </c>
      <c r="K19" s="57">
        <f t="shared" ref="K19:K26" si="3">+$C19/E19</f>
        <v>20.143574851282047</v>
      </c>
      <c r="L19" s="58">
        <f t="shared" ref="L19:L26" si="4">+$C19/F19</f>
        <v>13.986768682586325</v>
      </c>
      <c r="M19" s="55">
        <v>4.3916291514408696</v>
      </c>
      <c r="N19" s="55">
        <v>4.054184139662488</v>
      </c>
      <c r="O19" s="56">
        <v>3.1431231108890603</v>
      </c>
      <c r="P19" s="71">
        <v>-31.939678572940664</v>
      </c>
      <c r="Q19" s="72">
        <v>22.378428465228946</v>
      </c>
      <c r="R19" s="73">
        <v>25.3167190744458</v>
      </c>
      <c r="S19" s="75">
        <v>0</v>
      </c>
      <c r="T19" s="68">
        <v>0</v>
      </c>
      <c r="U19" s="76">
        <v>0</v>
      </c>
      <c r="V19" s="60">
        <v>2.5051657705522681</v>
      </c>
      <c r="W19" s="80">
        <f>+K19/(G19*100)</f>
        <v>0.12084758524935814</v>
      </c>
    </row>
    <row r="20" spans="2:23" s="61" customFormat="1" ht="18" customHeight="1" x14ac:dyDescent="0.3">
      <c r="B20" s="53" t="s">
        <v>143</v>
      </c>
      <c r="C20" s="79">
        <v>63.25</v>
      </c>
      <c r="D20" s="54">
        <v>0.61536134428134392</v>
      </c>
      <c r="E20" s="55">
        <v>1.0302277515345528</v>
      </c>
      <c r="F20" s="56">
        <v>1.5025780582240262</v>
      </c>
      <c r="G20" s="62">
        <f t="shared" si="0"/>
        <v>0.67418340639793506</v>
      </c>
      <c r="H20" s="63">
        <f t="shared" si="1"/>
        <v>0.45849115012277092</v>
      </c>
      <c r="I20" s="65">
        <f t="shared" ref="I20:I26" si="5">((F20-D20)/ABS(D20))</f>
        <v>1.4417816819137828</v>
      </c>
      <c r="J20" s="57">
        <f t="shared" si="2"/>
        <v>102.78513687574439</v>
      </c>
      <c r="K20" s="57">
        <f t="shared" si="3"/>
        <v>61.394191629751163</v>
      </c>
      <c r="L20" s="58">
        <f t="shared" si="4"/>
        <v>42.094318929931937</v>
      </c>
      <c r="M20" s="55">
        <v>7.7270831848916819</v>
      </c>
      <c r="N20" s="55">
        <v>7.2180369186976874</v>
      </c>
      <c r="O20" s="56">
        <v>6.7547351797204618</v>
      </c>
      <c r="P20" s="74">
        <v>8.3015432710585202</v>
      </c>
      <c r="Q20" s="67">
        <v>12.491157372519185</v>
      </c>
      <c r="R20" s="59">
        <v>16.578733830120726</v>
      </c>
      <c r="S20" s="77">
        <v>3.1799163179916301E-3</v>
      </c>
      <c r="T20" s="68">
        <v>0</v>
      </c>
      <c r="U20" s="78">
        <v>1.4253704900148901E-2</v>
      </c>
      <c r="V20" s="60">
        <v>5.4251551855360916</v>
      </c>
      <c r="W20" s="80">
        <f t="shared" ref="W20:W26" si="6">+K20/(G20*100)</f>
        <v>0.9106452494547661</v>
      </c>
    </row>
    <row r="21" spans="2:23" s="61" customFormat="1" ht="18" customHeight="1" x14ac:dyDescent="0.3">
      <c r="B21" s="53" t="s">
        <v>144</v>
      </c>
      <c r="C21" s="79">
        <v>15.9</v>
      </c>
      <c r="D21" s="54">
        <v>1.953090177860203</v>
      </c>
      <c r="E21" s="55">
        <v>1.1902364348201449</v>
      </c>
      <c r="F21" s="56">
        <v>1.2153505744816828</v>
      </c>
      <c r="G21" s="62">
        <f t="shared" si="0"/>
        <v>-0.39058808020622854</v>
      </c>
      <c r="H21" s="63">
        <f t="shared" si="1"/>
        <v>2.1100126770470556E-2</v>
      </c>
      <c r="I21" s="65">
        <f t="shared" si="5"/>
        <v>-0.37772941144314415</v>
      </c>
      <c r="J21" s="57">
        <f t="shared" si="2"/>
        <v>8.1409451443865084</v>
      </c>
      <c r="K21" s="57">
        <f t="shared" si="3"/>
        <v>13.358690370121824</v>
      </c>
      <c r="L21" s="58">
        <f t="shared" si="4"/>
        <v>13.082644904151183</v>
      </c>
      <c r="M21" s="55">
        <v>1.5443099462904055</v>
      </c>
      <c r="N21" s="55">
        <v>1.3748069760933832</v>
      </c>
      <c r="O21" s="56">
        <v>1.2837303052587452</v>
      </c>
      <c r="P21" s="74">
        <v>21.492007934471609</v>
      </c>
      <c r="Q21" s="67">
        <v>10.953963167828329</v>
      </c>
      <c r="R21" s="59">
        <v>10.148625064220521</v>
      </c>
      <c r="S21" s="75">
        <v>0</v>
      </c>
      <c r="T21" s="68">
        <v>0</v>
      </c>
      <c r="U21" s="78">
        <v>3.8218571524581198E-2</v>
      </c>
      <c r="V21" s="60">
        <v>2.8520519440556784</v>
      </c>
      <c r="W21" s="80">
        <f t="shared" si="6"/>
        <v>-0.34201479889167385</v>
      </c>
    </row>
    <row r="22" spans="2:23" s="61" customFormat="1" ht="18" customHeight="1" x14ac:dyDescent="0.3">
      <c r="B22" s="53" t="s">
        <v>145</v>
      </c>
      <c r="C22" s="79">
        <v>7.65</v>
      </c>
      <c r="D22" s="54">
        <v>0.21835271280245797</v>
      </c>
      <c r="E22" s="55">
        <v>0.26019502381152532</v>
      </c>
      <c r="F22" s="56">
        <v>0.29859001370866883</v>
      </c>
      <c r="G22" s="62">
        <f t="shared" si="0"/>
        <v>0.19162716355588297</v>
      </c>
      <c r="H22" s="63">
        <f t="shared" si="1"/>
        <v>0.14756235278717431</v>
      </c>
      <c r="I22" s="65">
        <f t="shared" si="5"/>
        <v>0.36746647145529598</v>
      </c>
      <c r="J22" s="57">
        <f t="shared" si="2"/>
        <v>35.035058194678335</v>
      </c>
      <c r="K22" s="57">
        <f t="shared" si="3"/>
        <v>29.401023462852038</v>
      </c>
      <c r="L22" s="58">
        <f t="shared" si="4"/>
        <v>25.620414778720718</v>
      </c>
      <c r="M22" s="55">
        <v>3.1630855597272549</v>
      </c>
      <c r="N22" s="55">
        <v>2.8656923592126589</v>
      </c>
      <c r="O22" s="56">
        <v>2.6854420611741876</v>
      </c>
      <c r="P22" s="74">
        <v>8.8202299221622891</v>
      </c>
      <c r="Q22" s="67">
        <v>10.040556407730831</v>
      </c>
      <c r="R22" s="59">
        <v>10.821997965171338</v>
      </c>
      <c r="S22" s="77">
        <v>1.23623891021E-2</v>
      </c>
      <c r="T22" s="69">
        <v>1.3607669409615299E-2</v>
      </c>
      <c r="U22" s="78">
        <v>1.56153140031326E-2</v>
      </c>
      <c r="V22" s="60">
        <v>6.0661503481962038</v>
      </c>
      <c r="W22" s="80">
        <f t="shared" si="6"/>
        <v>1.534282662086057</v>
      </c>
    </row>
    <row r="23" spans="2:23" s="61" customFormat="1" ht="18" customHeight="1" x14ac:dyDescent="0.3">
      <c r="B23" s="53" t="s">
        <v>146</v>
      </c>
      <c r="C23" s="79">
        <v>5.7</v>
      </c>
      <c r="D23" s="54">
        <v>0.1394694120741542</v>
      </c>
      <c r="E23" s="55">
        <v>-0.37062096563506147</v>
      </c>
      <c r="F23" s="56">
        <v>3.6504621970824679E-2</v>
      </c>
      <c r="G23" s="62">
        <f t="shared" si="0"/>
        <v>-3.657363791266337</v>
      </c>
      <c r="H23" s="63">
        <f t="shared" si="1"/>
        <v>1.0984958363277526</v>
      </c>
      <c r="I23" s="65">
        <f t="shared" si="5"/>
        <v>-0.7382607309521344</v>
      </c>
      <c r="J23" s="57">
        <f t="shared" si="2"/>
        <v>40.869176368000886</v>
      </c>
      <c r="K23" s="57">
        <f t="shared" si="3"/>
        <v>-15.379594055703278</v>
      </c>
      <c r="L23" s="58">
        <f t="shared" si="4"/>
        <v>156.14461107296412</v>
      </c>
      <c r="M23" s="55">
        <v>1.6672827938004342</v>
      </c>
      <c r="N23" s="55">
        <v>1.6375240320868896</v>
      </c>
      <c r="O23" s="56">
        <v>1.7716335911151131</v>
      </c>
      <c r="P23" s="74">
        <v>3.109092611271759</v>
      </c>
      <c r="Q23" s="67">
        <v>-9.5776468338157237</v>
      </c>
      <c r="R23" s="59">
        <v>1.0899774232994763</v>
      </c>
      <c r="S23" s="77">
        <v>5.0994992120211698E-2</v>
      </c>
      <c r="T23" s="69">
        <v>5.2631578947368397E-2</v>
      </c>
      <c r="U23" s="78">
        <v>5.2631578947368397E-2</v>
      </c>
      <c r="V23" s="60">
        <v>5.7526609147992369</v>
      </c>
      <c r="W23" s="80">
        <f t="shared" si="6"/>
        <v>4.2051037122501279E-2</v>
      </c>
    </row>
    <row r="24" spans="2:23" s="61" customFormat="1" ht="18" customHeight="1" x14ac:dyDescent="0.3">
      <c r="B24" s="53" t="s">
        <v>148</v>
      </c>
      <c r="C24" s="79">
        <v>6.3</v>
      </c>
      <c r="D24" s="54">
        <v>0.83061000366179538</v>
      </c>
      <c r="E24" s="55">
        <v>0.80815187181363712</v>
      </c>
      <c r="F24" s="56">
        <v>0.92778359464731042</v>
      </c>
      <c r="G24" s="62">
        <f t="shared" si="0"/>
        <v>-2.7038118670796404E-2</v>
      </c>
      <c r="H24" s="63">
        <f t="shared" si="1"/>
        <v>0.14803123893680817</v>
      </c>
      <c r="I24" s="65">
        <f t="shared" si="5"/>
        <v>0.11699063406065334</v>
      </c>
      <c r="J24" s="57">
        <f t="shared" si="2"/>
        <v>7.5847870507531354</v>
      </c>
      <c r="K24" s="57">
        <f t="shared" si="3"/>
        <v>7.7955644473874379</v>
      </c>
      <c r="L24" s="58">
        <f t="shared" si="4"/>
        <v>6.7903765881901537</v>
      </c>
      <c r="M24" s="55">
        <v>1.1473469429492897</v>
      </c>
      <c r="N24" s="55">
        <v>1.2238184328448136</v>
      </c>
      <c r="O24" s="56">
        <v>1.1043927019032502</v>
      </c>
      <c r="P24" s="74">
        <v>18.818698821474509</v>
      </c>
      <c r="Q24" s="67">
        <v>16.474817137145028</v>
      </c>
      <c r="R24" s="59">
        <v>17.098353489675645</v>
      </c>
      <c r="S24" s="77">
        <v>6.2101682516769799E-2</v>
      </c>
      <c r="T24" s="69">
        <v>5.13112299564214E-2</v>
      </c>
      <c r="U24" s="78">
        <v>5.8906894898241899E-2</v>
      </c>
      <c r="V24" s="60">
        <v>1.1681569312743352</v>
      </c>
      <c r="W24" s="80">
        <f>+K24/(G24*100)</f>
        <v>-2.8831756167293352</v>
      </c>
    </row>
    <row r="25" spans="2:23" s="61" customFormat="1" ht="18" customHeight="1" x14ac:dyDescent="0.3">
      <c r="B25" s="53" t="s">
        <v>149</v>
      </c>
      <c r="C25" s="79">
        <v>16.600000000000001</v>
      </c>
      <c r="D25" s="54">
        <v>0.57972422986125083</v>
      </c>
      <c r="E25" s="55">
        <v>0.96384092131146915</v>
      </c>
      <c r="F25" s="56">
        <v>1.2221707797735513</v>
      </c>
      <c r="G25" s="62">
        <f t="shared" si="0"/>
        <v>0.66258519424339302</v>
      </c>
      <c r="H25" s="63">
        <f t="shared" si="1"/>
        <v>0.26802126030359918</v>
      </c>
      <c r="I25" s="65">
        <f t="shared" si="5"/>
        <v>1.1081933733666114</v>
      </c>
      <c r="J25" s="57">
        <f t="shared" si="2"/>
        <v>28.634304286320734</v>
      </c>
      <c r="K25" s="57">
        <f t="shared" si="3"/>
        <v>17.222759101587929</v>
      </c>
      <c r="L25" s="58">
        <f t="shared" si="4"/>
        <v>13.582389854776038</v>
      </c>
      <c r="M25" s="55">
        <v>6.1923076923076925</v>
      </c>
      <c r="N25" s="55">
        <v>5.7439446366782008</v>
      </c>
      <c r="O25" s="56">
        <v>6.1334384498529424</v>
      </c>
      <c r="P25" s="74">
        <v>37</v>
      </c>
      <c r="Q25" s="67">
        <v>35.07</v>
      </c>
      <c r="R25" s="59">
        <v>39.729999999999997</v>
      </c>
      <c r="S25" s="77">
        <v>2.5465838509316802E-2</v>
      </c>
      <c r="T25" s="69">
        <v>4.0361445783132499E-2</v>
      </c>
      <c r="U25" s="78">
        <v>5.1807228915662598E-2</v>
      </c>
      <c r="V25" s="60">
        <v>1.3439815433744249</v>
      </c>
      <c r="W25" s="80">
        <f t="shared" si="6"/>
        <v>0.2599327490445153</v>
      </c>
    </row>
    <row r="26" spans="2:23" s="61" customFormat="1" ht="18" customHeight="1" x14ac:dyDescent="0.3">
      <c r="B26" s="53" t="s">
        <v>150</v>
      </c>
      <c r="C26" s="79">
        <v>15.9</v>
      </c>
      <c r="D26" s="54">
        <v>0.40204619714389334</v>
      </c>
      <c r="E26" s="55">
        <v>0.69399847764689926</v>
      </c>
      <c r="F26" s="56">
        <v>0.80375511262523447</v>
      </c>
      <c r="G26" s="62">
        <f t="shared" si="0"/>
        <v>0.72616600424780409</v>
      </c>
      <c r="H26" s="63">
        <f t="shared" si="1"/>
        <v>0.15815111778123883</v>
      </c>
      <c r="I26" s="65">
        <f t="shared" si="5"/>
        <v>0.99916108729556896</v>
      </c>
      <c r="J26" s="57">
        <f t="shared" si="2"/>
        <v>39.547694053450655</v>
      </c>
      <c r="K26" s="57">
        <f t="shared" si="3"/>
        <v>22.910713080972766</v>
      </c>
      <c r="L26" s="58">
        <f t="shared" si="4"/>
        <v>19.782144773010813</v>
      </c>
      <c r="M26" s="55">
        <v>1.2245004185923389</v>
      </c>
      <c r="N26" s="55">
        <v>1.2165698706152535</v>
      </c>
      <c r="O26" s="56">
        <v>1.1754887254564197</v>
      </c>
      <c r="P26" s="74">
        <v>5.6238693434496669</v>
      </c>
      <c r="Q26" s="67">
        <v>5.412119071519137</v>
      </c>
      <c r="R26" s="59">
        <v>6.0442209303189722</v>
      </c>
      <c r="S26" s="77">
        <v>1.30534479592173E-2</v>
      </c>
      <c r="T26" s="69">
        <v>2.1823851498330198E-2</v>
      </c>
      <c r="U26" s="78">
        <v>2.5275318007082801E-2</v>
      </c>
      <c r="V26" s="60">
        <v>7.6512648132292119E-3</v>
      </c>
      <c r="W26" s="80">
        <f t="shared" si="6"/>
        <v>0.31550241882646002</v>
      </c>
    </row>
    <row r="27" spans="2:23" s="61" customFormat="1" ht="18" customHeight="1" x14ac:dyDescent="0.3">
      <c r="B27" s="81" t="s">
        <v>147</v>
      </c>
      <c r="C27" s="82">
        <v>5.45</v>
      </c>
      <c r="D27" s="83">
        <v>-2.2269545466544391</v>
      </c>
      <c r="E27" s="84">
        <v>-1.1162917223738025</v>
      </c>
      <c r="F27" s="85">
        <v>-0.26406637329347987</v>
      </c>
      <c r="G27" s="86">
        <f>((E27-D27)/ABS(D27))</f>
        <v>0.49873618927211105</v>
      </c>
      <c r="H27" s="87">
        <f>((F27-E27)/ABS(E27))</f>
        <v>0.76344322187399116</v>
      </c>
      <c r="I27" s="88">
        <f>((F27-D27)/ABS(D27))</f>
        <v>0.88142264794304515</v>
      </c>
      <c r="J27" s="89">
        <f>+$C27/D27</f>
        <v>-2.4472883868184701</v>
      </c>
      <c r="K27" s="89">
        <f>+$C27/E27</f>
        <v>-4.8822363283412473</v>
      </c>
      <c r="L27" s="90">
        <f>+$C27/F27</f>
        <v>-20.638750523312343</v>
      </c>
      <c r="M27" s="84">
        <v>3.2571563726044772</v>
      </c>
      <c r="N27" s="84">
        <v>14.758990502099138</v>
      </c>
      <c r="O27" s="85">
        <v>51.8060468199021</v>
      </c>
      <c r="P27" s="91">
        <v>-146.83277718898827</v>
      </c>
      <c r="Q27" s="92">
        <v>-302.29979684563006</v>
      </c>
      <c r="R27" s="93">
        <v>-251.01348437438094</v>
      </c>
      <c r="S27" s="94">
        <v>0</v>
      </c>
      <c r="T27" s="95">
        <v>0</v>
      </c>
      <c r="U27" s="96">
        <v>0</v>
      </c>
      <c r="V27" s="97">
        <v>2.4300000000000002</v>
      </c>
      <c r="W27" s="98">
        <f>+K27/(G27*100)</f>
        <v>-9.7892160893050681E-2</v>
      </c>
    </row>
    <row r="28" spans="2:23" ht="18" customHeight="1" x14ac:dyDescent="0.25">
      <c r="B28" s="66" t="s">
        <v>153</v>
      </c>
    </row>
    <row r="29" spans="2:23" ht="18" customHeight="1" x14ac:dyDescent="0.25">
      <c r="S29" s="70"/>
      <c r="T29" s="70"/>
      <c r="U29" s="70"/>
    </row>
    <row r="30" spans="2:23" ht="18" customHeight="1" x14ac:dyDescent="0.25">
      <c r="S30" s="70"/>
      <c r="T30" s="70"/>
      <c r="U30" s="70"/>
    </row>
    <row r="31" spans="2:23" ht="18" customHeight="1" x14ac:dyDescent="0.25">
      <c r="M31"/>
      <c r="S31" s="70"/>
      <c r="T31" s="70"/>
      <c r="U31" s="70"/>
    </row>
    <row r="32" spans="2:23" ht="18" customHeight="1" x14ac:dyDescent="0.25">
      <c r="S32" s="70"/>
      <c r="T32" s="70"/>
      <c r="U32" s="70"/>
    </row>
    <row r="33" spans="19:21" ht="18" customHeight="1" x14ac:dyDescent="0.25">
      <c r="S33" s="70"/>
      <c r="T33" s="70"/>
      <c r="U33" s="70"/>
    </row>
    <row r="34" spans="19:21" ht="18" customHeight="1" x14ac:dyDescent="0.25">
      <c r="S34" s="70"/>
      <c r="T34" s="70"/>
      <c r="U34" s="70"/>
    </row>
    <row r="35" spans="19:21" ht="18" customHeight="1" x14ac:dyDescent="0.25">
      <c r="S35" s="70"/>
      <c r="T35" s="70"/>
      <c r="U35" s="70"/>
    </row>
    <row r="36" spans="19:21" ht="18" customHeight="1" x14ac:dyDescent="0.25">
      <c r="S36" s="70"/>
      <c r="T36" s="70"/>
      <c r="U36" s="70"/>
    </row>
  </sheetData>
  <mergeCells count="10">
    <mergeCell ref="W17:W18"/>
    <mergeCell ref="V17:V18"/>
    <mergeCell ref="B17:B18"/>
    <mergeCell ref="C17:C18"/>
    <mergeCell ref="D17:F17"/>
    <mergeCell ref="G17:I17"/>
    <mergeCell ref="J17:L17"/>
    <mergeCell ref="M17:O17"/>
    <mergeCell ref="P17:R17"/>
    <mergeCell ref="S17:U17"/>
  </mergeCells>
  <conditionalFormatting sqref="M19:M27">
    <cfRule type="cellIs" dxfId="0" priority="3" operator="lessThan">
      <formula>0</formula>
    </cfRule>
  </conditionalFormatting>
  <pageMargins left="0.7" right="0.7" top="0.75" bottom="0.75" header="0.3" footer="0.3"/>
  <pageSetup paperSize="9" orientation="portrait" verticalDpi="30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8F721E-3739-4CC5-B971-162395381E8D}">
  <dimension ref="A19:N65"/>
  <sheetViews>
    <sheetView topLeftCell="A30" zoomScale="85" zoomScaleNormal="85" workbookViewId="0">
      <selection activeCell="L23" sqref="L23"/>
    </sheetView>
  </sheetViews>
  <sheetFormatPr defaultRowHeight="15" x14ac:dyDescent="0.25"/>
  <cols>
    <col min="1" max="1" width="4.28515625" customWidth="1"/>
    <col min="2" max="2" width="40.28515625" customWidth="1"/>
    <col min="3" max="17" width="10.42578125" customWidth="1"/>
    <col min="18" max="23" width="9.42578125" customWidth="1"/>
  </cols>
  <sheetData>
    <row r="19" spans="1:14" ht="15.75" x14ac:dyDescent="0.25">
      <c r="B19" s="22" t="s">
        <v>57</v>
      </c>
      <c r="C19" s="23" t="s">
        <v>56</v>
      </c>
      <c r="D19" s="23" t="s">
        <v>58</v>
      </c>
      <c r="E19" s="23" t="s">
        <v>59</v>
      </c>
      <c r="F19" s="23" t="s">
        <v>101</v>
      </c>
      <c r="G19" s="23" t="s">
        <v>102</v>
      </c>
      <c r="H19" s="23" t="s">
        <v>103</v>
      </c>
      <c r="I19" s="23" t="s">
        <v>104</v>
      </c>
    </row>
    <row r="20" spans="1:14" ht="15.75" x14ac:dyDescent="0.25">
      <c r="A20" s="37"/>
      <c r="B20" s="24" t="s">
        <v>38</v>
      </c>
      <c r="C20" s="25">
        <v>150</v>
      </c>
      <c r="D20" s="25">
        <f>+C20*(1+D21)</f>
        <v>240</v>
      </c>
      <c r="E20" s="25">
        <f t="shared" ref="E20:I20" si="0">+D20*(1+E21)</f>
        <v>432</v>
      </c>
      <c r="F20" s="25">
        <f t="shared" si="0"/>
        <v>648</v>
      </c>
      <c r="G20" s="25">
        <f t="shared" si="0"/>
        <v>842.4</v>
      </c>
      <c r="H20" s="25">
        <f t="shared" si="0"/>
        <v>1053</v>
      </c>
      <c r="I20" s="25">
        <f t="shared" si="0"/>
        <v>1263.5999999999999</v>
      </c>
    </row>
    <row r="21" spans="1:14" ht="15.75" x14ac:dyDescent="0.25">
      <c r="A21" s="37"/>
      <c r="B21" s="35" t="s">
        <v>105</v>
      </c>
      <c r="C21" s="25"/>
      <c r="D21" s="107">
        <v>0.6</v>
      </c>
      <c r="E21" s="107">
        <v>0.8</v>
      </c>
      <c r="F21" s="107">
        <v>0.5</v>
      </c>
      <c r="G21" s="107">
        <v>0.3</v>
      </c>
      <c r="H21" s="107">
        <v>0.25</v>
      </c>
      <c r="I21" s="107">
        <v>0.2</v>
      </c>
    </row>
    <row r="22" spans="1:14" x14ac:dyDescent="0.25">
      <c r="A22" s="37"/>
      <c r="C22" s="26"/>
      <c r="D22" s="26"/>
      <c r="E22" s="26"/>
      <c r="F22" s="26"/>
      <c r="G22" s="26"/>
      <c r="H22" s="26"/>
      <c r="I22" s="26"/>
    </row>
    <row r="23" spans="1:14" ht="15.75" x14ac:dyDescent="0.25">
      <c r="A23" s="37"/>
      <c r="B23" s="24" t="s">
        <v>60</v>
      </c>
      <c r="C23" s="25">
        <f t="shared" ref="C23:H23" ca="1" si="1">0.07*AVERAGE(B26:C26)</f>
        <v>75.233644859813097</v>
      </c>
      <c r="D23" s="25">
        <f t="shared" ca="1" si="1"/>
        <v>82.834439478080284</v>
      </c>
      <c r="E23" s="25">
        <f t="shared" ca="1" si="1"/>
        <v>97.521965310480667</v>
      </c>
      <c r="F23" s="25">
        <f t="shared" ca="1" si="1"/>
        <v>108.51081789817762</v>
      </c>
      <c r="G23" s="25">
        <f t="shared" ca="1" si="1"/>
        <v>115.37482055240714</v>
      </c>
      <c r="H23" s="25">
        <f t="shared" ca="1" si="1"/>
        <v>120.42193413823469</v>
      </c>
      <c r="I23" s="25">
        <f t="shared" ref="I23" ca="1" si="2">0.07*AVERAGE(H26:I26)</f>
        <v>123.43687579072122</v>
      </c>
    </row>
    <row r="24" spans="1:14" ht="15.75" x14ac:dyDescent="0.25">
      <c r="A24" s="37"/>
      <c r="B24" s="24" t="s">
        <v>37</v>
      </c>
      <c r="C24" s="25">
        <f ca="1">-C28*(C27/365)</f>
        <v>-88.336960696453716</v>
      </c>
      <c r="D24" s="25">
        <f t="shared" ref="D24:I24" ca="1" si="3">-D28*(D27/365)</f>
        <v>-159.27927727341043</v>
      </c>
      <c r="E24" s="25">
        <f t="shared" ca="1" si="3"/>
        <v>-214.94937642043936</v>
      </c>
      <c r="F24" s="25">
        <f t="shared" ca="1" si="3"/>
        <v>-217.78632070259096</v>
      </c>
      <c r="G24" s="25">
        <f t="shared" ca="1" si="3"/>
        <v>-215.3681657627354</v>
      </c>
      <c r="H24" s="25">
        <f t="shared" ca="1" si="3"/>
        <v>-215.76604657349668</v>
      </c>
      <c r="I24" s="25">
        <f t="shared" ca="1" si="3"/>
        <v>-219.04095229792833</v>
      </c>
    </row>
    <row r="25" spans="1:14" ht="15.75" x14ac:dyDescent="0.25">
      <c r="A25" s="37"/>
      <c r="B25" s="35" t="s">
        <v>158</v>
      </c>
      <c r="C25" s="108">
        <v>150</v>
      </c>
      <c r="D25" s="108">
        <v>300</v>
      </c>
      <c r="E25" s="108">
        <v>300</v>
      </c>
      <c r="F25" s="108">
        <v>220</v>
      </c>
      <c r="G25" s="108">
        <v>200</v>
      </c>
      <c r="H25" s="108">
        <v>180</v>
      </c>
      <c r="I25" s="108">
        <v>150</v>
      </c>
    </row>
    <row r="26" spans="1:14" ht="15.75" x14ac:dyDescent="0.25">
      <c r="A26" s="37"/>
      <c r="B26" s="24" t="s">
        <v>35</v>
      </c>
      <c r="C26" s="25">
        <f ca="1">1000+C25-C23</f>
        <v>1074.766355140187</v>
      </c>
      <c r="D26" s="25">
        <f ca="1">+C26+D25-D23</f>
        <v>1291.9319156621068</v>
      </c>
      <c r="E26" s="25">
        <f t="shared" ref="E26:I26" ca="1" si="4">+D26+E25-E23</f>
        <v>1494.4099503516261</v>
      </c>
      <c r="F26" s="25">
        <f t="shared" ca="1" si="4"/>
        <v>1605.8991324534484</v>
      </c>
      <c r="G26" s="25">
        <f t="shared" ca="1" si="4"/>
        <v>1690.5243119010413</v>
      </c>
      <c r="H26" s="25">
        <f t="shared" ca="1" si="4"/>
        <v>1750.1023777628066</v>
      </c>
      <c r="I26" s="25">
        <f t="shared" ca="1" si="4"/>
        <v>1776.6655019720854</v>
      </c>
    </row>
    <row r="27" spans="1:14" s="36" customFormat="1" ht="15.75" x14ac:dyDescent="0.25">
      <c r="B27" s="101" t="s">
        <v>156</v>
      </c>
      <c r="C27" s="102">
        <f ca="1">+C26*1.5</f>
        <v>1612.1495327102805</v>
      </c>
      <c r="D27" s="102">
        <f t="shared" ref="D27:I27" ca="1" si="5">+D26*1.5</f>
        <v>1937.8978734931602</v>
      </c>
      <c r="E27" s="102">
        <f t="shared" ca="1" si="5"/>
        <v>2241.614925527439</v>
      </c>
      <c r="F27" s="102">
        <f t="shared" ca="1" si="5"/>
        <v>2408.8486986801727</v>
      </c>
      <c r="G27" s="102">
        <f t="shared" ca="1" si="5"/>
        <v>2535.7864678515621</v>
      </c>
      <c r="H27" s="102">
        <f t="shared" ca="1" si="5"/>
        <v>2625.1535666442096</v>
      </c>
      <c r="I27" s="102">
        <f t="shared" ca="1" si="5"/>
        <v>2664.998252958128</v>
      </c>
    </row>
    <row r="28" spans="1:14" s="36" customFormat="1" ht="15.75" x14ac:dyDescent="0.25">
      <c r="B28" s="35" t="s">
        <v>157</v>
      </c>
      <c r="C28" s="99">
        <v>20</v>
      </c>
      <c r="D28" s="99">
        <v>30</v>
      </c>
      <c r="E28" s="99">
        <v>35</v>
      </c>
      <c r="F28" s="99">
        <v>33</v>
      </c>
      <c r="G28" s="99">
        <v>31</v>
      </c>
      <c r="H28" s="99">
        <v>30</v>
      </c>
      <c r="I28" s="99">
        <v>30</v>
      </c>
    </row>
    <row r="29" spans="1:14" s="36" customFormat="1" ht="15.75" x14ac:dyDescent="0.25">
      <c r="B29" s="101"/>
      <c r="C29" s="102"/>
      <c r="D29" s="102"/>
      <c r="E29" s="102"/>
      <c r="F29" s="102"/>
      <c r="G29" s="102"/>
      <c r="H29" s="102"/>
      <c r="I29" s="102"/>
    </row>
    <row r="30" spans="1:14" x14ac:dyDescent="0.25">
      <c r="C30" s="100"/>
      <c r="D30" s="100"/>
      <c r="E30" s="100"/>
      <c r="F30" s="100"/>
      <c r="G30" s="100"/>
      <c r="H30" s="100"/>
      <c r="I30" s="100"/>
    </row>
    <row r="31" spans="1:14" ht="15.75" x14ac:dyDescent="0.25">
      <c r="B31" s="24" t="s">
        <v>61</v>
      </c>
      <c r="C31" s="27">
        <v>100</v>
      </c>
      <c r="E31" s="36"/>
      <c r="G31" s="106"/>
      <c r="H31" s="36"/>
      <c r="I31" s="36"/>
    </row>
    <row r="32" spans="1:14" ht="15.75" x14ac:dyDescent="0.25">
      <c r="B32" s="28" t="s">
        <v>62</v>
      </c>
      <c r="C32" s="29">
        <v>200</v>
      </c>
      <c r="E32" s="36"/>
      <c r="G32" s="106"/>
      <c r="H32" s="36"/>
      <c r="I32" s="36"/>
      <c r="N32" s="30"/>
    </row>
    <row r="33" spans="1:14" ht="15.75" x14ac:dyDescent="0.25">
      <c r="B33" s="24" t="s">
        <v>63</v>
      </c>
      <c r="C33" s="29">
        <v>5000</v>
      </c>
      <c r="E33" s="36"/>
      <c r="G33" s="103"/>
      <c r="H33" s="36"/>
      <c r="I33" s="36"/>
      <c r="N33" s="30"/>
    </row>
    <row r="34" spans="1:14" ht="15.75" x14ac:dyDescent="0.25">
      <c r="B34" s="24" t="s">
        <v>64</v>
      </c>
      <c r="C34" s="31">
        <v>0.06</v>
      </c>
      <c r="E34" s="36"/>
      <c r="G34" s="36"/>
      <c r="H34" s="36"/>
      <c r="I34" s="36"/>
      <c r="N34" s="26"/>
    </row>
    <row r="35" spans="1:14" ht="15.75" x14ac:dyDescent="0.25">
      <c r="B35" s="32" t="s">
        <v>65</v>
      </c>
      <c r="C35" s="34">
        <v>0.2</v>
      </c>
      <c r="E35" s="36"/>
      <c r="G35" s="36"/>
      <c r="H35" s="36"/>
      <c r="I35" s="36"/>
    </row>
    <row r="36" spans="1:14" ht="15.75" x14ac:dyDescent="0.25">
      <c r="B36" s="24" t="s">
        <v>66</v>
      </c>
      <c r="C36" s="31">
        <v>0.04</v>
      </c>
      <c r="E36" s="36"/>
      <c r="G36" s="104"/>
      <c r="H36" s="36"/>
      <c r="I36" s="36"/>
      <c r="N36" s="21"/>
    </row>
    <row r="37" spans="1:14" ht="15.75" x14ac:dyDescent="0.25">
      <c r="B37" s="24" t="s">
        <v>67</v>
      </c>
      <c r="C37" s="33">
        <v>1.5</v>
      </c>
      <c r="E37" s="36"/>
      <c r="G37" s="104"/>
      <c r="H37" s="36"/>
      <c r="I37" s="36"/>
    </row>
    <row r="38" spans="1:14" ht="15.75" x14ac:dyDescent="0.25">
      <c r="B38" s="24" t="s">
        <v>68</v>
      </c>
      <c r="C38" s="31">
        <v>2.5000000000000001E-2</v>
      </c>
    </row>
    <row r="39" spans="1:14" ht="15.75" x14ac:dyDescent="0.25">
      <c r="B39" s="28" t="s">
        <v>69</v>
      </c>
      <c r="C39" s="31">
        <v>0.04</v>
      </c>
      <c r="N39" s="4"/>
    </row>
    <row r="44" spans="1:14" ht="15.75" x14ac:dyDescent="0.25">
      <c r="A44" s="38" t="s">
        <v>106</v>
      </c>
    </row>
    <row r="45" spans="1:14" ht="15.75" x14ac:dyDescent="0.25">
      <c r="A45" s="38"/>
      <c r="B45" s="36"/>
      <c r="C45" s="105"/>
      <c r="D45" s="105"/>
      <c r="E45" s="105"/>
      <c r="F45" s="105"/>
      <c r="G45" s="105"/>
      <c r="H45" s="105"/>
      <c r="I45" s="105"/>
      <c r="J45" s="105"/>
    </row>
    <row r="46" spans="1:14" ht="15.75" x14ac:dyDescent="0.25">
      <c r="A46" s="38"/>
    </row>
    <row r="47" spans="1:14" ht="15.75" x14ac:dyDescent="0.25">
      <c r="A47" s="38"/>
      <c r="C47" s="26"/>
      <c r="D47" s="26"/>
      <c r="E47" s="26"/>
      <c r="F47" s="26"/>
      <c r="G47" s="26"/>
      <c r="H47" s="26"/>
      <c r="I47" s="26"/>
      <c r="J47" s="26"/>
    </row>
    <row r="48" spans="1:14" ht="15.75" x14ac:dyDescent="0.25">
      <c r="A48" s="38"/>
      <c r="C48" s="26"/>
    </row>
    <row r="49" spans="1:3" ht="15.75" x14ac:dyDescent="0.25">
      <c r="A49" s="38"/>
      <c r="C49" s="26"/>
    </row>
    <row r="50" spans="1:3" ht="15.75" x14ac:dyDescent="0.25">
      <c r="A50" s="38"/>
      <c r="C50" s="26"/>
    </row>
    <row r="51" spans="1:3" ht="15.75" x14ac:dyDescent="0.25">
      <c r="A51" s="38"/>
      <c r="C51" s="26"/>
    </row>
    <row r="52" spans="1:3" ht="15.75" x14ac:dyDescent="0.25">
      <c r="A52" s="38"/>
      <c r="C52" s="26"/>
    </row>
    <row r="53" spans="1:3" ht="15.75" x14ac:dyDescent="0.25">
      <c r="A53" s="38"/>
      <c r="C53" s="26"/>
    </row>
    <row r="54" spans="1:3" ht="15.75" x14ac:dyDescent="0.25">
      <c r="A54" s="38"/>
    </row>
    <row r="55" spans="1:3" ht="15.75" x14ac:dyDescent="0.25">
      <c r="A55" s="38" t="s">
        <v>107</v>
      </c>
    </row>
    <row r="56" spans="1:3" ht="15.75" x14ac:dyDescent="0.25">
      <c r="A56" s="38"/>
    </row>
    <row r="57" spans="1:3" ht="15.75" x14ac:dyDescent="0.25">
      <c r="A57" s="38"/>
    </row>
    <row r="58" spans="1:3" ht="15.75" x14ac:dyDescent="0.25">
      <c r="A58" s="38"/>
    </row>
    <row r="59" spans="1:3" ht="15.75" x14ac:dyDescent="0.25">
      <c r="A59" s="38"/>
    </row>
    <row r="60" spans="1:3" ht="15.75" x14ac:dyDescent="0.25">
      <c r="A60" s="38" t="s">
        <v>108</v>
      </c>
    </row>
    <row r="61" spans="1:3" ht="15.75" x14ac:dyDescent="0.25">
      <c r="A61" s="38"/>
    </row>
    <row r="62" spans="1:3" ht="15.75" x14ac:dyDescent="0.25">
      <c r="A62" s="38"/>
    </row>
    <row r="63" spans="1:3" ht="15.75" x14ac:dyDescent="0.25">
      <c r="A63" s="38"/>
    </row>
    <row r="64" spans="1:3" ht="15.75" x14ac:dyDescent="0.25">
      <c r="A64" s="38"/>
    </row>
    <row r="65" spans="1:1" ht="15.75" x14ac:dyDescent="0.25">
      <c r="A65" s="38" t="s">
        <v>109</v>
      </c>
    </row>
  </sheetData>
  <phoneticPr fontId="15" type="noConversion"/>
  <pageMargins left="0.7" right="0.7" top="0.75" bottom="0.75" header="0.3" footer="0.3"/>
  <pageSetup paperSize="9" orientation="portrait" verticalDpi="30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A3F25F-43FF-41E2-BAA4-260E112F749E}">
  <dimension ref="A18:A34"/>
  <sheetViews>
    <sheetView workbookViewId="0">
      <selection activeCell="F28" sqref="F28"/>
    </sheetView>
  </sheetViews>
  <sheetFormatPr defaultRowHeight="15" x14ac:dyDescent="0.25"/>
  <sheetData>
    <row r="18" spans="1:1" ht="15.75" x14ac:dyDescent="0.25">
      <c r="A18" s="38" t="s">
        <v>110</v>
      </c>
    </row>
    <row r="19" spans="1:1" ht="15.75" x14ac:dyDescent="0.25">
      <c r="A19" s="38"/>
    </row>
    <row r="20" spans="1:1" ht="15.75" x14ac:dyDescent="0.25">
      <c r="A20" s="38"/>
    </row>
    <row r="21" spans="1:1" ht="15.75" x14ac:dyDescent="0.25">
      <c r="A21" s="38"/>
    </row>
    <row r="22" spans="1:1" ht="15.75" x14ac:dyDescent="0.25">
      <c r="A22" s="38"/>
    </row>
    <row r="23" spans="1:1" ht="15.75" x14ac:dyDescent="0.25">
      <c r="A23" s="38"/>
    </row>
    <row r="24" spans="1:1" ht="15.75" x14ac:dyDescent="0.25">
      <c r="A24" s="38" t="s">
        <v>111</v>
      </c>
    </row>
    <row r="25" spans="1:1" ht="15.75" x14ac:dyDescent="0.25">
      <c r="A25" s="38"/>
    </row>
    <row r="26" spans="1:1" ht="15.75" x14ac:dyDescent="0.25">
      <c r="A26" s="38"/>
    </row>
    <row r="27" spans="1:1" ht="15.75" x14ac:dyDescent="0.25">
      <c r="A27" s="38"/>
    </row>
    <row r="28" spans="1:1" ht="15.75" x14ac:dyDescent="0.25">
      <c r="A28" s="38"/>
    </row>
    <row r="29" spans="1:1" ht="15.75" x14ac:dyDescent="0.25">
      <c r="A29" s="38" t="s">
        <v>112</v>
      </c>
    </row>
    <row r="30" spans="1:1" ht="15.75" x14ac:dyDescent="0.25">
      <c r="A30" s="38"/>
    </row>
    <row r="31" spans="1:1" ht="15.75" x14ac:dyDescent="0.25">
      <c r="A31" s="38"/>
    </row>
    <row r="32" spans="1:1" ht="15.75" x14ac:dyDescent="0.25">
      <c r="A32" s="38"/>
    </row>
    <row r="33" spans="1:1" ht="15.75" x14ac:dyDescent="0.25">
      <c r="A33" s="38"/>
    </row>
    <row r="34" spans="1:1" ht="15.75" x14ac:dyDescent="0.25">
      <c r="A34" s="38" t="s">
        <v>113</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INSTRUCTIONS</vt:lpstr>
      <vt:lpstr>Q#1</vt:lpstr>
      <vt:lpstr>Q#2</vt:lpstr>
      <vt:lpstr>Q#3</vt:lpstr>
      <vt:lpstr>Q#4</vt:lpstr>
      <vt:lpstr>Q#5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Susheel Narula</cp:lastModifiedBy>
  <dcterms:created xsi:type="dcterms:W3CDTF">2023-03-10T04:16:06Z</dcterms:created>
  <dcterms:modified xsi:type="dcterms:W3CDTF">2024-03-04T02:34:58Z</dcterms:modified>
</cp:coreProperties>
</file>