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mc:AlternateContent xmlns:mc="http://schemas.openxmlformats.org/markup-compatibility/2006">
    <mc:Choice Requires="x15">
      <x15ac:absPath xmlns:x15ac="http://schemas.microsoft.com/office/spreadsheetml/2010/11/ac" url="C:\Users\Phing\Desktop\MSF program\MSF term 2\Prac Corp Fin Mod\Cases\Case 5_Ferrari\"/>
    </mc:Choice>
  </mc:AlternateContent>
  <xr:revisionPtr revIDLastSave="0" documentId="13_ncr:1_{DDEEAFE6-49B5-464C-8F18-E97131C5ACCA}" xr6:coauthVersionLast="47" xr6:coauthVersionMax="47" xr10:uidLastSave="{00000000-0000-0000-0000-000000000000}"/>
  <bookViews>
    <workbookView xWindow="-120" yWindow="-120" windowWidth="29040" windowHeight="15720" tabRatio="863" firstSheet="2" activeTab="11" xr2:uid="{00000000-000D-0000-FFFF-FFFF00000000}"/>
  </bookViews>
  <sheets>
    <sheet name="Title Page" sheetId="35" r:id="rId1"/>
    <sheet name="Car shipments" sheetId="33" r:id="rId2"/>
    <sheet name="PL" sheetId="15" r:id="rId3"/>
    <sheet name="BS" sheetId="27" r:id="rId4"/>
    <sheet name="FCA car shipment" sheetId="20" r:id="rId5"/>
    <sheet name="Peer" sheetId="28" r:id="rId6"/>
    <sheet name="Yields and ex rate" sheetId="24" r:id="rId7"/>
    <sheet name="Other given info" sheetId="39" r:id="rId8"/>
    <sheet name="Given Assumptions" sheetId="34" r:id="rId9"/>
    <sheet name="Football field" sheetId="44" r:id="rId10"/>
    <sheet name="1.3 DCF" sheetId="43" r:id="rId11"/>
    <sheet name="1.3 DCF (ajarn)" sheetId="46" r:id="rId12"/>
    <sheet name="1.2 Projected FS" sheetId="42" r:id="rId13"/>
    <sheet name="1.1 Operation &amp; Assumptions" sheetId="37" r:id="rId14"/>
    <sheet name="2 Multiple valuation (selected)" sheetId="41" r:id="rId15"/>
    <sheet name="Peer (raw)" sheetId="40" r:id="rId16"/>
    <sheet name="1.2 Projected (old)" sheetId="36" r:id="rId17"/>
    <sheet name=" 1.3 DCF (old)" sheetId="38" r:id="rId18"/>
    <sheet name="2 Multiple valuation (old)" sheetId="45" r:id="rId19"/>
  </sheets>
  <definedNames>
    <definedName name="__123Graph_B" hidden="1">#REF!</definedName>
    <definedName name="__FDS_HYPERLINK_TOGGLE_STATE__" hidden="1">"ON"</definedName>
    <definedName name="_07_Feb_97">"head"</definedName>
    <definedName name="_ccVersion">1.74</definedName>
    <definedName name="_DCF1" hidden="1">{"Back Page",#N/A,FALSE,"Front and Back"}</definedName>
    <definedName name="_xlnm._FilterDatabase" localSheetId="18" hidden="1">'2 Multiple valuation (old)'!$B$6:$P$10</definedName>
    <definedName name="_xlnm._FilterDatabase" localSheetId="14" hidden="1">'2 Multiple valuation (selected)'!$B$6:$P$10</definedName>
    <definedName name="_xlnm._FilterDatabase" localSheetId="15" hidden="1">'Peer (raw)'!$B$6:$N$21</definedName>
    <definedName name="_GSRATES_1" hidden="1">"CT300001Latest          "</definedName>
    <definedName name="_GSRATES_2" hidden="1">"CT300001Latest          "</definedName>
    <definedName name="_GSRATES_3" hidden="1">"CT300001Latest          "</definedName>
    <definedName name="_GSRATES_4" hidden="1">"CF3000012001092920010101"</definedName>
    <definedName name="_GSRATES_5" hidden="1">"CT30000120010929        "</definedName>
    <definedName name="_GSRATES_6" hidden="1">"CF3000012000093020000101"</definedName>
    <definedName name="_GSRATES_7" hidden="1">"CF3000012000093020000101"</definedName>
    <definedName name="_GSRATES_8" hidden="1">"CF3000012001092920010101"</definedName>
    <definedName name="_GSRATES_COUNT" hidden="1">1</definedName>
    <definedName name="_GSRATESR_2" hidden="1">#REF!</definedName>
    <definedName name="_GSRATESR_3" hidden="1">#REF!</definedName>
    <definedName name="_GSRATESR_4" hidden="1">#REF!</definedName>
    <definedName name="_GSRATESR_5" hidden="1">#REF!</definedName>
    <definedName name="_GSRATESR_6" hidden="1">#REF!</definedName>
    <definedName name="_GSRATESR_7" hidden="1">#REF!</definedName>
    <definedName name="_GSRATESR_8" hidden="1">#REF!</definedName>
    <definedName name="_Key1" hidden="1">#REF!</definedName>
    <definedName name="_Key2" hidden="1">#REF!</definedName>
    <definedName name="_Order1" hidden="1">255</definedName>
    <definedName name="_Order2" hidden="1">0</definedName>
    <definedName name="_Regression_Int" hidden="1">1</definedName>
    <definedName name="_Scenario_new_change" hidden="1">#REF!</definedName>
    <definedName name="_scenchg_count" hidden="1">1</definedName>
    <definedName name="_scenchg1" hidden="1">#REF!</definedName>
    <definedName name="_Table2_In1" hidden="1">#REF!</definedName>
    <definedName name="_Table2_In2" hidden="1">#REF!</definedName>
    <definedName name="_Table2_Out" hidden="1">#REF!</definedName>
    <definedName name="_tax93">#REF!</definedName>
    <definedName name="_tax94">#REF!</definedName>
    <definedName name="_tax95">#REF!</definedName>
    <definedName name="_tax96">#REF!</definedName>
    <definedName name="_tax97">#REF!</definedName>
    <definedName name="_tk1">#REF!</definedName>
    <definedName name="_tk2">#REF!</definedName>
    <definedName name="_tk3">#REF!</definedName>
    <definedName name="_tk4">#REF!</definedName>
    <definedName name="_TWO03">#REF!</definedName>
    <definedName name="_TWO04">#REF!</definedName>
    <definedName name="_TWO05">#REF!</definedName>
    <definedName name="_TWO06">#REF!</definedName>
    <definedName name="_TWO07">#REF!</definedName>
    <definedName name="_TWO08">#REF!</definedName>
    <definedName name="_TWO09">#REF!</definedName>
    <definedName name="_van1">#REF!</definedName>
    <definedName name="_van2">#REF!</definedName>
    <definedName name="_van3">#REF!</definedName>
    <definedName name="_van4">#REF!</definedName>
    <definedName name="_vol93">#REF!</definedName>
    <definedName name="_vol94">#REF!</definedName>
    <definedName name="_vol95">#REF!</definedName>
    <definedName name="_vol96">#REF!</definedName>
    <definedName name="_vol97">#REF!</definedName>
    <definedName name="_W2" hidden="1">{"page1",#N/A,TRUE,"CSC";"page2",#N/A,TRUE,"CSC"}</definedName>
    <definedName name="_xx1">#REF!</definedName>
    <definedName name="_xx2">#REF!</definedName>
    <definedName name="_xx4">#REF!</definedName>
    <definedName name="_xx5">#REF!</definedName>
    <definedName name="_xx6">#REF!</definedName>
    <definedName name="_xx7">#REF!</definedName>
    <definedName name="_xx8">#REF!</definedName>
    <definedName name="_xx9">#REF!</definedName>
    <definedName name="_YEAR_AE_CONTROL">#REF!</definedName>
    <definedName name="_YEAR_END_ROW">#REF!</definedName>
    <definedName name="a"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A_ALL_FIA.MI">#REF!</definedName>
    <definedName name="A_ALL_FIA.MI_">#REF!</definedName>
    <definedName name="A_ALL_KEYWORDS_TYPE_Breakdown_EQTY_200001803">#REF!</definedName>
    <definedName name="A_ALL_KEYWORDS_TYPE_ScalarContributed_EQTY_200001803">#REF!,#REF!</definedName>
    <definedName name="A_ALL_KEYWORDS_TYPE_ScalarContributed_ISSR_208000680">#REF!,#REF!</definedName>
    <definedName name="A_ALL_KEYWORDS_TYPE_ScalarReference_EQTY_200001803">#REF!</definedName>
    <definedName name="A_ALL_KEYWORDS_TYPE_ScalarReference_ISSR_208000680">#REF!</definedName>
    <definedName name="A_ALL_KEYWORDS_TYPE_Vector_EQTY_200001803">#REF!,#REF!,#REF!,#REF!,#REF!</definedName>
    <definedName name="A_ALL_KEYWORDS_TYPE_Vector_ISSR_208000680">#REF!,#REF!,#REF!,#REF!,#REF!,#REF!,#REF!,#REF!,#REF!,#REF!,#REF!,#REF!,#REF!,#REF!,#REF!,#REF!,#REF!</definedName>
    <definedName name="A_ALL_PERIODS_FIA.MI">#REF!</definedName>
    <definedName name="A_ALL_SECTION_KEYWORDS_EQTY_200001803_1314">#REF!</definedName>
    <definedName name="A_ALL_SECTION_KEYWORDS_EQTY_200001803_131E">#REF!</definedName>
    <definedName name="A_ALL_SECTION_KEYWORDS_EQTY_200001803_131O">#REF!</definedName>
    <definedName name="A_ALL_SECTION_KEYWORDS_EQTY_200001803_13A">#REF!</definedName>
    <definedName name="A_ALL_SECTION_KEYWORDS_EQTY_200001803_13K">#REF!</definedName>
    <definedName name="A_ALL_SECTION_KEYWORDS_EQTY_200001803_13U">#REF!</definedName>
    <definedName name="A_ALL_SECTION_KEYWORDS_EQTY_200001803_13V">#REF!</definedName>
    <definedName name="A_ALL_SECTION_KEYWORDS_EQTY_200001803_Reference_Data">#REF!</definedName>
    <definedName name="A_ALL_SECTION_KEYWORDS_ISSR_208000680_1314">#REF!</definedName>
    <definedName name="A_ALL_SECTION_KEYWORDS_ISSR_208000680_13168">#REF!</definedName>
    <definedName name="A_ALL_SECTION_KEYWORDS_ISSR_208000680_1316P">#REF!</definedName>
    <definedName name="A_ALL_SECTION_KEYWORDS_ISSR_208000680_1316R">#REF!</definedName>
    <definedName name="A_ALL_SECTION_KEYWORDS_ISSR_208000680_1316T">#REF!</definedName>
    <definedName name="A_ALL_SECTION_KEYWORDS_ISSR_208000680_1316U">#REF!</definedName>
    <definedName name="A_ALL_SECTION_KEYWORDS_ISSR_208000680_13173">#REF!</definedName>
    <definedName name="A_ALL_SECTION_KEYWORDS_ISSR_208000680_13178">#REF!</definedName>
    <definedName name="A_ALL_SECTION_KEYWORDS_ISSR_208000680_1319">#REF!</definedName>
    <definedName name="A_ALL_SECTION_KEYWORDS_ISSR_208000680_131E">#REF!</definedName>
    <definedName name="A_ALL_SECTION_KEYWORDS_ISSR_208000680_131J">#REF!</definedName>
    <definedName name="A_ALL_SECTION_KEYWORDS_ISSR_208000680_131O">#REF!</definedName>
    <definedName name="A_ALL_SECTION_KEYWORDS_ISSR_208000680_136J">#REF!</definedName>
    <definedName name="A_ALL_SECTION_KEYWORDS_ISSR_208000680_13U">#REF!</definedName>
    <definedName name="A_ALL_SECTION_KEYWORDS_ISSR_208000680_13V">#REF!</definedName>
    <definedName name="A_ALL_SECTION_KEYWORDS_ISSR_208000680_Reference_Data">#REF!</definedName>
    <definedName name="A_ALL_SECTIONS_EQTY_200001803">#REF!,#REF!,#REF!,#REF!,#REF!,#REF!,#REF!,#REF!</definedName>
    <definedName name="A_ALL_SECTIONS_ISSR_208000680">#REF!,#REF!,#REF!,#REF!,#REF!,#REF!,#REF!,#REF!,#REF!,#REF!,#REF!,#REF!,#REF!,#REF!,#REF!</definedName>
    <definedName name="A_CURRENCY_EQTY_200001803_PRI">#REF!</definedName>
    <definedName name="A_CURRENCY_EQTY_200001803_PUB">#REF!</definedName>
    <definedName name="A_CURRENCY_EQTY_200001803_REP">#REF!</definedName>
    <definedName name="A_CURRENCY_ISSR_208000680_REP">#REF!</definedName>
    <definedName name="A_ENTITY_DATA_ISSR_208000680">#REF!</definedName>
    <definedName name="A_KEYWORD_EQTY_200001803_ACT1">#REF!</definedName>
    <definedName name="A_KEYWORD_EQTY_200001803_ACT2">#REF!</definedName>
    <definedName name="A_KEYWORD_EQTY_200001803_ACT3">#REF!</definedName>
    <definedName name="A_KEYWORD_EQTY_200001803_ACT4">#REF!</definedName>
    <definedName name="A_KEYWORD_EQTY_200001803_ACT5">#REF!</definedName>
    <definedName name="A_KEYWORD_EQTY_200001803_ACT6">#REF!</definedName>
    <definedName name="A_KEYWORD_EQTY_200001803_BETA_ANALYST">#REF!</definedName>
    <definedName name="A_KEYWORD_EQTY_200001803_BVPS">#REF!</definedName>
    <definedName name="A_KEYWORD_EQTY_200001803_BVPS_PUB">#REF!</definedName>
    <definedName name="A_KEYWORD_EQTY_200001803_CF_NI_PRE_PREF">#REF!</definedName>
    <definedName name="A_KEYWORD_EQTY_200001803_COMMON_DIV_PAID">#REF!</definedName>
    <definedName name="A_KEYWORD_EQTY_200001803_CURRENCY_ISO">#REF!</definedName>
    <definedName name="A_KEYWORD_EQTY_200001803_DILUTE_SHARES">#REF!</definedName>
    <definedName name="A_KEYWORD_EQTY_200001803_DPS">#REF!</definedName>
    <definedName name="A_KEYWORD_EQTY_200001803_DPS_PUB">#REF!</definedName>
    <definedName name="A_KEYWORD_EQTY_200001803_EBIT_PUB">#REF!</definedName>
    <definedName name="A_KEYWORD_EQTY_200001803_EBITDA_PUB">#REF!</definedName>
    <definedName name="A_KEYWORD_EQTY_200001803_EPS">#REF!</definedName>
    <definedName name="A_KEYWORD_EQTY_200001803_EPS_FUL_DIL">#REF!</definedName>
    <definedName name="A_KEYWORD_EQTY_200001803_EPS_POST_BASIC">#REF!</definedName>
    <definedName name="A_KEYWORD_EQTY_200001803_EPS_PUB">#REF!</definedName>
    <definedName name="A_KEYWORD_EQTY_200001803_EQ_PUB">#REF!</definedName>
    <definedName name="A_KEYWORD_EQTY_200001803_EURO_CONVICTION">#REF!</definedName>
    <definedName name="A_KEYWORD_EQTY_200001803_EURO_LIST">#REF!</definedName>
    <definedName name="A_KEYWORD_EQTY_200001803_EV_ADJ_PUB">#REF!</definedName>
    <definedName name="A_KEYWORD_EQTY_200001803_FREE_FLOAT">#REF!</definedName>
    <definedName name="A_KEYWORD_EQTY_200001803_FULLY_DIL_EPS">#REF!</definedName>
    <definedName name="A_KEYWORD_EQTY_200001803_INC_MINORITY">#REF!</definedName>
    <definedName name="A_KEYWORD_EQTY_200001803_Interim_Type">#REF!</definedName>
    <definedName name="A_KEYWORD_EQTY_200001803_LEGAL_RATING">#REF!</definedName>
    <definedName name="A_KEYWORD_EQTY_200001803_MARGIN_TAX_RATE">#REF!</definedName>
    <definedName name="A_KEYWORD_EQTY_200001803_MKT_EQ_RISK_PREM">#REF!</definedName>
    <definedName name="A_KEYWORD_EQTY_200001803_NET_DEBT_PUB">#REF!</definedName>
    <definedName name="A_KEYWORD_EQTY_200001803_NET_EARNING">#REF!</definedName>
    <definedName name="A_KEYWORD_EQTY_200001803_NET_INC">#REF!</definedName>
    <definedName name="A_KEYWORD_EQTY_200001803_NI_PRE_PREF">#REF!</definedName>
    <definedName name="A_KEYWORD_EQTY_200001803_NI_PUB">#REF!</definedName>
    <definedName name="A_KEYWORD_EQTY_200001803_NON_OP_ADD">#REF!</definedName>
    <definedName name="A_KEYWORD_EQTY_200001803_NUM_SH">#REF!</definedName>
    <definedName name="A_KEYWORD_EQTY_200001803_ORG_EPS">#REF!</definedName>
    <definedName name="A_KEYWORD_EQTY_200001803_ORG_NI">#REF!</definedName>
    <definedName name="A_KEYWORD_EQTY_200001803_PREF_DIV">#REF!</definedName>
    <definedName name="A_KEYWORD_EQTY_200001803_PRICE_CURRENCY_ISO">#REF!</definedName>
    <definedName name="A_KEYWORD_EQTY_200001803_PROV_INC_TAX">#REF!</definedName>
    <definedName name="A_KEYWORD_EQTY_200001803_PTP_PUB">#REF!</definedName>
    <definedName name="A_KEYWORD_EQTY_200001803_PUB_CURRENCY_ISO">#REF!</definedName>
    <definedName name="A_KEYWORD_EQTY_200001803_REVS_PUB">#REF!</definedName>
    <definedName name="A_KEYWORD_EQTY_200001803_RISK_FR_RATE">#REF!</definedName>
    <definedName name="A_KEYWORD_EQTY_200001803_Security_Name">#REF!</definedName>
    <definedName name="A_KEYWORD_EQTY_200001803_SH">#REF!</definedName>
    <definedName name="A_KEYWORD_EQTY_200001803_TARGET_PRICE">#REF!</definedName>
    <definedName name="A_KEYWORD_EQTY_200001803_TAX_EXC">#REF!</definedName>
    <definedName name="A_KEYWORD_EQTY_200001803_Ticker">#REF!</definedName>
    <definedName name="A_KEYWORD_EQTY_200001803_TP_PERIOD">#REF!</definedName>
    <definedName name="A_KEYWORD_ISSR_208000680_ACC_AMORT">#REF!</definedName>
    <definedName name="A_KEYWORD_ISSR_208000680_ACC_DDA">#REF!</definedName>
    <definedName name="A_KEYWORD_ISSR_208000680_ACC_END_DATE">#REF!</definedName>
    <definedName name="A_KEYWORD_ISSR_208000680_ACC_PAY_GQ">#REF!</definedName>
    <definedName name="A_KEYWORD_ISSR_208000680_ACQ">#REF!</definedName>
    <definedName name="A_KEYWORD_ISSR_208000680_ADJ_UNF_PENS_GOOD">#REF!</definedName>
    <definedName name="A_KEYWORD_ISSR_208000680_AMKT_PCT_GROUP_SALES">#REF!</definedName>
    <definedName name="A_KEYWORD_ISSR_208000680_ASSOC_INC_EBIT">#REF!</definedName>
    <definedName name="A_KEYWORD_ISSR_208000680_ASSOC_JV_ADDBK">#REF!</definedName>
    <definedName name="A_KEYWORD_ISSR_208000680_ASSOCIATE">#REF!</definedName>
    <definedName name="A_KEYWORD_ISSR_208000680_ASSOCIATE_OP">#REF!</definedName>
    <definedName name="A_KEYWORD_ISSR_208000680_AUTO_ADJ_EBITDA">#REF!</definedName>
    <definedName name="A_KEYWORD_ISSR_208000680_AUTO_CA">#REF!</definedName>
    <definedName name="A_KEYWORD_ISSR_208000680_AUTO_CL">#REF!</definedName>
    <definedName name="A_KEYWORD_ISSR_208000680_AUTO_FA_AB">#REF!</definedName>
    <definedName name="A_KEYWORD_ISSR_208000680_AUTO_FA_ASSET">#REF!</definedName>
    <definedName name="A_KEYWORD_ISSR_208000680_AUTO_FA_CA">#REF!</definedName>
    <definedName name="A_KEYWORD_ISSR_208000680_AUTO_FA_CF">#REF!</definedName>
    <definedName name="A_KEYWORD_ISSR_208000680_AUTO_FA_CL">#REF!</definedName>
    <definedName name="A_KEYWORD_ISSR_208000680_AUTO_FA_EQ">#REF!</definedName>
    <definedName name="A_KEYWORD_ISSR_208000680_AUTO_FA_LIAB">#REF!</definedName>
    <definedName name="A_KEYWORD_ISSR_208000680_AUTO_FIN_BUS_ADJ">#REF!</definedName>
    <definedName name="A_KEYWORD_ISSR_208000680_AUTO_HEALTH_LIAB">#REF!</definedName>
    <definedName name="A_KEYWORD_ISSR_208000680_AUTO_IND_EQ">#REF!</definedName>
    <definedName name="A_KEYWORD_ISSR_208000680_AUTO_LT_ASSET">#REF!</definedName>
    <definedName name="A_KEYWORD_ISSR_208000680_AUTO_LT_LIAB">#REF!</definedName>
    <definedName name="A_KEYWORD_ISSR_208000680_AUTO_NET_DEBT">#REF!</definedName>
    <definedName name="A_KEYWORD_ISSR_208000680_AVG_IC">#REF!</definedName>
    <definedName name="A_KEYWORD_ISSR_208000680_BAL_MINO_INT">#REF!</definedName>
    <definedName name="A_KEYWORD_ISSR_208000680_CAP_LEASES">#REF!</definedName>
    <definedName name="A_KEYWORD_ISSR_208000680_CAPEX">#REF!</definedName>
    <definedName name="A_KEYWORD_ISSR_208000680_CAPEX_EXPANSION">#REF!</definedName>
    <definedName name="A_KEYWORD_ISSR_208000680_CAPEX_MAINTENANCE">#REF!</definedName>
    <definedName name="A_KEYWORD_ISSR_208000680_CASH_EQ">#REF!</definedName>
    <definedName name="A_KEYWORD_ISSR_208000680_CASH_INT_EXP">#REF!</definedName>
    <definedName name="A_KEYWORD_ISSR_208000680_CASH_INT_INC_EXP">#REF!</definedName>
    <definedName name="A_KEYWORD_ISSR_208000680_CASH_TAX_EXP">#REF!</definedName>
    <definedName name="A_KEYWORD_ISSR_208000680_CASH_TAX_PD">#REF!</definedName>
    <definedName name="A_KEYWORD_ISSR_208000680_CF_FIN">#REF!</definedName>
    <definedName name="A_KEYWORD_ISSR_208000680_CF_INC_MINORITY">#REF!</definedName>
    <definedName name="A_KEYWORD_ISSR_208000680_CF_INV">#REF!</definedName>
    <definedName name="A_KEYWORD_ISSR_208000680_CF_OPS">#REF!</definedName>
    <definedName name="A_KEYWORD_ISSR_208000680_CHG_LT_DEBT">#REF!</definedName>
    <definedName name="A_KEYWORD_ISSR_208000680_CO_BOR_MARGIN">#REF!</definedName>
    <definedName name="A_KEYWORD_ISSR_208000680_COST_GD_SD">#REF!</definedName>
    <definedName name="A_KEYWORD_ISSR_208000680_CUR_ASS">#REF!</definedName>
    <definedName name="A_KEYWORD_ISSR_208000680_CURRENCY_ISO">#REF!</definedName>
    <definedName name="A_KEYWORD_ISSR_208000680_CYCL_ADJ_CROCI">#REF!</definedName>
    <definedName name="A_KEYWORD_ISSR_208000680_CYCL_GRTH_EMKT">#REF!</definedName>
    <definedName name="A_KEYWORD_ISSR_208000680_DEBTORS">#REF!</definedName>
    <definedName name="A_KEYWORD_ISSR_208000680_DEF_INC_TAX">#REF!</definedName>
    <definedName name="A_KEYWORD_ISSR_208000680_DEPR_AMORT">#REF!</definedName>
    <definedName name="A_KEYWORD_ISSR_208000680_DEPREC">#REF!</definedName>
    <definedName name="A_KEYWORD_ISSR_208000680_DISTR_SCORE">#REF!</definedName>
    <definedName name="A_KEYWORD_ISSR_208000680_DIV_PAID">#REF!</definedName>
    <definedName name="A_KEYWORD_ISSR_208000680_DIVDS_ASSOC_JV">#REF!</definedName>
    <definedName name="A_KEYWORD_ISSR_208000680_DIVDS_ASSOC_JV_AUTO">#REF!</definedName>
    <definedName name="A_KEYWORD_ISSR_208000680_DIVDS_PD_MINORITIES">#REF!</definedName>
    <definedName name="A_KEYWORD_ISSR_208000680_DIVEST">#REF!</definedName>
    <definedName name="A_KEYWORD_ISSR_208000680_EBIT">#REF!</definedName>
    <definedName name="A_KEYWORD_ISSR_208000680_EBIT_VAL">#REF!</definedName>
    <definedName name="A_KEYWORD_ISSR_208000680_EBITDA_CALC">#REF!</definedName>
    <definedName name="A_KEYWORD_ISSR_208000680_EMPLOYEES">#REF!</definedName>
    <definedName name="A_KEYWORD_ISSR_208000680_EQ">#REF!</definedName>
    <definedName name="A_KEYWORD_ISSR_208000680_EXP_ALUMINIUM">#REF!</definedName>
    <definedName name="A_KEYWORD_ISSR_208000680_EXP_COPPER">#REF!</definedName>
    <definedName name="A_KEYWORD_ISSR_208000680_EXP_GLASS">#REF!</definedName>
    <definedName name="A_KEYWORD_ISSR_208000680_EXP_GOLD">#REF!</definedName>
    <definedName name="A_KEYWORD_ISSR_208000680_EXP_NICKEL">#REF!</definedName>
    <definedName name="A_KEYWORD_ISSR_208000680_EXP_OIL_DERIV_NGLS_PLASTICS">#REF!</definedName>
    <definedName name="A_KEYWORD_ISSR_208000680_EXP_OIL_PETRO_FUEL">#REF!</definedName>
    <definedName name="A_KEYWORD_ISSR_208000680_EXP_OTH_COMMODITY">#REF!</definedName>
    <definedName name="A_KEYWORD_ISSR_208000680_EXP_OTH_COST">#REF!</definedName>
    <definedName name="A_KEYWORD_ISSR_208000680_EXP_PALLADIUM">#REF!</definedName>
    <definedName name="A_KEYWORD_ISSR_208000680_EXP_PLATINUM">#REF!</definedName>
    <definedName name="A_KEYWORD_ISSR_208000680_EXP_RUBBER">#REF!</definedName>
    <definedName name="A_KEYWORD_ISSR_208000680_EXP_SILVER">#REF!</definedName>
    <definedName name="A_KEYWORD_ISSR_208000680_EXP_STEEL">#REF!</definedName>
    <definedName name="A_KEYWORD_ISSR_208000680_EXP_WATER">#REF!</definedName>
    <definedName name="A_KEYWORD_ISSR_208000680_EXP_ZINC">#REF!</definedName>
    <definedName name="A_KEYWORD_ISSR_208000680_FIN_SERV_ASS">#REF!</definedName>
    <definedName name="A_KEYWORD_ISSR_208000680_FINCO_EBIT">#REF!</definedName>
    <definedName name="A_KEYWORD_ISSR_208000680_FINCO_EQ">#REF!</definedName>
    <definedName name="A_KEYWORD_ISSR_208000680_FIX_ASS_INV">#REF!</definedName>
    <definedName name="A_KEYWORD_ISSR_208000680_GCI_INFL">#REF!</definedName>
    <definedName name="A_KEYWORD_ISSR_208000680_GOODWILL_AMORT">#REF!</definedName>
    <definedName name="A_KEYWORD_ISSR_208000680_GR_FIX_ASS">#REF!</definedName>
    <definedName name="A_KEYWORD_ISSR_208000680_GR_INTANG">#REF!</definedName>
    <definedName name="A_KEYWORD_ISSR_208000680_GROUP_OGS">#REF!</definedName>
    <definedName name="A_KEYWORD_ISSR_208000680_GROUP_SALES_PCT_BIG_NO_TWO">#REF!</definedName>
    <definedName name="A_KEYWORD_ISSR_208000680_GROUP_SALES_PCT_SHRD_NO_ONE">#REF!</definedName>
    <definedName name="A_KEYWORD_ISSR_208000680_GROUP_SALES_PCT_TOP_THREE">#REF!</definedName>
    <definedName name="A_KEYWORD_ISSR_208000680_GW_AMORT">#REF!</definedName>
    <definedName name="A_KEYWORD_ISSR_208000680_IND_SALES_BRAZIL">#REF!</definedName>
    <definedName name="A_KEYWORD_ISSR_208000680_IND_SALES_CEE">#REF!</definedName>
    <definedName name="A_KEYWORD_ISSR_208000680_IND_SALES_CHINA">#REF!</definedName>
    <definedName name="A_KEYWORD_ISSR_208000680_IND_SALES_CONS">#REF!</definedName>
    <definedName name="A_KEYWORD_ISSR_208000680_IND_SALES_EU_EX_UK">#REF!</definedName>
    <definedName name="A_KEYWORD_ISSR_208000680_IND_SALES_FINAN">#REF!</definedName>
    <definedName name="A_KEYWORD_ISSR_208000680_IND_SALES_FRA">#REF!</definedName>
    <definedName name="A_KEYWORD_ISSR_208000680_IND_SALES_GER">#REF!</definedName>
    <definedName name="A_KEYWORD_ISSR_208000680_IND_SALES_GOV">#REF!</definedName>
    <definedName name="A_KEYWORD_ISSR_208000680_IND_SALES_IND">#REF!</definedName>
    <definedName name="A_KEYWORD_ISSR_208000680_IND_SALES_INDIA">#REF!</definedName>
    <definedName name="A_KEYWORD_ISSR_208000680_IND_SALES_ITA">#REF!</definedName>
    <definedName name="A_KEYWORD_ISSR_208000680_IND_SALES_JAPAN">#REF!</definedName>
    <definedName name="A_KEYWORD_ISSR_208000680_IND_SALES_ME">#REF!</definedName>
    <definedName name="A_KEYWORD_ISSR_208000680_IND_SALES_NIGERIA">#REF!</definedName>
    <definedName name="A_KEYWORD_ISSR_208000680_IND_SALES_OTH_AEJ">#REF!</definedName>
    <definedName name="A_KEYWORD_ISSR_208000680_IND_SALES_OTH_AFRICA">#REF!</definedName>
    <definedName name="A_KEYWORD_ISSR_208000680_IND_SALES_OTH_AM">#REF!</definedName>
    <definedName name="A_KEYWORD_ISSR_208000680_IND_SALES_OTH_EMEA">#REF!</definedName>
    <definedName name="A_KEYWORD_ISSR_208000680_IND_SALES_OTH_EU_EX_UK">#REF!</definedName>
    <definedName name="A_KEYWORD_ISSR_208000680_IND_SALES_OTHER">#REF!</definedName>
    <definedName name="A_KEYWORD_ISSR_208000680_IND_SALES_RUSSIA">#REF!</definedName>
    <definedName name="A_KEYWORD_ISSR_208000680_IND_SALES_SO_AFRICA">#REF!</definedName>
    <definedName name="A_KEYWORD_ISSR_208000680_IND_SALES_SPA">#REF!</definedName>
    <definedName name="A_KEYWORD_ISSR_208000680_IND_SALES_TOT_AFRICA">#REF!</definedName>
    <definedName name="A_KEYWORD_ISSR_208000680_IND_SALES_TOT_AM">#REF!</definedName>
    <definedName name="A_KEYWORD_ISSR_208000680_IND_SALES_TOT_ASIA">#REF!</definedName>
    <definedName name="A_KEYWORD_ISSR_208000680_IND_SALES_TOT_EMEA">#REF!</definedName>
    <definedName name="A_KEYWORD_ISSR_208000680_IND_SALES_UK">#REF!</definedName>
    <definedName name="A_KEYWORD_ISSR_208000680_IND_SALES_US">#REF!</definedName>
    <definedName name="A_KEYWORD_ISSR_208000680_INT_EXP_IND">#REF!</definedName>
    <definedName name="A_KEYWORD_ISSR_208000680_INT_INC_IND">#REF!</definedName>
    <definedName name="A_KEYWORD_ISSR_208000680_INV_SECUR">#REF!</definedName>
    <definedName name="A_KEYWORD_ISSR_208000680_Issuer_Name">#REF!</definedName>
    <definedName name="A_KEYWORD_ISSR_208000680_LEASE_DEEM_DEPR">#REF!</definedName>
    <definedName name="A_KEYWORD_ISSR_208000680_LEASE_DEEM_INT">#REF!</definedName>
    <definedName name="A_KEYWORD_ISSR_208000680_LEASE_PAY">#REF!</definedName>
    <definedName name="A_KEYWORD_ISSR_208000680_LT_DEBT">#REF!</definedName>
    <definedName name="A_KEYWORD_ISSR_208000680_MINORITIES">#REF!</definedName>
    <definedName name="A_KEYWORD_ISSR_208000680_MV_ASSOCIATES">#REF!</definedName>
    <definedName name="A_KEYWORD_ISSR_208000680_NET_DEBT">#REF!</definedName>
    <definedName name="A_KEYWORD_ISSR_208000680_NET_DEBT_ADJ">#REF!</definedName>
    <definedName name="A_KEYWORD_ISSR_208000680_NET_FIX_ASS">#REF!</definedName>
    <definedName name="A_KEYWORD_ISSR_208000680_NET_INT_CH">#REF!</definedName>
    <definedName name="A_KEYWORD_ISSR_208000680_NET_INT_EXP">#REF!</definedName>
    <definedName name="A_KEYWORD_ISSR_208000680_NET_INTANG">#REF!</definedName>
    <definedName name="A_KEYWORD_ISSR_208000680_NONPPE_CAPEX">#REF!</definedName>
    <definedName name="A_KEYWORD_ISSR_208000680_OP_COST">#REF!</definedName>
    <definedName name="A_KEYWORD_ISSR_208000680_OP_EXC">#REF!</definedName>
    <definedName name="A_KEYWORD_ISSR_208000680_ORD_SH_FUND">#REF!</definedName>
    <definedName name="A_KEYWORD_ISSR_208000680_ORG_REV">#REF!</definedName>
    <definedName name="A_KEYWORD_ISSR_208000680_ORG_REV_GRTH">#REF!</definedName>
    <definedName name="A_KEYWORD_ISSR_208000680_OTH_COST_INC">#REF!</definedName>
    <definedName name="A_KEYWORD_ISSR_208000680_OTH_CUR_ASS">#REF!</definedName>
    <definedName name="A_KEYWORD_ISSR_208000680_OTH_CUR_LIABS">#REF!</definedName>
    <definedName name="A_KEYWORD_ISSR_208000680_OTH_DACF_ADJ">#REF!</definedName>
    <definedName name="A_KEYWORD_ISSR_208000680_OTH_EBIT">#REF!</definedName>
    <definedName name="A_KEYWORD_ISSR_208000680_OTH_FIN_CF">#REF!</definedName>
    <definedName name="A_KEYWORD_ISSR_208000680_OTH_GCI_ADJ">#REF!</definedName>
    <definedName name="A_KEYWORD_ISSR_208000680_OTH_INT_AMORT">#REF!</definedName>
    <definedName name="A_KEYWORD_ISSR_208000680_OTH_INV_CF">#REF!</definedName>
    <definedName name="A_KEYWORD_ISSR_208000680_OTH_ITEM_NCF">#REF!</definedName>
    <definedName name="A_KEYWORD_ISSR_208000680_OTH_LT_ASS">#REF!</definedName>
    <definedName name="A_KEYWORD_ISSR_208000680_OTH_LT_CRED_GQ">#REF!</definedName>
    <definedName name="A_KEYWORD_ISSR_208000680_OTH_NONCASH_ADJ">#REF!</definedName>
    <definedName name="A_KEYWORD_ISSR_208000680_OTH_OP_CF">#REF!</definedName>
    <definedName name="A_KEYWORD_ISSR_208000680_OTH_OP_INC_EXP">#REF!</definedName>
    <definedName name="A_KEYWORD_ISSR_208000680_PENSION_EBIT">#REF!</definedName>
    <definedName name="A_KEYWORD_ISSR_208000680_PERIOD_MILESTONE">#REF!</definedName>
    <definedName name="A_KEYWORD_ISSR_208000680_PL_SALE_ASSETS">#REF!</definedName>
    <definedName name="A_KEYWORD_ISSR_208000680_PPA_EBIT">#REF!</definedName>
    <definedName name="A_KEYWORD_ISSR_208000680_PREF_SH">#REF!</definedName>
    <definedName name="A_KEYWORD_ISSR_208000680_PROFIT_ON_DISP">#REF!</definedName>
    <definedName name="A_KEYWORD_ISSR_208000680_PROP_REV_CAR_DEALERS">#REF!</definedName>
    <definedName name="A_KEYWORD_ISSR_208000680_PROP_REV_CMDTY_PARTS">#REF!</definedName>
    <definedName name="A_KEYWORD_ISSR_208000680_PROP_REV_GLOB_TRUCKS">#REF!</definedName>
    <definedName name="A_KEYWORD_ISSR_208000680_PROP_REV_LOCAL_TRUCKS">#REF!</definedName>
    <definedName name="A_KEYWORD_ISSR_208000680_PROP_REV_OTHER_AUTO">#REF!</definedName>
    <definedName name="A_KEYWORD_ISSR_208000680_PROP_REV_PREM_CAR">#REF!</definedName>
    <definedName name="A_KEYWORD_ISSR_208000680_PROP_REV_PREM_TIRE">#REF!</definedName>
    <definedName name="A_KEYWORD_ISSR_208000680_PROP_REV_TECH_PARTS">#REF!</definedName>
    <definedName name="A_KEYWORD_ISSR_208000680_PROP_REV_TWO_WHEEL">#REF!</definedName>
    <definedName name="A_KEYWORD_ISSR_208000680_PROP_REV_VOL_CAR">#REF!</definedName>
    <definedName name="A_KEYWORD_ISSR_208000680_PROP_REV_VOL_TIRE">#REF!</definedName>
    <definedName name="A_KEYWORD_ISSR_208000680_PT_PROF">#REF!</definedName>
    <definedName name="A_KEYWORD_ISSR_208000680_RD_AMO">#REF!</definedName>
    <definedName name="A_KEYWORD_ISSR_208000680_RD_CAP_NET">#REF!</definedName>
    <definedName name="A_KEYWORD_ISSR_208000680_RD_EXP">#REF!</definedName>
    <definedName name="A_KEYWORD_ISSR_208000680_SALES">#REF!</definedName>
    <definedName name="A_KEYWORD_ISSR_208000680_SALES_AGRI_EMKT_ASIAEXCHINA">#REF!</definedName>
    <definedName name="A_KEYWORD_ISSR_208000680_SALES_AGRI_EMKT_CHINA">#REF!</definedName>
    <definedName name="A_KEYWORD_ISSR_208000680_SALES_AGRI_EMKT_EAME">#REF!</definedName>
    <definedName name="A_KEYWORD_ISSR_208000680_SALES_AGRI_EMKT_GLOBAL">#REF!</definedName>
    <definedName name="A_KEYWORD_ISSR_208000680_SALES_AGRI_EMKT_NO_AMERICA">#REF!</definedName>
    <definedName name="A_KEYWORD_ISSR_208000680_SALES_AGRI_EMKT_SO_AMERICA">#REF!</definedName>
    <definedName name="A_KEYWORD_ISSR_208000680_SALES_AMKT_EMKT_GLOBAL">#REF!</definedName>
    <definedName name="A_KEYWORD_ISSR_208000680_SALES_AUSTRA">#REF!</definedName>
    <definedName name="A_KEYWORD_ISSR_208000680_SALES_AUTOMTV_EMKT_ASIAEXCHINA">#REF!</definedName>
    <definedName name="A_KEYWORD_ISSR_208000680_SALES_AUTOMTV_EMKT_CHINA">#REF!</definedName>
    <definedName name="A_KEYWORD_ISSR_208000680_SALES_AUTOMTV_EMKT_EAME">#REF!</definedName>
    <definedName name="A_KEYWORD_ISSR_208000680_SALES_AUTOMTV_EMKT_GLOBAL">#REF!</definedName>
    <definedName name="A_KEYWORD_ISSR_208000680_SALES_AUTOMTV_EMKT_NO_AMERICA">#REF!</definedName>
    <definedName name="A_KEYWORD_ISSR_208000680_SALES_AUTOMTV_EMKT_SO_AMERICA">#REF!</definedName>
    <definedName name="A_KEYWORD_ISSR_208000680_SALES_BRAZIL">#REF!</definedName>
    <definedName name="A_KEYWORD_ISSR_208000680_SALES_CANADA">#REF!</definedName>
    <definedName name="A_KEYWORD_ISSR_208000680_SALES_CEE">#REF!</definedName>
    <definedName name="A_KEYWORD_ISSR_208000680_SALES_CHINA">#REF!</definedName>
    <definedName name="A_KEYWORD_ISSR_208000680_SALES_CONS">#REF!</definedName>
    <definedName name="A_KEYWORD_ISSR_208000680_SALES_CONS_EMKT_ASIAEXCHINA">#REF!</definedName>
    <definedName name="A_KEYWORD_ISSR_208000680_SALES_CONS_EMKT_CHINA">#REF!</definedName>
    <definedName name="A_KEYWORD_ISSR_208000680_SALES_CONS_EMKT_EAME">#REF!</definedName>
    <definedName name="A_KEYWORD_ISSR_208000680_SALES_CONS_EMKT_GLOBAL">#REF!</definedName>
    <definedName name="A_KEYWORD_ISSR_208000680_SALES_CONS_EMKT_NO_AMERICA">#REF!</definedName>
    <definedName name="A_KEYWORD_ISSR_208000680_SALES_CONS_EMKT_SO_AMERICA">#REF!</definedName>
    <definedName name="A_KEYWORD_ISSR_208000680_SALES_CONSRT_EMKT_ASIAEXCHINA">#REF!</definedName>
    <definedName name="A_KEYWORD_ISSR_208000680_SALES_CONSRT_EMKT_CHINA">#REF!</definedName>
    <definedName name="A_KEYWORD_ISSR_208000680_SALES_CONSRT_EMKT_EAME">#REF!</definedName>
    <definedName name="A_KEYWORD_ISSR_208000680_SALES_CONSRT_EMKT_GLOBAL">#REF!</definedName>
    <definedName name="A_KEYWORD_ISSR_208000680_SALES_CONSRT_EMKT_NO_AMERICA">#REF!</definedName>
    <definedName name="A_KEYWORD_ISSR_208000680_SALES_CONSRT_EMKT_SO_AMERICA">#REF!</definedName>
    <definedName name="A_KEYWORD_ISSR_208000680_SALES_EU_EX_UK">#REF!</definedName>
    <definedName name="A_KEYWORD_ISSR_208000680_SALES_FINAN">#REF!</definedName>
    <definedName name="A_KEYWORD_ISSR_208000680_SALES_FRA">#REF!</definedName>
    <definedName name="A_KEYWORD_ISSR_208000680_SALES_FX_AED">#REF!</definedName>
    <definedName name="A_KEYWORD_ISSR_208000680_SALES_FX_BRL">#REF!</definedName>
    <definedName name="A_KEYWORD_ISSR_208000680_SALES_FX_CHF">#REF!</definedName>
    <definedName name="A_KEYWORD_ISSR_208000680_SALES_FX_CNY">#REF!</definedName>
    <definedName name="A_KEYWORD_ISSR_208000680_SALES_FX_EUR">#REF!</definedName>
    <definedName name="A_KEYWORD_ISSR_208000680_SALES_FX_GPB">#REF!</definedName>
    <definedName name="A_KEYWORD_ISSR_208000680_SALES_FX_INR">#REF!</definedName>
    <definedName name="A_KEYWORD_ISSR_208000680_SALES_FX_NGN">#REF!</definedName>
    <definedName name="A_KEYWORD_ISSR_208000680_SALES_FX_OTH">#REF!</definedName>
    <definedName name="A_KEYWORD_ISSR_208000680_SALES_FX_RUB">#REF!</definedName>
    <definedName name="A_KEYWORD_ISSR_208000680_SALES_FX_TRY">#REF!</definedName>
    <definedName name="A_KEYWORD_ISSR_208000680_SALES_FX_USD">#REF!</definedName>
    <definedName name="A_KEYWORD_ISSR_208000680_SALES_FX_YEN">#REF!</definedName>
    <definedName name="A_KEYWORD_ISSR_208000680_SALES_FX_ZAR">#REF!</definedName>
    <definedName name="A_KEYWORD_ISSR_208000680_SALES_GER">#REF!</definedName>
    <definedName name="A_KEYWORD_ISSR_208000680_SALES_GNRL_IND_EMKT_ASIAEXCHINA">#REF!</definedName>
    <definedName name="A_KEYWORD_ISSR_208000680_SALES_GNRL_IND_EMKT_CHINA">#REF!</definedName>
    <definedName name="A_KEYWORD_ISSR_208000680_SALES_GNRL_IND_EMKT_EAME">#REF!</definedName>
    <definedName name="A_KEYWORD_ISSR_208000680_SALES_GNRL_IND_EMKT_GLOBAL">#REF!</definedName>
    <definedName name="A_KEYWORD_ISSR_208000680_SALES_GNRL_IND_EMKT_NO_AMERICA">#REF!</definedName>
    <definedName name="A_KEYWORD_ISSR_208000680_SALES_GNRL_IND_EMKT_SO_AMERICA">#REF!</definedName>
    <definedName name="A_KEYWORD_ISSR_208000680_SALES_GOV">#REF!</definedName>
    <definedName name="A_KEYWORD_ISSR_208000680_SALES_IND">#REF!</definedName>
    <definedName name="A_KEYWORD_ISSR_208000680_SALES_INDIA">#REF!</definedName>
    <definedName name="A_KEYWORD_ISSR_208000680_SALES_ITA">#REF!</definedName>
    <definedName name="A_KEYWORD_ISSR_208000680_SALES_JAPAN">#REF!</definedName>
    <definedName name="A_KEYWORD_ISSR_208000680_SALES_ME">#REF!</definedName>
    <definedName name="A_KEYWORD_ISSR_208000680_SALES_MINING_EMKT_ASIAEXCHINA">#REF!</definedName>
    <definedName name="A_KEYWORD_ISSR_208000680_SALES_MINING_EMKT_CHINA">#REF!</definedName>
    <definedName name="A_KEYWORD_ISSR_208000680_SALES_MINING_EMKT_EAME">#REF!</definedName>
    <definedName name="A_KEYWORD_ISSR_208000680_SALES_MINING_EMKT_GLOBAL">#REF!</definedName>
    <definedName name="A_KEYWORD_ISSR_208000680_SALES_MINING_EMKT_NO_AMERICA">#REF!</definedName>
    <definedName name="A_KEYWORD_ISSR_208000680_SALES_MINING_EMKT_SO_AMERICA">#REF!</definedName>
    <definedName name="A_KEYWORD_ISSR_208000680_SALES_NIGERIA">#REF!</definedName>
    <definedName name="A_KEYWORD_ISSR_208000680_SALES_NZ">#REF!</definedName>
    <definedName name="A_KEYWORD_ISSR_208000680_SALES_OIL_GAS_EMKT_ASIAEXCHINA">#REF!</definedName>
    <definedName name="A_KEYWORD_ISSR_208000680_SALES_OIL_GAS_EMKT_CHINA">#REF!</definedName>
    <definedName name="A_KEYWORD_ISSR_208000680_SALES_OIL_GAS_EMKT_EAME">#REF!</definedName>
    <definedName name="A_KEYWORD_ISSR_208000680_SALES_OIL_GAS_EMKT_GLOBAL">#REF!</definedName>
    <definedName name="A_KEYWORD_ISSR_208000680_SALES_OIL_GAS_EMKT_NO_AMERICA">#REF!</definedName>
    <definedName name="A_KEYWORD_ISSR_208000680_SALES_OIL_GAS_EMKT_SO_AMERICA">#REF!</definedName>
    <definedName name="A_KEYWORD_ISSR_208000680_SALES_OTH_AEJ">#REF!</definedName>
    <definedName name="A_KEYWORD_ISSR_208000680_SALES_OTH_AFRICA">#REF!</definedName>
    <definedName name="A_KEYWORD_ISSR_208000680_SALES_OTH_AM">#REF!</definedName>
    <definedName name="A_KEYWORD_ISSR_208000680_SALES_OTH_EMEA">#REF!</definedName>
    <definedName name="A_KEYWORD_ISSR_208000680_SALES_OTH_EU_EX_UK">#REF!</definedName>
    <definedName name="A_KEYWORD_ISSR_208000680_SALES_OTHER">#REF!</definedName>
    <definedName name="A_KEYWORD_ISSR_208000680_SALES_PWR_GEN_EMKT_ASIAEXCHINA">#REF!</definedName>
    <definedName name="A_KEYWORD_ISSR_208000680_SALES_PWR_GEN_EMKT_CHINA">#REF!</definedName>
    <definedName name="A_KEYWORD_ISSR_208000680_SALES_PWR_GEN_EMKT_EAME">#REF!</definedName>
    <definedName name="A_KEYWORD_ISSR_208000680_SALES_PWR_GEN_EMKT_GLOBAL">#REF!</definedName>
    <definedName name="A_KEYWORD_ISSR_208000680_SALES_PWR_GEN_EMKT_NO_AMERICA">#REF!</definedName>
    <definedName name="A_KEYWORD_ISSR_208000680_SALES_PWR_GEN_EMKT_SO_AMERICA">#REF!</definedName>
    <definedName name="A_KEYWORD_ISSR_208000680_SALES_RAIL_EMKT_ASIAEXCHINA">#REF!</definedName>
    <definedName name="A_KEYWORD_ISSR_208000680_SALES_RAIL_EMKT_CHINA">#REF!</definedName>
    <definedName name="A_KEYWORD_ISSR_208000680_SALES_RAIL_EMKT_EAME">#REF!</definedName>
    <definedName name="A_KEYWORD_ISSR_208000680_SALES_RAIL_EMKT_GLOBAL">#REF!</definedName>
    <definedName name="A_KEYWORD_ISSR_208000680_SALES_RAIL_EMKT_NO_AMERICA">#REF!</definedName>
    <definedName name="A_KEYWORD_ISSR_208000680_SALES_RAIL_EMKT_SO_AMERICA">#REF!</definedName>
    <definedName name="A_KEYWORD_ISSR_208000680_SALES_RUSSIA">#REF!</definedName>
    <definedName name="A_KEYWORD_ISSR_208000680_SALES_SK">#REF!</definedName>
    <definedName name="A_KEYWORD_ISSR_208000680_SALES_SO_AFRICA">#REF!</definedName>
    <definedName name="A_KEYWORD_ISSR_208000680_SALES_SPA">#REF!</definedName>
    <definedName name="A_KEYWORD_ISSR_208000680_SALES_TECH_EMKT_ASIAEXCHINA">#REF!</definedName>
    <definedName name="A_KEYWORD_ISSR_208000680_SALES_TECH_EMKT_CHINA">#REF!</definedName>
    <definedName name="A_KEYWORD_ISSR_208000680_SALES_TECH_EMKT_EAME">#REF!</definedName>
    <definedName name="A_KEYWORD_ISSR_208000680_SALES_TECH_EMKT_GLOBAL">#REF!</definedName>
    <definedName name="A_KEYWORD_ISSR_208000680_SALES_TECH_EMKT_NO_AMERICA">#REF!</definedName>
    <definedName name="A_KEYWORD_ISSR_208000680_SALES_TECH_EMKT_SO_AMERICA">#REF!</definedName>
    <definedName name="A_KEYWORD_ISSR_208000680_SALES_TOT_AFRICA">#REF!</definedName>
    <definedName name="A_KEYWORD_ISSR_208000680_SALES_TOT_AM">#REF!</definedName>
    <definedName name="A_KEYWORD_ISSR_208000680_SALES_TOT_ASIA">#REF!</definedName>
    <definedName name="A_KEYWORD_ISSR_208000680_SALES_TOT_EMEA">#REF!</definedName>
    <definedName name="A_KEYWORD_ISSR_208000680_SALES_TRN_DIST_EMKT_ASIAEXCHINA">#REF!</definedName>
    <definedName name="A_KEYWORD_ISSR_208000680_SALES_TRN_DIST_EMKT_CHINA">#REF!</definedName>
    <definedName name="A_KEYWORD_ISSR_208000680_SALES_TRN_DIST_EMKT_EAME">#REF!</definedName>
    <definedName name="A_KEYWORD_ISSR_208000680_SALES_TRN_DIST_EMKT_GLOBAL">#REF!</definedName>
    <definedName name="A_KEYWORD_ISSR_208000680_SALES_TRN_DIST_EMKT_NO_AMERICA">#REF!</definedName>
    <definedName name="A_KEYWORD_ISSR_208000680_SALES_TRN_DIST_EMKT_SO_AMERICA">#REF!</definedName>
    <definedName name="A_KEYWORD_ISSR_208000680_SALES_UK">#REF!</definedName>
    <definedName name="A_KEYWORD_ISSR_208000680_SALES_US">#REF!</definedName>
    <definedName name="A_KEYWORD_ISSR_208000680_SEL_GL_AD">#REF!</definedName>
    <definedName name="A_KEYWORD_ISSR_208000680_SH_REPUR">#REF!</definedName>
    <definedName name="A_KEYWORD_ISSR_208000680_SHORT_T_DEBT">#REF!</definedName>
    <definedName name="A_KEYWORD_ISSR_208000680_SHORT_TERM_LIABS">#REF!</definedName>
    <definedName name="A_KEYWORD_ISSR_208000680_STOCKS">#REF!</definedName>
    <definedName name="A_KEYWORD_ISSR_208000680_STRCTL_GRTH_PROD_CTGRY">#REF!</definedName>
    <definedName name="A_KEYWORD_ISSR_208000680_TOT_ASSET">#REF!</definedName>
    <definedName name="A_KEYWORD_ISSR_208000680_TOT_CF">#REF!</definedName>
    <definedName name="A_KEYWORD_ISSR_208000680_TOT_LIAB">#REF!</definedName>
    <definedName name="A_KEYWORD_ISSR_208000680_TOT_LIAB_EQ">#REF!</definedName>
    <definedName name="A_KEYWORD_ISSR_208000680_TOT_LT_LIAB">#REF!</definedName>
    <definedName name="A_KEYWORD_ISSR_208000680_TOT_OPS_EXP">#REF!</definedName>
    <definedName name="A_KEYWORD_ISSR_208000680_TOT_OPS_EXP_DDA">#REF!</definedName>
    <definedName name="A_KEYWORD_ISSR_208000680_UNF_PENS">#REF!</definedName>
    <definedName name="A_KEYWORD_ISSR_208000680_UNF_PENS_LIAB_OTH">#REF!</definedName>
    <definedName name="A_KEYWORD_ISSR_208000680_UNF_PENS_OFF">#REF!</definedName>
    <definedName name="A_KEYWORD_ISSR_208000680_WORK_CAP">#REF!</definedName>
    <definedName name="A_KEYWORD_ISSR_208009739_IND_SALES_AUSTRA">#REF!</definedName>
    <definedName name="A_KEYWORD_ISSR_208009739_IND_SALES_AUSTRIA">#REF!</definedName>
    <definedName name="A_KEYWORD_ISSR_208009739_IND_SALES_BEL">#REF!</definedName>
    <definedName name="A_KEYWORD_ISSR_208009739_IND_SALES_BRICS_CONS">#REF!</definedName>
    <definedName name="A_KEYWORD_ISSR_208009739_IND_SALES_BRICS_GOV">#REF!</definedName>
    <definedName name="A_KEYWORD_ISSR_208009739_IND_SALES_BRICS_IND">#REF!</definedName>
    <definedName name="A_KEYWORD_ISSR_208009739_IND_SALES_CANADA">#REF!</definedName>
    <definedName name="A_KEYWORD_ISSR_208009739_IND_SALES_DEN">#REF!</definedName>
    <definedName name="A_KEYWORD_ISSR_208009739_IND_SALES_EU_EX_UK_CONS">#REF!</definedName>
    <definedName name="A_KEYWORD_ISSR_208009739_IND_SALES_EU_EX_UK_GOV">#REF!</definedName>
    <definedName name="A_KEYWORD_ISSR_208009739_IND_SALES_EU_EX_UK_IND">#REF!</definedName>
    <definedName name="A_KEYWORD_ISSR_208009739_IND_SALES_FIN">#REF!</definedName>
    <definedName name="A_KEYWORD_ISSR_208009739_IND_SALES_GRE">#REF!</definedName>
    <definedName name="A_KEYWORD_ISSR_208009739_IND_SALES_ICE">#REF!</definedName>
    <definedName name="A_KEYWORD_ISSR_208009739_IND_SALES_IRE">#REF!</definedName>
    <definedName name="A_KEYWORD_ISSR_208009739_IND_SALES_NETH">#REF!</definedName>
    <definedName name="A_KEYWORD_ISSR_208009739_IND_SALES_NOR">#REF!</definedName>
    <definedName name="A_KEYWORD_ISSR_208009739_IND_SALES_NZ">#REF!</definedName>
    <definedName name="A_KEYWORD_ISSR_208009739_IND_SALES_POR">#REF!</definedName>
    <definedName name="A_KEYWORD_ISSR_208009739_IND_SALES_SK">#REF!</definedName>
    <definedName name="A_KEYWORD_ISSR_208009739_IND_SALES_SWE">#REF!</definedName>
    <definedName name="A_KEYWORD_ISSR_208009739_IND_SALES_SWIT">#REF!</definedName>
    <definedName name="A_KEYWORD_ISSR_208009739_IND_SALES_UK_CONS">#REF!</definedName>
    <definedName name="A_KEYWORD_ISSR_208009739_IND_SALES_UK_GOV">#REF!</definedName>
    <definedName name="A_KEYWORD_ISSR_208009739_IND_SALES_UK_IND">#REF!</definedName>
    <definedName name="A_KEYWORD_ISSR_208009739_IND_SALES_US_CONS">#REF!</definedName>
    <definedName name="A_KEYWORD_ISSR_208009739_IND_SALES_US_GOV">#REF!</definedName>
    <definedName name="A_KEYWORD_ISSR_208009739_IND_SALES_US_IND">#REF!</definedName>
    <definedName name="A_KEYWORD_ISSR_208009739_NI_BRICS_CONS">#REF!</definedName>
    <definedName name="A_KEYWORD_ISSR_208009739_NI_BRICS_GOV">#REF!</definedName>
    <definedName name="A_KEYWORD_ISSR_208009739_NI_BRICS_IND">#REF!</definedName>
    <definedName name="A_KEYWORD_ISSR_208009739_NI_CON">#REF!</definedName>
    <definedName name="A_KEYWORD_ISSR_208009739_NI_EU_EX_UK_CONS">#REF!</definedName>
    <definedName name="A_KEYWORD_ISSR_208009739_NI_EU_EX_UK_GOV">#REF!</definedName>
    <definedName name="A_KEYWORD_ISSR_208009739_NI_EU_EX_UK_IND">#REF!</definedName>
    <definedName name="A_KEYWORD_ISSR_208009739_NI_GOV">#REF!</definedName>
    <definedName name="A_KEYWORD_ISSR_208009739_NI_IND">#REF!</definedName>
    <definedName name="A_KEYWORD_ISSR_208009739_NI_UK_CONS">#REF!</definedName>
    <definedName name="A_KEYWORD_ISSR_208009739_NI_UK_GOV">#REF!</definedName>
    <definedName name="A_KEYWORD_ISSR_208009739_NI_UK_IND">#REF!</definedName>
    <definedName name="A_KEYWORD_ISSR_208009739_NI_US_CONS">#REF!</definedName>
    <definedName name="A_KEYWORD_ISSR_208009739_NI_US_GOV">#REF!</definedName>
    <definedName name="A_KEYWORD_ISSR_208009739_NI_US_IND">#REF!</definedName>
    <definedName name="A_KEYWORD_ISSR_208009739_OP_AUSTRA">#REF!</definedName>
    <definedName name="A_KEYWORD_ISSR_208009739_OP_AUSTRIA">#REF!</definedName>
    <definedName name="A_KEYWORD_ISSR_208009739_OP_BEL">#REF!</definedName>
    <definedName name="A_KEYWORD_ISSR_208009739_OP_BRAZIL">#REF!</definedName>
    <definedName name="A_KEYWORD_ISSR_208009739_OP_BRICS_CONS">#REF!</definedName>
    <definedName name="A_KEYWORD_ISSR_208009739_OP_BRICS_GOV">#REF!</definedName>
    <definedName name="A_KEYWORD_ISSR_208009739_OP_BRICS_IND">#REF!</definedName>
    <definedName name="A_KEYWORD_ISSR_208009739_OP_CANADA">#REF!</definedName>
    <definedName name="A_KEYWORD_ISSR_208009739_OP_CEE">#REF!</definedName>
    <definedName name="A_KEYWORD_ISSR_208009739_OP_CHINA">#REF!</definedName>
    <definedName name="A_KEYWORD_ISSR_208009739_OP_CONS">#REF!</definedName>
    <definedName name="A_KEYWORD_ISSR_208009739_OP_DEN">#REF!</definedName>
    <definedName name="A_KEYWORD_ISSR_208009739_OP_EU_EX_UK">#REF!</definedName>
    <definedName name="A_KEYWORD_ISSR_208009739_OP_EU_EX_UK_CONS">#REF!</definedName>
    <definedName name="A_KEYWORD_ISSR_208009739_OP_EU_EX_UK_GOV">#REF!</definedName>
    <definedName name="A_KEYWORD_ISSR_208009739_OP_EU_EX_UK_IND">#REF!</definedName>
    <definedName name="A_KEYWORD_ISSR_208009739_OP_FIN">#REF!</definedName>
    <definedName name="A_KEYWORD_ISSR_208009739_OP_FRA">#REF!</definedName>
    <definedName name="A_KEYWORD_ISSR_208009739_OP_GER">#REF!</definedName>
    <definedName name="A_KEYWORD_ISSR_208009739_OP_GOV">#REF!</definedName>
    <definedName name="A_KEYWORD_ISSR_208009739_OP_GRE">#REF!</definedName>
    <definedName name="A_KEYWORD_ISSR_208009739_OP_ICE">#REF!</definedName>
    <definedName name="A_KEYWORD_ISSR_208009739_OP_IND">#REF!</definedName>
    <definedName name="A_KEYWORD_ISSR_208009739_OP_INDIA">#REF!</definedName>
    <definedName name="A_KEYWORD_ISSR_208009739_OP_IRE">#REF!</definedName>
    <definedName name="A_KEYWORD_ISSR_208009739_OP_ITA">#REF!</definedName>
    <definedName name="A_KEYWORD_ISSR_208009739_OP_JAPAN">#REF!</definedName>
    <definedName name="A_KEYWORD_ISSR_208009739_OP_ME">#REF!</definedName>
    <definedName name="A_KEYWORD_ISSR_208009739_OP_NETH">#REF!</definedName>
    <definedName name="A_KEYWORD_ISSR_208009739_OP_NOR">#REF!</definedName>
    <definedName name="A_KEYWORD_ISSR_208009739_OP_NZ">#REF!</definedName>
    <definedName name="A_KEYWORD_ISSR_208009739_OP_OTH_AEJ">#REF!</definedName>
    <definedName name="A_KEYWORD_ISSR_208009739_OP_OTH_AM">#REF!</definedName>
    <definedName name="A_KEYWORD_ISSR_208009739_OP_OTH_EMEA">#REF!</definedName>
    <definedName name="A_KEYWORD_ISSR_208009739_OP_OTHER">#REF!</definedName>
    <definedName name="A_KEYWORD_ISSR_208009739_OP_POR">#REF!</definedName>
    <definedName name="A_KEYWORD_ISSR_208009739_OP_RUSSIA">#REF!</definedName>
    <definedName name="A_KEYWORD_ISSR_208009739_OP_SK">#REF!</definedName>
    <definedName name="A_KEYWORD_ISSR_208009739_OP_SPA">#REF!</definedName>
    <definedName name="A_KEYWORD_ISSR_208009739_OP_SWE">#REF!</definedName>
    <definedName name="A_KEYWORD_ISSR_208009739_OP_SWIT">#REF!</definedName>
    <definedName name="A_KEYWORD_ISSR_208009739_OP_TOT_AM">#REF!</definedName>
    <definedName name="A_KEYWORD_ISSR_208009739_OP_TOT_ASIA">#REF!</definedName>
    <definedName name="A_KEYWORD_ISSR_208009739_OP_TOT_EMEA">#REF!</definedName>
    <definedName name="A_KEYWORD_ISSR_208009739_OP_UK">#REF!</definedName>
    <definedName name="A_KEYWORD_ISSR_208009739_OP_UK_CONS">#REF!</definedName>
    <definedName name="A_KEYWORD_ISSR_208009739_OP_UK_GOV">#REF!</definedName>
    <definedName name="A_KEYWORD_ISSR_208009739_OP_UK_IND">#REF!</definedName>
    <definedName name="A_KEYWORD_ISSR_208009739_OP_US">#REF!</definedName>
    <definedName name="A_KEYWORD_ISSR_208009739_OP_US_CONS">#REF!</definedName>
    <definedName name="A_KEYWORD_ISSR_208009739_OP_US_GOV">#REF!</definedName>
    <definedName name="A_KEYWORD_ISSR_208009739_OP_US_IND">#REF!</definedName>
    <definedName name="A_KEYWORD_ISSR_208009739_SALES_AUSTRIA">#REF!</definedName>
    <definedName name="A_KEYWORD_ISSR_208009739_SALES_BEL">#REF!</definedName>
    <definedName name="A_KEYWORD_ISSR_208009739_SALES_BRICS_CONS">#REF!</definedName>
    <definedName name="A_KEYWORD_ISSR_208009739_SALES_BRICS_GOV">#REF!</definedName>
    <definedName name="A_KEYWORD_ISSR_208009739_SALES_BRICS_IND">#REF!</definedName>
    <definedName name="A_KEYWORD_ISSR_208009739_SALES_DEN">#REF!</definedName>
    <definedName name="A_KEYWORD_ISSR_208009739_SALES_EU_EX_UK_CONS">#REF!</definedName>
    <definedName name="A_KEYWORD_ISSR_208009739_SALES_EU_EX_UK_GOV">#REF!</definedName>
    <definedName name="A_KEYWORD_ISSR_208009739_SALES_EU_EX_UK_IND">#REF!</definedName>
    <definedName name="A_KEYWORD_ISSR_208009739_SALES_FIN">#REF!</definedName>
    <definedName name="A_KEYWORD_ISSR_208009739_SALES_GRE">#REF!</definedName>
    <definedName name="A_KEYWORD_ISSR_208009739_SALES_ICE">#REF!</definedName>
    <definedName name="A_KEYWORD_ISSR_208009739_SALES_IRE">#REF!</definedName>
    <definedName name="A_KEYWORD_ISSR_208009739_SALES_NETH">#REF!</definedName>
    <definedName name="A_KEYWORD_ISSR_208009739_SALES_NOR">#REF!</definedName>
    <definedName name="A_KEYWORD_ISSR_208009739_SALES_POR">#REF!</definedName>
    <definedName name="A_KEYWORD_ISSR_208009739_SALES_SWE">#REF!</definedName>
    <definedName name="A_KEYWORD_ISSR_208009739_SALES_SWIT">#REF!</definedName>
    <definedName name="A_KEYWORD_ISSR_208009739_SALES_UK_CONS">#REF!</definedName>
    <definedName name="A_KEYWORD_ISSR_208009739_SALES_UK_GOV">#REF!</definedName>
    <definedName name="A_KEYWORD_ISSR_208009739_SALES_UK_IND">#REF!</definedName>
    <definedName name="A_KEYWORD_ISSR_208009739_SALES_US_CONS">#REF!</definedName>
    <definedName name="A_KEYWORD_ISSR_208009739_SALES_US_GOV">#REF!</definedName>
    <definedName name="A_KEYWORD_ISSR_208009739_SALES_US_IND">#REF!</definedName>
    <definedName name="A_LIVEDATA_EQTY_200001803">#REF!</definedName>
    <definedName name="A_LIVEDATA_ISSR_208000680">#REF!</definedName>
    <definedName name="A_PERIOD_1990">#REF!</definedName>
    <definedName name="A_PERIOD_1991">#REF!</definedName>
    <definedName name="A_PERIOD_1992">#REF!</definedName>
    <definedName name="A_PERIOD_1993">#REF!</definedName>
    <definedName name="A_PERIOD_1994">#REF!</definedName>
    <definedName name="A_PERIOD_1995">#REF!</definedName>
    <definedName name="A_PERIOD_1996">#REF!</definedName>
    <definedName name="A_PERIOD_1997">#REF!</definedName>
    <definedName name="A_PERIOD_1998">#REF!</definedName>
    <definedName name="A_PERIOD_1999">#REF!</definedName>
    <definedName name="A_PERIOD_2000">#REF!</definedName>
    <definedName name="A_PERIOD_2001">#REF!</definedName>
    <definedName name="A_PERIOD_2002">#REF!</definedName>
    <definedName name="A_PERIOD_2003_Q1">#REF!</definedName>
    <definedName name="A_PERIOD_2003_Q2">#REF!</definedName>
    <definedName name="A_PERIOD_2003_Q3">#REF!</definedName>
    <definedName name="A_PERIOD_2003_Q4">#REF!</definedName>
    <definedName name="A_PERIOD_2004_Q1">#REF!</definedName>
    <definedName name="A_PERIOD_2004_Q2">#REF!</definedName>
    <definedName name="A_PERIOD_2004_Q3">#REF!</definedName>
    <definedName name="A_PERIOD_2004_Q4">#REF!</definedName>
    <definedName name="A_PERIOD_2005_Q1">#REF!</definedName>
    <definedName name="A_PERIOD_2005_Q2">#REF!</definedName>
    <definedName name="A_PERIOD_2005_Q3">#REF!</definedName>
    <definedName name="A_PERIOD_2005_Q4">#REF!</definedName>
    <definedName name="A_PERIOD_2006_Q1">#REF!</definedName>
    <definedName name="A_PERIOD_2006_Q2">#REF!</definedName>
    <definedName name="A_PERIOD_2006_Q3">#REF!</definedName>
    <definedName name="A_PERIOD_2006_Q4">#REF!</definedName>
    <definedName name="A_PERIOD_2007_Q1">#REF!</definedName>
    <definedName name="A_PERIOD_2007_Q2">#REF!</definedName>
    <definedName name="A_PERIOD_2007_Q3">#REF!</definedName>
    <definedName name="A_PERIOD_2007_Q4">#REF!</definedName>
    <definedName name="A_PERIOD_2008_Q1">#REF!</definedName>
    <definedName name="A_PERIOD_2008_Q2">#REF!</definedName>
    <definedName name="A_PERIOD_2008_Q3">#REF!</definedName>
    <definedName name="A_PERIOD_2008_Q4">#REF!</definedName>
    <definedName name="A_PERIOD_2009_Q1">#REF!</definedName>
    <definedName name="A_PERIOD_2009_Q2">#REF!</definedName>
    <definedName name="A_PERIOD_2009_Q3">#REF!</definedName>
    <definedName name="A_PERIOD_2009_Q4">#REF!</definedName>
    <definedName name="A_PERIOD_2010_Q1">#REF!</definedName>
    <definedName name="A_PERIOD_2010_Q2">#REF!</definedName>
    <definedName name="A_PERIOD_2010_Q3">#REF!</definedName>
    <definedName name="A_PERIOD_2010_Q4">#REF!</definedName>
    <definedName name="A_PERIOD_2011_Q1">#REF!</definedName>
    <definedName name="A_PERIOD_2011_Q2">#REF!</definedName>
    <definedName name="A_PERIOD_2011_Q3">#REF!</definedName>
    <definedName name="A_PERIOD_2011_Q4">#REF!</definedName>
    <definedName name="A_PERIOD_2012_Q1">#REF!</definedName>
    <definedName name="A_PERIOD_2012_Q2">#REF!</definedName>
    <definedName name="A_PERIOD_2012_Q3">#REF!</definedName>
    <definedName name="A_PERIOD_2012_Q4">#REF!</definedName>
    <definedName name="A_SECTION_EQTY_200001803_1314">#REF!</definedName>
    <definedName name="A_SECTION_EQTY_200001803_131E">#REF!</definedName>
    <definedName name="A_SECTION_EQTY_200001803_131O">#REF!</definedName>
    <definedName name="A_SECTION_EQTY_200001803_13A">#REF!</definedName>
    <definedName name="A_SECTION_EQTY_200001803_13K">#REF!</definedName>
    <definedName name="A_SECTION_EQTY_200001803_13U">#REF!</definedName>
    <definedName name="A_SECTION_EQTY_200001803_13V">#REF!</definedName>
    <definedName name="A_SECTION_EQTY_200001803_Reference_Data">#REF!</definedName>
    <definedName name="A_SECTION_ISSR_208000680_1314">#REF!</definedName>
    <definedName name="A_SECTION_ISSR_208000680_13168">#REF!</definedName>
    <definedName name="A_SECTION_ISSR_208000680_1316P">#REF!</definedName>
    <definedName name="A_SECTION_ISSR_208000680_1316R">#REF!</definedName>
    <definedName name="A_SECTION_ISSR_208000680_1316T">#REF!</definedName>
    <definedName name="A_SECTION_ISSR_208000680_1316U">#REF!</definedName>
    <definedName name="A_SECTION_ISSR_208000680_13173">#REF!</definedName>
    <definedName name="A_SECTION_ISSR_208000680_13178">#REF!</definedName>
    <definedName name="A_SECTION_ISSR_208000680_1319">#REF!</definedName>
    <definedName name="A_SECTION_ISSR_208000680_131E">#REF!</definedName>
    <definedName name="A_SECTION_ISSR_208000680_131J">#REF!</definedName>
    <definedName name="A_SECTION_ISSR_208000680_131O">#REF!</definedName>
    <definedName name="A_SECTION_ISSR_208000680_136J">#REF!</definedName>
    <definedName name="A_SECTION_ISSR_208000680_13U">#REF!</definedName>
    <definedName name="A_SECTION_ISSR_208000680_13V">#REF!</definedName>
    <definedName name="A_SECTION_ISSR_208000680_Reference_Data">#REF!</definedName>
    <definedName name="aa"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user" hidden="1">"OFF"</definedName>
    <definedName name="aaaaaaaaaaaaaaaaaaaaaaaaa" hidden="1">{"Front Page",#N/A,FALSE,"Front and Back"}</definedName>
    <definedName name="aaaheader">#REF!</definedName>
    <definedName name="aaaInterim9495">#REF!</definedName>
    <definedName name="aaaInterim9596">#REF!</definedName>
    <definedName name="aaaInterim9697">#REF!</definedName>
    <definedName name="aaainterin9497">#REF!</definedName>
    <definedName name="aaamodel">#REF!</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ppppppppppppppp" hidden="1">{"EUUTIGRP","COMPANIES",TRUE}</definedName>
    <definedName name="Ab"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Abacavir.1592.RTI.Ziagen00">#REF!</definedName>
    <definedName name="Abacavir.1592.RTI.Ziagen01">#REF!</definedName>
    <definedName name="Abacavir.1592.RTI.Ziagen02">#REF!</definedName>
    <definedName name="Abacavir.1592.RTI.Ziagen03">#REF!</definedName>
    <definedName name="Abacavir.1592.RTI.Ziagen04">#REF!</definedName>
    <definedName name="Abacavir.1592.RTI.Ziagen05">#REF!</definedName>
    <definedName name="Abacavir.1592.RTI.Ziagen98">#REF!</definedName>
    <definedName name="Abacavir.1592.RTI.Ziagen99">#REF!</definedName>
    <definedName name="ABB">#REF!</definedName>
    <definedName name="abc">#REF!</definedName>
    <definedName name="Acc_payable_growth_fore">#REF!</definedName>
    <definedName name="Acc_Rec_growth_fore">#REF!</definedName>
    <definedName name="ACCAR1">#REF!</definedName>
    <definedName name="Accel_Ratio">#REF!</definedName>
    <definedName name="Access_Button" hidden="1">"dataLink_ver1__Sheet1_List"</definedName>
    <definedName name="AccessDatabase" hidden="1">"C:\dataLink(ver1).mdb"</definedName>
    <definedName name="accounts">#REF!</definedName>
    <definedName name="Accounts_payable">#REF!</definedName>
    <definedName name="Accrued_compensation_growth_fore">#REF!</definedName>
    <definedName name="Accrued_expenses_growth_fore">#REF!</definedName>
    <definedName name="Accum_Cap_Expenses_growth_fore">#REF!</definedName>
    <definedName name="Accum_Goodwill_Amort_growth_fore">#REF!</definedName>
    <definedName name="AcellularPert.AndOrHIBPaedComboCons00">#REF!</definedName>
    <definedName name="AcellularPert.AndOrHIBPaedComboCons01">#REF!</definedName>
    <definedName name="AcellularPert.AndOrHIBPaedComboCons02">#REF!</definedName>
    <definedName name="AcellularPert.AndOrHIBPaedComboCons03">#REF!</definedName>
    <definedName name="AcellularPert.AndOrHIBPaedComboCons04">#REF!</definedName>
    <definedName name="AcellularPert.AndOrHIBPaedComboCons05">#REF!</definedName>
    <definedName name="AcellularPert.AndOrHIBPaedComboCons97">#REF!</definedName>
    <definedName name="AcellularPert.AndOrHIBPaedComboCons98">#REF!</definedName>
    <definedName name="AcellularPert.AndOrHIBPaedComboCons99">#REF!</definedName>
    <definedName name="AcellularPert.AndOrHIBPaedComboNotCons00">#REF!</definedName>
    <definedName name="AcellularPert.AndOrHIBPaedComboNotCons01">#REF!</definedName>
    <definedName name="AcellularPert.AndOrHIBPaedComboNotCons02">#REF!</definedName>
    <definedName name="AcellularPert.AndOrHIBPaedComboNotCons03">#REF!</definedName>
    <definedName name="AcellularPert.AndOrHIBPaedComboNotCons04">#REF!</definedName>
    <definedName name="AcellularPert.AndOrHIBPaedComboNotCons05">#REF!</definedName>
    <definedName name="AcellularPert.AndOrHIBPaedComboNotCons97">#REF!</definedName>
    <definedName name="AcellularPert.AndOrHIBPaedComboNotCons98">#REF!</definedName>
    <definedName name="AcellularPert.AndOrHIBPaedComboNotCons99">#REF!</definedName>
    <definedName name="ACJPCAR3">#REF!</definedName>
    <definedName name="ACJPCAR4">#REF!</definedName>
    <definedName name="aclskn" hidden="1">{#N/A,#N/A,FALSE,"FY97";#N/A,#N/A,FALSE,"FY98";#N/A,#N/A,FALSE,"FY99";#N/A,#N/A,FALSE,"FY00";#N/A,#N/A,FALSE,"FY01"}</definedName>
    <definedName name="Acq_Mth">#REF!</definedName>
    <definedName name="Acquiror">#REF!</definedName>
    <definedName name="Acquisition_divestments">#REF!</definedName>
    <definedName name="AcquisitionCashflows">#REF!</definedName>
    <definedName name="ACQUISITIONS">#REF!</definedName>
    <definedName name="ActonelOptinate00">#REF!</definedName>
    <definedName name="ActonelOptinate01">#REF!</definedName>
    <definedName name="ActonelOptinate02">#REF!</definedName>
    <definedName name="ActonelOptinate03">#REF!</definedName>
    <definedName name="ActonelOptinate04">#REF!</definedName>
    <definedName name="ActonelOptinate05">#REF!</definedName>
    <definedName name="ActonelOptinate97">#REF!</definedName>
    <definedName name="ActonelOptinate98">#REF!</definedName>
    <definedName name="ActonelOptinate99">#REF!</definedName>
    <definedName name="Actual_Forecast">#REF!</definedName>
    <definedName name="ad">#REF!</definedName>
    <definedName name="ADDED_VALUE">#REF!</definedName>
    <definedName name="ADDIT">#REF!</definedName>
    <definedName name="adf">#REF!</definedName>
    <definedName name="Adj_net_oper_fore">#REF!</definedName>
    <definedName name="adjust">#REF!</definedName>
    <definedName name="admin93">#REF!</definedName>
    <definedName name="admin94">#REF!</definedName>
    <definedName name="admin95">#REF!</definedName>
    <definedName name="admin96">#REF!</definedName>
    <definedName name="admin97">#REF!</definedName>
    <definedName name="ADVNA">#REF!</definedName>
    <definedName name="ADVNB">#REF!</definedName>
    <definedName name="AFRN">#REF!</definedName>
    <definedName name="AgeneraseAmprenavirProteaseInhibitor">#REF!</definedName>
    <definedName name="AgeneraseAmprenavirProteaseInhibitor00">#REF!</definedName>
    <definedName name="AgeneraseAmprenavirProteaseInhibitor01">#REF!</definedName>
    <definedName name="AgeneraseAmprenavirProteaseInhibitor02">#REF!</definedName>
    <definedName name="AgeneraseAmprenavirProteaseInhibitor03">#REF!</definedName>
    <definedName name="AgeneraseAmprenavirProteaseInhibitor04">#REF!</definedName>
    <definedName name="AgeneraseAmprenavirProteaseInhibitor05">#REF!</definedName>
    <definedName name="AgeneraseAmprenavirProteaseInhibitor98">#REF!</definedName>
    <definedName name="AgeneraseAmprenavirProteaseInhibitor99">#REF!</definedName>
    <definedName name="aircraft_airforce">#REF!</definedName>
    <definedName name="aircraft_army">#REF!</definedName>
    <definedName name="aircraft_navy">#REF!</definedName>
    <definedName name="AJHFkjDGHF" hidden="1">{"Annual_Income",#N/A,FALSE,"Report Page";"Balance_Cash_Flow",#N/A,FALSE,"Report Page";"Quarterly_Income",#N/A,FALSE,"Report Page"}</definedName>
    <definedName name="ALL">#REF!</definedName>
    <definedName name="Allegra00">#REF!</definedName>
    <definedName name="Allegra01">#REF!</definedName>
    <definedName name="Allegra02">#REF!</definedName>
    <definedName name="Allegra03">#REF!</definedName>
    <definedName name="Allegra04">#REF!</definedName>
    <definedName name="Allegra05">#REF!</definedName>
    <definedName name="Allegra97">#REF!</definedName>
    <definedName name="Allegra98">#REF!</definedName>
    <definedName name="Allegra99">#REF!</definedName>
    <definedName name="allpbkf">#REF!</definedName>
    <definedName name="Alosetron.Lotronex00">#REF!</definedName>
    <definedName name="Alosetron.Lotronex01">#REF!</definedName>
    <definedName name="Alosetron.Lotronex02">#REF!</definedName>
    <definedName name="Alosetron.Lotronex03">#REF!</definedName>
    <definedName name="Alosetron.Lotronex04">#REF!</definedName>
    <definedName name="Alosetron.Lotronex05">#REF!</definedName>
    <definedName name="Alosetron.Lotronex98">#REF!</definedName>
    <definedName name="Alosetron.Lotronex99">#REF!</definedName>
    <definedName name="Alstom">#REF!</definedName>
    <definedName name="Amaryl00">#REF!</definedName>
    <definedName name="Amaryl01">#REF!</definedName>
    <definedName name="Amaryl02">#REF!</definedName>
    <definedName name="Amaryl03">#REF!</definedName>
    <definedName name="Amaryl04">#REF!</definedName>
    <definedName name="Amaryl05">#REF!</definedName>
    <definedName name="Amaryl97">#REF!</definedName>
    <definedName name="Amaryl98">#REF!</definedName>
    <definedName name="Amaryl99">#REF!</definedName>
    <definedName name="ammo_navy">#REF!</definedName>
    <definedName name="ammunition_airforce">#REF!</definedName>
    <definedName name="ammunition_army">#REF!</definedName>
    <definedName name="Amoxil00">#REF!</definedName>
    <definedName name="Amoxil01">#REF!</definedName>
    <definedName name="Amoxil02">#REF!</definedName>
    <definedName name="Amoxil03">#REF!</definedName>
    <definedName name="Amoxil04">#REF!</definedName>
    <definedName name="Amoxil05">#REF!</definedName>
    <definedName name="Amoxil97">#REF!</definedName>
    <definedName name="Amoxil98">#REF!</definedName>
    <definedName name="Amoxil99">#REF!</definedName>
    <definedName name="AMP579.00">#REF!</definedName>
    <definedName name="AMP579.01">#REF!</definedName>
    <definedName name="AMP579.02">#REF!</definedName>
    <definedName name="AMP579.03">#REF!</definedName>
    <definedName name="AMP579.04">#REF!</definedName>
    <definedName name="AMP579.05">#REF!</definedName>
    <definedName name="AMP579.97">#REF!</definedName>
    <definedName name="AMP579.98">#REF!</definedName>
    <definedName name="AMP579.99">#REF!</definedName>
    <definedName name="AMRN">#REF!</definedName>
    <definedName name="Anaesthesia00">#REF!</definedName>
    <definedName name="Anaesthesia01">#REF!</definedName>
    <definedName name="Anaesthesia02">#REF!</definedName>
    <definedName name="Anaesthesia03">#REF!</definedName>
    <definedName name="Anaesthesia04">#REF!</definedName>
    <definedName name="Anaesthesia05">#REF!</definedName>
    <definedName name="Anaesthesia97">#REF!</definedName>
    <definedName name="Anaesthesia98">#REF!</definedName>
    <definedName name="Anaesthesia99">#REF!</definedName>
    <definedName name="analyst_code">#REF!</definedName>
    <definedName name="AnalystEmpNoHeading">#REF!</definedName>
    <definedName name="AndrodermTandrexen00">#REF!</definedName>
    <definedName name="AndrodermTandrexen01">#REF!</definedName>
    <definedName name="AndrodermTandrexen02">#REF!</definedName>
    <definedName name="AndrodermTandrexen03">#REF!</definedName>
    <definedName name="AndrodermTandrexen04">#REF!</definedName>
    <definedName name="AndrodermTandrexen05">#REF!</definedName>
    <definedName name="AndrodermTandrexen99">#REF!</definedName>
    <definedName name="anlpbkf">#REF!</definedName>
    <definedName name="AnnelGervol02">#REF!</definedName>
    <definedName name="announce_date">#REF!</definedName>
    <definedName name="anscount" hidden="1">1</definedName>
    <definedName name="AntiMigraineCNS97">#REF!</definedName>
    <definedName name="AntiMigraineCNS98">#REF!</definedName>
    <definedName name="AntiMigraineCNS99">#REF!</definedName>
    <definedName name="Anzemet00">#REF!</definedName>
    <definedName name="Anzemet01">#REF!</definedName>
    <definedName name="Anzemet02">#REF!</definedName>
    <definedName name="Anzemet03">#REF!</definedName>
    <definedName name="Anzemet04">#REF!</definedName>
    <definedName name="Anzemet05">#REF!</definedName>
    <definedName name="Anzemet97">#REF!</definedName>
    <definedName name="Anzemet98">#REF!</definedName>
    <definedName name="Anzemet99">#REF!</definedName>
    <definedName name="appbsss1q04">#REF!</definedName>
    <definedName name="appbsss1q05">#REF!</definedName>
    <definedName name="appbsss1q06">#REF!</definedName>
    <definedName name="appbsss2q04">#REF!</definedName>
    <definedName name="appbsss2q05">#REF!</definedName>
    <definedName name="appbsss2q06">#REF!</definedName>
    <definedName name="appbsss3q04">#REF!</definedName>
    <definedName name="appbsss3q05">#REF!</definedName>
    <definedName name="appbsss3q06">#REF!</definedName>
    <definedName name="appbsss4q03">#REF!</definedName>
    <definedName name="appbsss4q04">#REF!</definedName>
    <definedName name="appbsss4q05">#REF!</definedName>
    <definedName name="appbsss4q06">#REF!</definedName>
    <definedName name="appCompanyCapE">#REF!</definedName>
    <definedName name="appDescriptionCapE">#REF!</definedName>
    <definedName name="appDevelopersCapE">#REF!</definedName>
    <definedName name="appTitleCapE">#REF!</definedName>
    <definedName name="appVersionCapE">#REF!</definedName>
    <definedName name="aqdiv1">#REF!</definedName>
    <definedName name="Arava.leflunomide00">#REF!</definedName>
    <definedName name="Arava.leflunomide01">#REF!</definedName>
    <definedName name="Arava.leflunomide02">#REF!</definedName>
    <definedName name="Arava.leflunomide03">#REF!</definedName>
    <definedName name="Arava.leflunomide04">#REF!</definedName>
    <definedName name="Arava.leflunomide05">#REF!</definedName>
    <definedName name="Arava.leflunomide97">#REF!</definedName>
    <definedName name="Arava.leflunomide98">#REF!</definedName>
    <definedName name="Arava.leflunomide99">#REF!</definedName>
    <definedName name="Argn">#REF!</definedName>
    <definedName name="ArifloCOPD.Asthma00">#REF!</definedName>
    <definedName name="ArifloCOPD.Asthma01">#REF!</definedName>
    <definedName name="ArifloCOPD.Asthma02">#REF!</definedName>
    <definedName name="ArifloCOPD.Asthma03">#REF!</definedName>
    <definedName name="ArifloCOPD.Asthma04">#REF!</definedName>
    <definedName name="ArifloCOPD.Asthma05">#REF!</definedName>
    <definedName name="as" hidden="1">{#N/A,#N/A,FALSE,"Annual Earnings Model";#N/A,#N/A,FALSE,"Quarterly Earnings Model";#N/A,#N/A,FALSE,"Header";#N/A,#N/A,FALSE,"Notes"}</definedName>
    <definedName name="asas" hidden="1">{#N/A,#N/A,FALSE,"Annual Earnings Model";#N/A,#N/A,FALSE,"Quarterly Earnings Model";#N/A,#N/A,FALSE,"Header";#N/A,#N/A,FALSE,"Notes"}</definedName>
    <definedName name="asdf">#REF!</definedName>
    <definedName name="Asia">#REF!</definedName>
    <definedName name="Asia_w">#REF!</definedName>
    <definedName name="asia1">#REF!</definedName>
    <definedName name="ASIAN">#REF!</definedName>
    <definedName name="ASP">#REF!</definedName>
    <definedName name="AssaQOut">#REF!</definedName>
    <definedName name="assets1">#REF!</definedName>
    <definedName name="assets1q98">#REF!</definedName>
    <definedName name="assets1q99">#REF!</definedName>
    <definedName name="assets1q99E">#REF!</definedName>
    <definedName name="assets2">#REF!</definedName>
    <definedName name="assets2q98">#REF!</definedName>
    <definedName name="assets2q99">#REF!</definedName>
    <definedName name="assets2q99E">#REF!</definedName>
    <definedName name="assets3">#REF!</definedName>
    <definedName name="assets3q98">#REF!</definedName>
    <definedName name="assets3q99">#REF!</definedName>
    <definedName name="assets3q99E">#REF!</definedName>
    <definedName name="assets4q98">#REF!</definedName>
    <definedName name="assets4q98E">#REF!</definedName>
    <definedName name="assets4q99">#REF!</definedName>
    <definedName name="assetsav2q97">#REF!</definedName>
    <definedName name="Assetsper01">#REF!</definedName>
    <definedName name="assetsq296">#REF!</definedName>
    <definedName name="assetsye2q97">#REF!</definedName>
    <definedName name="assetsye2q97b">#REF!</definedName>
    <definedName name="Associate_affiliate_income">#REF!</definedName>
    <definedName name="Associated_income">#REF!</definedName>
    <definedName name="Atlas">#REF!</definedName>
    <definedName name="Augmentin.05">#REF!</definedName>
    <definedName name="Augmentin0">#REF!</definedName>
    <definedName name="Augmentin00">#REF!</definedName>
    <definedName name="Augmentin01">#REF!</definedName>
    <definedName name="Augmentin02">#REF!</definedName>
    <definedName name="Augmentin03">#REF!</definedName>
    <definedName name="Augmentin04">#REF!</definedName>
    <definedName name="Augmentin05">#REF!</definedName>
    <definedName name="Augmentin97">#REF!</definedName>
    <definedName name="Augmentin98">#REF!</definedName>
    <definedName name="Augmentin99">#REF!</definedName>
    <definedName name="AUSN">#REF!</definedName>
    <definedName name="AV_Output_Sign">#REF!</definedName>
    <definedName name="av94_00">#REF!</definedName>
    <definedName name="AvandiaDiabetes00">#REF!</definedName>
    <definedName name="AvandiaDiabetes01">#REF!</definedName>
    <definedName name="AvandiaDiabetes02">#REF!</definedName>
    <definedName name="AvandiaDiabetes03">#REF!</definedName>
    <definedName name="AvandiaDiabetes04">#REF!</definedName>
    <definedName name="AvandiaDiabetes05">#REF!</definedName>
    <definedName name="AvandiaDiabetes99">#REF!</definedName>
    <definedName name="aveassets3q99e">#REF!</definedName>
    <definedName name="aveequity3q99e">#REF!</definedName>
    <definedName name="avg94_00">#REF!</definedName>
    <definedName name="avgearn93">#REF!</definedName>
    <definedName name="avgearn94">#REF!</definedName>
    <definedName name="avgearn95">#REF!</definedName>
    <definedName name="avgearn96">#REF!</definedName>
    <definedName name="avgearn97">#REF!</definedName>
    <definedName name="avgearn98">#REF!</definedName>
    <definedName name="AVGEQ1Q99">#REF!</definedName>
    <definedName name="AVGEQ2Q99">#REF!</definedName>
    <definedName name="AVP_Company">#REF!</definedName>
    <definedName name="AVP_Currency">#REF!</definedName>
    <definedName name="AVP_EV">#REF!</definedName>
    <definedName name="AVP_Exchange_rate">#REF!</definedName>
    <definedName name="AVP_Increments">#REF!</definedName>
    <definedName name="AVP_Price_per_share">#REF!</definedName>
    <definedName name="AVP_Share_X_rate">#REF!</definedName>
    <definedName name="AVP_Values">#REF!</definedName>
    <definedName name="Avprice91">#REF!</definedName>
    <definedName name="Avprice92">#REF!</definedName>
    <definedName name="Avprice93">#REF!</definedName>
    <definedName name="Avprice94">#REF!</definedName>
    <definedName name="Avprice95">#REF!</definedName>
    <definedName name="avprice97">#REF!</definedName>
    <definedName name="Azmacort00">#REF!</definedName>
    <definedName name="Azmacort01">#REF!</definedName>
    <definedName name="Azmacort02">#REF!</definedName>
    <definedName name="Azmacort03">#REF!</definedName>
    <definedName name="Azmacort04">#REF!</definedName>
    <definedName name="Azmacort05">#REF!</definedName>
    <definedName name="Azmacort97">#REF!</definedName>
    <definedName name="Azmacort98">#REF!</definedName>
    <definedName name="Azmacort99">#REF!</definedName>
    <definedName name="b" hidden="1">{"page 1",#N/A,FALSE,"A";"page 2",#N/A,FALSE,"A";"page 3",#N/A,FALSE,"A";"page 4",#N/A,FALSE,"A";"page 5",#N/A,FALSE,"A";"page 6",#N/A,FALSE,"A";"page 7",#N/A,FALSE,"A";"page 8",#N/A,FALSE,"A";"page 9",#N/A,FALSE,"A";"page 10",#N/A,FALSE,"A";"page 11",#N/A,FALSE,"A";"page 12",#N/A,FALSE,"A";"page 13",#N/A,FALSE,"A";"page 14",#N/A,FALSE,"A"}</definedName>
    <definedName name="Bactroban00">#REF!</definedName>
    <definedName name="Bactroban01">#REF!</definedName>
    <definedName name="Bactroban02">#REF!</definedName>
    <definedName name="Bactroban03">#REF!</definedName>
    <definedName name="Bactroban04">#REF!</definedName>
    <definedName name="Bactroban05">#REF!</definedName>
    <definedName name="Bactroban97">#REF!</definedName>
    <definedName name="Bactroban98">#REF!</definedName>
    <definedName name="Bactroban99">#REF!</definedName>
    <definedName name="BALANCE">#REF!</definedName>
    <definedName name="BALANCE_SHEET">#REF!</definedName>
    <definedName name="BalanceSheet">#REF!</definedName>
    <definedName name="BALDATE">#REF!</definedName>
    <definedName name="BALDATE2">#REF!</definedName>
    <definedName name="BALFULL">#REF!</definedName>
    <definedName name="banassetsavg96">#REF!</definedName>
    <definedName name="banassetsavg97">#REF!</definedName>
    <definedName name="banassetsavg98">#REF!</definedName>
    <definedName name="banassetsye96">#REF!</definedName>
    <definedName name="banassetsye97">#REF!</definedName>
    <definedName name="banassetsye98">#REF!</definedName>
    <definedName name="banbookval97">#REF!</definedName>
    <definedName name="banbookval98">#REF!</definedName>
    <definedName name="banbookval99">#REF!</definedName>
    <definedName name="bancomm96">#REF!</definedName>
    <definedName name="bancomm97">#REF!</definedName>
    <definedName name="bancomm98">#REF!</definedName>
    <definedName name="bandepsavg96">#REF!</definedName>
    <definedName name="bandepsavg97">#REF!</definedName>
    <definedName name="bandepsavg98">#REF!</definedName>
    <definedName name="bandepsye96">#REF!</definedName>
    <definedName name="bandepsye97">#REF!</definedName>
    <definedName name="bandepsye98">#REF!</definedName>
    <definedName name="banequityye96">#REF!</definedName>
    <definedName name="banequityye97">#REF!</definedName>
    <definedName name="banequityye98">#REF!</definedName>
    <definedName name="banexceptional96">#REF!</definedName>
    <definedName name="banexceptional97">#REF!</definedName>
    <definedName name="banexceptional98">#REF!</definedName>
    <definedName name="bangop96">#REF!</definedName>
    <definedName name="bangop97">#REF!</definedName>
    <definedName name="bangop98">#REF!</definedName>
    <definedName name="banllr96">#REF!</definedName>
    <definedName name="banloansavg96">#REF!</definedName>
    <definedName name="banloansavg97">#REF!</definedName>
    <definedName name="banloansavg98">#REF!</definedName>
    <definedName name="banloansye96">#REF!</definedName>
    <definedName name="bannetnonintinc96">#REF!</definedName>
    <definedName name="bannetnonintinc97">#REF!</definedName>
    <definedName name="bannetnonintinc98">#REF!</definedName>
    <definedName name="bannii96">#REF!</definedName>
    <definedName name="bannii97">#REF!</definedName>
    <definedName name="bannii98">#REF!</definedName>
    <definedName name="banprov96">#REF!</definedName>
    <definedName name="banprov97">#REF!</definedName>
    <definedName name="banprov98">#REF!</definedName>
    <definedName name="banroa96">#REF!</definedName>
    <definedName name="banroa97">#REF!</definedName>
    <definedName name="banroa98">#REF!</definedName>
    <definedName name="bansharesavg96">#REF!</definedName>
    <definedName name="bansharesavg97">#REF!</definedName>
    <definedName name="bansharesavg98">#REF!</definedName>
    <definedName name="bansharesavgfd96">#REF!</definedName>
    <definedName name="bansharesavgfd97">#REF!</definedName>
    <definedName name="bansharesavgfd98">#REF!</definedName>
    <definedName name="bansharesye97">#REF!</definedName>
    <definedName name="bansharesye98">#REF!</definedName>
    <definedName name="bantax96">#REF!</definedName>
    <definedName name="bantax97">#REF!</definedName>
    <definedName name="bantax98">#REF!</definedName>
    <definedName name="bantaxrate96">#REF!</definedName>
    <definedName name="bantaxrate97">#REF!</definedName>
    <definedName name="bantaxrate98">#REF!</definedName>
    <definedName name="bantotriskass96">#REF!</definedName>
    <definedName name="bantrad96">#REF!</definedName>
    <definedName name="bantrad97">#REF!</definedName>
    <definedName name="bantrad98">#REF!</definedName>
    <definedName name="barcpbkf">#REF!</definedName>
    <definedName name="BASE">#REF!</definedName>
    <definedName name="BaseLE">#REF!</definedName>
    <definedName name="BaseLE2">#REF!</definedName>
    <definedName name="BasePY_june">#REF!</definedName>
    <definedName name="bb">#REF!</definedName>
    <definedName name="BBVA">#REF!</definedName>
    <definedName name="BBVA_PR">#REF!</definedName>
    <definedName name="Beconase00">#REF!</definedName>
    <definedName name="Beconase01">#REF!</definedName>
    <definedName name="Beconase02">#REF!</definedName>
    <definedName name="Beconase03">#REF!</definedName>
    <definedName name="Beconase04">#REF!</definedName>
    <definedName name="Beconase05">#REF!</definedName>
    <definedName name="Beconase97">#REF!</definedName>
    <definedName name="Beconase98">#REF!</definedName>
    <definedName name="Beconase99">#REF!</definedName>
    <definedName name="Becotide00">#REF!</definedName>
    <definedName name="Becotide01">#REF!</definedName>
    <definedName name="Becotide02">#REF!</definedName>
    <definedName name="Becotide03">#REF!</definedName>
    <definedName name="Becotide04">#REF!</definedName>
    <definedName name="Becotide05">#REF!</definedName>
    <definedName name="Becotide97">#REF!</definedName>
    <definedName name="Becotide98">#REF!</definedName>
    <definedName name="Becotide99">#REF!</definedName>
    <definedName name="BelCap02">#REF!</definedName>
    <definedName name="Belgium">#REF!</definedName>
    <definedName name="BelgVol02">#REF!</definedName>
    <definedName name="Beraprost00">#REF!</definedName>
    <definedName name="Beraprost01">#REF!</definedName>
    <definedName name="Beraprost02">#REF!</definedName>
    <definedName name="Beraprost03">#REF!</definedName>
    <definedName name="Beraprost04">#REF!</definedName>
    <definedName name="Beraprost05">#REF!</definedName>
    <definedName name="Beraprost97">#REF!</definedName>
    <definedName name="Beraprost98">#REF!</definedName>
    <definedName name="Beraprost99">#REF!</definedName>
    <definedName name="beta">#REF!</definedName>
    <definedName name="BetaData">#REF!</definedName>
    <definedName name="Bexxar00">#REF!</definedName>
    <definedName name="Bexxar01">#REF!</definedName>
    <definedName name="Bexxar02">#REF!</definedName>
    <definedName name="Bexxar03">#REF!</definedName>
    <definedName name="Bexxar04">#REF!</definedName>
    <definedName name="Bexxar05">#REF!</definedName>
    <definedName name="BFlnsh199div">#REF!</definedName>
    <definedName name="BIGTABLE">#REF!</definedName>
    <definedName name="bis12q97">#REF!</definedName>
    <definedName name="bis1q98">#REF!</definedName>
    <definedName name="bis1q99">#REF!</definedName>
    <definedName name="bis2q97">#REF!</definedName>
    <definedName name="bis2q97b">#REF!</definedName>
    <definedName name="bis2q98">#REF!</definedName>
    <definedName name="bis2q99">#REF!</definedName>
    <definedName name="bis3q98">#REF!</definedName>
    <definedName name="bis3q99">#REF!</definedName>
    <definedName name="bis4q98">#REF!</definedName>
    <definedName name="bisq296">#REF!</definedName>
    <definedName name="BKT">#REF!</definedName>
    <definedName name="BKT_PR">#REF!</definedName>
    <definedName name="bkval93">#REF!</definedName>
    <definedName name="bkval94">#REF!</definedName>
    <definedName name="bkval95">#REF!</definedName>
    <definedName name="bkval96">#REF!</definedName>
    <definedName name="bkval97">#REF!</definedName>
    <definedName name="bkval98">#REF!</definedName>
    <definedName name="bkval99">#REF!</definedName>
    <definedName name="BLA">#REF!</definedName>
    <definedName name="BLPH3" hidden="1">#REF!</definedName>
    <definedName name="BLPH4" hidden="1">#REF!</definedName>
    <definedName name="BLPH5" hidden="1">#REF!</definedName>
    <definedName name="BLPH6" hidden="1">#REF!</definedName>
    <definedName name="BLPH7" hidden="1">#REF!</definedName>
    <definedName name="BLQ">#REF!</definedName>
    <definedName name="bn" hidden="1">{"EUUTIGRP","COMPANIES",TRUE}</definedName>
    <definedName name="Bond_rating">#REF!</definedName>
    <definedName name="Book_Val">#REF!</definedName>
    <definedName name="book_value">#REF!</definedName>
    <definedName name="Bookings_qtrly">#REF!</definedName>
    <definedName name="Bookings_trailing_4Q">#REF!</definedName>
    <definedName name="bookval197">#REF!</definedName>
    <definedName name="bookval198">#REF!</definedName>
    <definedName name="bookval199">#REF!</definedName>
    <definedName name="bookval199e">#REF!</definedName>
    <definedName name="bookval297">#REF!</definedName>
    <definedName name="bookval297b">#REF!</definedName>
    <definedName name="bookval298">#REF!</definedName>
    <definedName name="bookval299">#REF!</definedName>
    <definedName name="bookval2q97">#REF!</definedName>
    <definedName name="bookval397">#REF!</definedName>
    <definedName name="bookval398">#REF!</definedName>
    <definedName name="bookval398e">#REF!</definedName>
    <definedName name="bookval399">#REF!</definedName>
    <definedName name="bookval399e">#REF!</definedName>
    <definedName name="bookval497">#REF!</definedName>
    <definedName name="bookval498">#REF!</definedName>
    <definedName name="bookval499">#REF!</definedName>
    <definedName name="bookvalq296">#REF!</definedName>
    <definedName name="Brazn">#REF!</definedName>
    <definedName name="breakup1">#REF!</definedName>
    <definedName name="breakup2">#REF!</definedName>
    <definedName name="breakup3">#REF!</definedName>
    <definedName name="Brent_oil">#REF!</definedName>
    <definedName name="BROADCASTING">#REF!</definedName>
    <definedName name="BS_CE">#REF!</definedName>
    <definedName name="BS_MI">#REF!</definedName>
    <definedName name="BS_SF">#REF!</definedName>
    <definedName name="BS_TL_SF_MI">#REF!</definedName>
    <definedName name="BSB_PV_ADV">#REF!</definedName>
    <definedName name="BSB_PV_YR">#REF!</definedName>
    <definedName name="bsctpbkf">#REF!</definedName>
    <definedName name="BSH">#REF!</definedName>
    <definedName name="BSH_Primary">#REF!</definedName>
    <definedName name="BSI_AS_RAT">#REF!</definedName>
    <definedName name="btoassetsq296">#REF!</definedName>
    <definedName name="btoassetsq396">#REF!</definedName>
    <definedName name="btoassetsye95">#REF!</definedName>
    <definedName name="btobis195">#REF!</definedName>
    <definedName name="btobis196">#REF!</definedName>
    <definedName name="btobis197">#REF!</definedName>
    <definedName name="btobookval95">#REF!</definedName>
    <definedName name="btobookval96">#REF!</definedName>
    <definedName name="btobookvalq296">#REF!</definedName>
    <definedName name="btobookvalq396">#REF!</definedName>
    <definedName name="btocir95">#REF!</definedName>
    <definedName name="btocir96">#REF!</definedName>
    <definedName name="btocir97">#REF!</definedName>
    <definedName name="btocir98">#REF!</definedName>
    <definedName name="btocirq296">#REF!</definedName>
    <definedName name="btocirq396">#REF!</definedName>
    <definedName name="btodps94">#REF!</definedName>
    <definedName name="btodps95">#REF!</definedName>
    <definedName name="btodps96">#REF!</definedName>
    <definedName name="btodps97">#REF!</definedName>
    <definedName name="btodps98">#REF!</definedName>
    <definedName name="btoeps94">#REF!</definedName>
    <definedName name="btoeps95">#REF!</definedName>
    <definedName name="btoeps96">#REF!</definedName>
    <definedName name="btoeps97">#REF!</definedName>
    <definedName name="btoeps98">#REF!</definedName>
    <definedName name="btoeps99">#REF!</definedName>
    <definedName name="btoepsfd94">#REF!</definedName>
    <definedName name="btoepsfd95">#REF!</definedName>
    <definedName name="btoepsfd96">#REF!</definedName>
    <definedName name="btoepsfd97">#REF!</definedName>
    <definedName name="btoepsfd98">#REF!</definedName>
    <definedName name="btoepsfd99">#REF!</definedName>
    <definedName name="btoequityav95">#REF!</definedName>
    <definedName name="btoequityav96">#REF!</definedName>
    <definedName name="btoequityav97">#REF!</definedName>
    <definedName name="btoequityav98">#REF!</definedName>
    <definedName name="btoequityavq296">#REF!</definedName>
    <definedName name="btoequityavq396">#REF!</definedName>
    <definedName name="btoequityq296">#REF!</definedName>
    <definedName name="btoequityq396">#REF!</definedName>
    <definedName name="btoequityye95">#REF!</definedName>
    <definedName name="btoloansav95">#REF!</definedName>
    <definedName name="btoloansav96">#REF!</definedName>
    <definedName name="btoloansq296">#REF!</definedName>
    <definedName name="btoloansq396">#REF!</definedName>
    <definedName name="btoloansye94">#REF!</definedName>
    <definedName name="btoloansye95">#REF!</definedName>
    <definedName name="btomi97">#REF!</definedName>
    <definedName name="btonetinc94">#REF!</definedName>
    <definedName name="btonetinc95">#REF!</definedName>
    <definedName name="btonetinc96">#REF!</definedName>
    <definedName name="btonetinc97">#REF!</definedName>
    <definedName name="btonetinc98">#REF!</definedName>
    <definedName name="btonim95">#REF!</definedName>
    <definedName name="btonim96">#REF!</definedName>
    <definedName name="btonim97">#REF!</definedName>
    <definedName name="btonim98">#REF!</definedName>
    <definedName name="btonimq296">#REF!</definedName>
    <definedName name="btonimq396">#REF!</definedName>
    <definedName name="btonpaln95">#REF!</definedName>
    <definedName name="btonpaln96">#REF!</definedName>
    <definedName name="btonpaln97">#REF!</definedName>
    <definedName name="btonpaln98">#REF!</definedName>
    <definedName name="btonpalnq296">#REF!</definedName>
    <definedName name="btonpalnq396">#REF!</definedName>
    <definedName name="btope94">#REF!</definedName>
    <definedName name="btope95">#REF!</definedName>
    <definedName name="btope96">#REF!</definedName>
    <definedName name="btope97">#REF!</definedName>
    <definedName name="btope98">#REF!</definedName>
    <definedName name="btopr">#REF!</definedName>
    <definedName name="btopretax94">#REF!</definedName>
    <definedName name="btopretax95">#REF!</definedName>
    <definedName name="btopretax96">#REF!</definedName>
    <definedName name="btopretax97">#REF!</definedName>
    <definedName name="btopretax98">#REF!</definedName>
    <definedName name="btopretaxq296">#REF!</definedName>
    <definedName name="btopretaxq396">#REF!</definedName>
    <definedName name="btoroe95">#REF!</definedName>
    <definedName name="btoroe96">#REF!</definedName>
    <definedName name="btoroe97">#REF!</definedName>
    <definedName name="btoroe98">#REF!</definedName>
    <definedName name="btoroeq296">#REF!</definedName>
    <definedName name="btoroeq396">#REF!</definedName>
    <definedName name="btosharesq296">#REF!</definedName>
    <definedName name="btosharesq396">#REF!</definedName>
    <definedName name="btosharesye95">#REF!</definedName>
    <definedName name="btosharesye96">#REF!</definedName>
    <definedName name="btosharesye97">#REF!</definedName>
    <definedName name="btosharesye98">#REF!</definedName>
    <definedName name="BU_month">#REF!</definedName>
    <definedName name="BU_YTD">#REF!</definedName>
    <definedName name="Bulgaria">#REF!</definedName>
    <definedName name="BulgCap02">#REF!</definedName>
    <definedName name="BulgVol02">#REF!</definedName>
    <definedName name="Button2">{"Mcp08.PrintRep",""}</definedName>
    <definedName name="bv">#REF!</definedName>
    <definedName name="BVPS00">#REF!</definedName>
    <definedName name="BVPS01">#REF!</definedName>
    <definedName name="BVPS99">#REF!</definedName>
    <definedName name="c_dps">#REF!</definedName>
    <definedName name="c_fterm">#REF!</definedName>
    <definedName name="c_incm">#REF!</definedName>
    <definedName name="C_MCAP">#REF!</definedName>
    <definedName name="c_net_incm">#REF!</definedName>
    <definedName name="c_nmonth">#REF!</definedName>
    <definedName name="c_opincm">#REF!</definedName>
    <definedName name="C_PRICE">#REF!</definedName>
    <definedName name="c_sales">#REF!</definedName>
    <definedName name="CAASH">#REF!</definedName>
    <definedName name="CABLE">#REF!</definedName>
    <definedName name="cal00_eps">#REF!</definedName>
    <definedName name="cal00_rev">#REF!</definedName>
    <definedName name="cal01_eps">#REF!</definedName>
    <definedName name="cal01_rev">#REF!</definedName>
    <definedName name="cal95_eps">#REF!</definedName>
    <definedName name="cal95_rev">#REF!</definedName>
    <definedName name="cal96_eps">#REF!</definedName>
    <definedName name="cal96_rev">#REF!</definedName>
    <definedName name="cal97_eps">#REF!</definedName>
    <definedName name="cal97_rev">#REF!</definedName>
    <definedName name="cal98_eps">#REF!</definedName>
    <definedName name="cal98_rev">#REF!</definedName>
    <definedName name="cal99_eps">#REF!</definedName>
    <definedName name="cal99_rev">#REF!</definedName>
    <definedName name="Campto00">#REF!</definedName>
    <definedName name="Campto01">#REF!</definedName>
    <definedName name="Campto02">#REF!</definedName>
    <definedName name="Campto03">#REF!</definedName>
    <definedName name="Campto04">#REF!</definedName>
    <definedName name="Campto05">#REF!</definedName>
    <definedName name="Campto97">#REF!</definedName>
    <definedName name="Campto98">#REF!</definedName>
    <definedName name="Campto99">#REF!</definedName>
    <definedName name="Capacity_Measurement">#REF!</definedName>
    <definedName name="capargentina">#REF!</definedName>
    <definedName name="capAustralia">#REF!</definedName>
    <definedName name="capaustria">#REF!</definedName>
    <definedName name="capBelgium">#REF!</definedName>
    <definedName name="capbluecircle">#REF!</definedName>
    <definedName name="capbrazil">#REF!</definedName>
    <definedName name="capBulgaria">#REF!</definedName>
    <definedName name="capcameroon">#REF!</definedName>
    <definedName name="capcanada">#REF!</definedName>
    <definedName name="capCatatumbo">#REF!</definedName>
    <definedName name="capchile">#REF!</definedName>
    <definedName name="capchina">#REF!</definedName>
    <definedName name="capColombia">#REF!</definedName>
    <definedName name="capCostaRica">#REF!</definedName>
    <definedName name="capcroatia">#REF!</definedName>
    <definedName name="capczech">#REF!</definedName>
    <definedName name="capEcuador">#REF!</definedName>
    <definedName name="capegypt">#REF!</definedName>
    <definedName name="capex02">#REF!</definedName>
    <definedName name="capex03">#REF!</definedName>
    <definedName name="capex04">#REF!</definedName>
    <definedName name="capFabricanacio">#REF!</definedName>
    <definedName name="capFrance">#REF!</definedName>
    <definedName name="capG1">#REF!</definedName>
    <definedName name="capG2">#REF!</definedName>
    <definedName name="capgermany">#REF!</definedName>
    <definedName name="capGuyana">#REF!</definedName>
    <definedName name="capHonduras">#REF!</definedName>
    <definedName name="caphungary">#REF!</definedName>
    <definedName name="capIndia">#REF!</definedName>
    <definedName name="capindo">#REF!</definedName>
    <definedName name="capita">#REF!</definedName>
    <definedName name="Capital_employed">#REF!</definedName>
    <definedName name="Capital_employed2">#REF!</definedName>
    <definedName name="Capital_expenditure">#REF!</definedName>
    <definedName name="Capital_gains">#REF!</definedName>
    <definedName name="Capital_spending">#REF!</definedName>
    <definedName name="Capitalization">#REF!</definedName>
    <definedName name="capitaly">#REF!</definedName>
    <definedName name="capItaly1">#REF!</definedName>
    <definedName name="capItaly2">#REF!</definedName>
    <definedName name="capjordan">#REF!</definedName>
    <definedName name="capkenya">#REF!</definedName>
    <definedName name="capkorea">#REF!</definedName>
    <definedName name="capLebanon">#REF!</definedName>
    <definedName name="capm93">#REF!</definedName>
    <definedName name="capm94">#REF!</definedName>
    <definedName name="capm95">#REF!</definedName>
    <definedName name="capm96">#REF!</definedName>
    <definedName name="capm97">#REF!</definedName>
    <definedName name="capMalaysua">#REF!</definedName>
    <definedName name="capMaringa">#REF!</definedName>
    <definedName name="capmatsulfur">#REF!</definedName>
    <definedName name="capMexico">#REF!</definedName>
    <definedName name="capmorocco">#REF!</definedName>
    <definedName name="capnacional">#REF!</definedName>
    <definedName name="capnatal">#REF!</definedName>
    <definedName name="capNewZealand">#REF!</definedName>
    <definedName name="capp2">#REF!</definedName>
    <definedName name="capp3">#REF!</definedName>
    <definedName name="capphilipp">#REF!</definedName>
    <definedName name="capPhllipines">#REF!</definedName>
    <definedName name="cappol1">#REF!</definedName>
    <definedName name="cappol2">#REF!</definedName>
    <definedName name="cappoland">#REF!</definedName>
    <definedName name="capromania">#REF!</definedName>
    <definedName name="caprussia">#REF!</definedName>
    <definedName name="capSafrica">#REF!</definedName>
    <definedName name="capslovakia">#REF!</definedName>
    <definedName name="capSouthAfrica">#REF!</definedName>
    <definedName name="capspain">#REF!</definedName>
    <definedName name="capspain1">#REF!</definedName>
    <definedName name="capspain2">#REF!</definedName>
    <definedName name="capSriLanka">#REF!</definedName>
    <definedName name="capThailand">#REF!</definedName>
    <definedName name="captupi">#REF!</definedName>
    <definedName name="capturkey">#REF!</definedName>
    <definedName name="capukraine">#REF!</definedName>
    <definedName name="capUS">#REF!</definedName>
    <definedName name="capVenezuela">#REF!</definedName>
    <definedName name="capVietnam">#REF!</definedName>
    <definedName name="Cardiovascular00">#REF!</definedName>
    <definedName name="Cardiovascular01">#REF!</definedName>
    <definedName name="Cardiovascular02">#REF!</definedName>
    <definedName name="Cardiovascular03">#REF!</definedName>
    <definedName name="Cardiovascular04">#REF!</definedName>
    <definedName name="Cardiovascular05">#REF!</definedName>
    <definedName name="Cardiovascular97">#REF!</definedName>
    <definedName name="Cardiovascular98">#REF!</definedName>
    <definedName name="Cardiovascular99">#REF!</definedName>
    <definedName name="Cardizem00">#REF!</definedName>
    <definedName name="Cardizem01">#REF!</definedName>
    <definedName name="Cardizem02">#REF!</definedName>
    <definedName name="Cardizem03">#REF!</definedName>
    <definedName name="Cardizem04">#REF!</definedName>
    <definedName name="Cardizem05">#REF!</definedName>
    <definedName name="Cardizem97">#REF!</definedName>
    <definedName name="Cardizem98">#REF!</definedName>
    <definedName name="Cardizem99">#REF!</definedName>
    <definedName name="Cariporide00">#REF!</definedName>
    <definedName name="Cariporide01">#REF!</definedName>
    <definedName name="Cariporide02">#REF!</definedName>
    <definedName name="Cariporide03">#REF!</definedName>
    <definedName name="Cariporide04">#REF!</definedName>
    <definedName name="Cariporide05">#REF!</definedName>
    <definedName name="Cariporide97">#REF!</definedName>
    <definedName name="Cariporide98">#REF!</definedName>
    <definedName name="Cariporide99">#REF!</definedName>
    <definedName name="cars">#REF!</definedName>
    <definedName name="CARSEG">#REF!</definedName>
    <definedName name="carsg">#REF!</definedName>
    <definedName name="CARSLMTH">#REF!</definedName>
    <definedName name="CARSLYTD">#REF!</definedName>
    <definedName name="CARSMTH">#REF!</definedName>
    <definedName name="CARSYTD">#REF!</definedName>
    <definedName name="case1">#REF!</definedName>
    <definedName name="case2">#REF!</definedName>
    <definedName name="case3">#REF!</definedName>
    <definedName name="CaseSelection">#REF!</definedName>
    <definedName name="CASH">#REF!</definedName>
    <definedName name="Cash___Liquid_assets">#REF!</definedName>
    <definedName name="Cash_flow_from_operations">#REF!</definedName>
    <definedName name="Cash_flow_from_operations_per_share">#REF!</definedName>
    <definedName name="Cash_flow_from_operations2">#REF!</definedName>
    <definedName name="Cash_fore">#REF!</definedName>
    <definedName name="Cash_growth_fore">#REF!</definedName>
    <definedName name="Cash_operating_taxes_fore">#REF!</definedName>
    <definedName name="Cash2000">#REF!</definedName>
    <definedName name="CASHFLOW">#REF!</definedName>
    <definedName name="CASHFLOW2000">#REF!</definedName>
    <definedName name="CASHFLOW2001">#REF!</definedName>
    <definedName name="CASHFLOW2002">#REF!</definedName>
    <definedName name="CASHFLOW85">#REF!</definedName>
    <definedName name="CASHFLOW86">#REF!</definedName>
    <definedName name="CashflowStatement">#REF!</definedName>
    <definedName name="CASHRECONCILE">#REF!</definedName>
    <definedName name="CashSweep">#REF!</definedName>
    <definedName name="CashSweepTargets">#REF!</definedName>
    <definedName name="cc_ReportCurrency">"HKD"</definedName>
    <definedName name="cc_ReportCurrencyUnit">"HK$"</definedName>
    <definedName name="cc_ReportCurrencyUnitFactor">1</definedName>
    <definedName name="CCDCGR2">#REF!</definedName>
    <definedName name="CCDJC">#REF!</definedName>
    <definedName name="CCDJCP">#REF!</definedName>
    <definedName name="CCDN2D">#REF!</definedName>
    <definedName name="CCDSMG32">#REF!</definedName>
    <definedName name="CCFUT3RXL">#REF!</definedName>
    <definedName name="CCLH2NY">#REF!</definedName>
    <definedName name="CCLH3CO">#REF!</definedName>
    <definedName name="CCLH3IN2">#REF!</definedName>
    <definedName name="CCLH3NY2">#REF!</definedName>
    <definedName name="CCLLX2">#REF!</definedName>
    <definedName name="CCLMTH">#REF!</definedName>
    <definedName name="CCLYTD">#REF!</definedName>
    <definedName name="CCMTH">#REF!</definedName>
    <definedName name="CCNCV2">#REF!</definedName>
    <definedName name="CCPL2SU">#REF!</definedName>
    <definedName name="CCPLDMV2">#REF!</definedName>
    <definedName name="CCPLDSU">#REF!</definedName>
    <definedName name="CCPPROW">#REF!</definedName>
    <definedName name="CCPS2">#REF!</definedName>
    <definedName name="CCT33RM">#REF!</definedName>
    <definedName name="CCT33W">#REF!</definedName>
    <definedName name="CCTCSW2">#REF!</definedName>
    <definedName name="CCTDGHWGN2">#REF!</definedName>
    <definedName name="CCTDM80">#REF!</definedName>
    <definedName name="CCTDSD">#REF!</definedName>
    <definedName name="CCTDSM">#REF!</definedName>
    <definedName name="CCTFVIA">#REF!</definedName>
    <definedName name="CCTHMSPU">#REF!</definedName>
    <definedName name="CCTLX2">#REF!</definedName>
    <definedName name="CCTMSUV">#REF!</definedName>
    <definedName name="CCTNSR2">#REF!</definedName>
    <definedName name="CCTPT2">#REF!</definedName>
    <definedName name="CCTRSRCAR">#REF!</definedName>
    <definedName name="CCTRSRTC">#REF!</definedName>
    <definedName name="CCTRTNCC">#REF!</definedName>
    <definedName name="CCTRTRCRM">#REF!</definedName>
    <definedName name="CCTXJ">#REF!</definedName>
    <definedName name="CCTXJ3C">#REF!</definedName>
    <definedName name="CCTXJC">#REF!</definedName>
    <definedName name="CCYTD">#REF!</definedName>
    <definedName name="Ceboper96">#REF!</definedName>
    <definedName name="Centeon00">#REF!</definedName>
    <definedName name="Centeon01">#REF!</definedName>
    <definedName name="Centeon02">#REF!</definedName>
    <definedName name="Centeon03">#REF!</definedName>
    <definedName name="Centeon04">#REF!</definedName>
    <definedName name="Centeon05">#REF!</definedName>
    <definedName name="Centeon97">#REF!</definedName>
    <definedName name="Centeon98">#REF!</definedName>
    <definedName name="Centeon99">#REF!</definedName>
    <definedName name="CF">#REF!</definedName>
    <definedName name="CF_CFPS_HS">#REF!</definedName>
    <definedName name="CF_HS">#REF!</definedName>
    <definedName name="CF_IC">#REF!</definedName>
    <definedName name="CF_NC_CL">#REF!</definedName>
    <definedName name="CF_NDE">#REF!</definedName>
    <definedName name="CF_OP_GR">"'=BackSheet!$D$239:$AG$239"</definedName>
    <definedName name="CF_PR_DV">"'=BackSheet!$D$241:$AG$241"</definedName>
    <definedName name="CFA">#REF!</definedName>
    <definedName name="CFCDMZM2">#REF!</definedName>
    <definedName name="CFCDWE">#REF!</definedName>
    <definedName name="CFCDWMXL">#REF!</definedName>
    <definedName name="CFCW1702">#REF!</definedName>
    <definedName name="CFCWFF">#REF!</definedName>
    <definedName name="CFCWFOC2">#REF!</definedName>
    <definedName name="CFD258M">#REF!</definedName>
    <definedName name="CFDEW2LS">#REF!</definedName>
    <definedName name="CFEA">#REF!</definedName>
    <definedName name="CFEA2CV">#REF!</definedName>
    <definedName name="CFEA2LTC">#REF!</definedName>
    <definedName name="CFEA2MGM">#REF!</definedName>
    <definedName name="CFLFULL">#REF!</definedName>
    <definedName name="CFLNCP2F">#REF!</definedName>
    <definedName name="CFLNCP2M">#REF!</definedName>
    <definedName name="cflw00">#REF!</definedName>
    <definedName name="cflw01">#REF!</definedName>
    <definedName name="cflw02">#REF!</definedName>
    <definedName name="CFLX">#REF!</definedName>
    <definedName name="CFLX350">#REF!</definedName>
    <definedName name="cfps">#REF!</definedName>
    <definedName name="CFTCRS">#REF!</definedName>
    <definedName name="CFTD258M">#REF!</definedName>
    <definedName name="CFTE169">#REF!</definedName>
    <definedName name="CFTFCMAV">#REF!</definedName>
    <definedName name="CFTMCSUV">#REF!</definedName>
    <definedName name="CFTPN">#REF!</definedName>
    <definedName name="CFTV2">#REF!</definedName>
    <definedName name="CFTV2E">#REF!</definedName>
    <definedName name="CFU377F">#REF!</definedName>
    <definedName name="CFU377M">#REF!</definedName>
    <definedName name="CFU377MZ">#REF!</definedName>
    <definedName name="CFUN1">#REF!</definedName>
    <definedName name="CFUN1EX">#REF!</definedName>
    <definedName name="CFWD379SP">#REF!</definedName>
    <definedName name="CFWMD380">#REF!</definedName>
    <definedName name="CGBEPTSN">#REF!</definedName>
    <definedName name="CGBKVE">#REF!</definedName>
    <definedName name="CGCCAM">#REF!</definedName>
    <definedName name="CGCRS">#REF!</definedName>
    <definedName name="CGDELBENG">#REF!</definedName>
    <definedName name="CGEPLP2">#REF!</definedName>
    <definedName name="CGEPMALI">#REF!</definedName>
    <definedName name="CGEPS2">#REF!</definedName>
    <definedName name="CGGAM1CCM">#REF!</definedName>
    <definedName name="CGRDCA2">#REF!</definedName>
    <definedName name="CGRDCS2">#REF!</definedName>
    <definedName name="CGRDMAV2">#REF!</definedName>
    <definedName name="CGSATION2">#REF!</definedName>
    <definedName name="CGSCSKY">#REF!</definedName>
    <definedName name="CGSIG2">#REF!</definedName>
    <definedName name="CGSIGMAM">#REF!</definedName>
    <definedName name="CGSIGMGP">#REF!</definedName>
    <definedName name="CGSMGTO">#REF!</definedName>
    <definedName name="CGT306GJS">#REF!</definedName>
    <definedName name="CGT361B">#REF!</definedName>
    <definedName name="CGT361B98">#REF!</definedName>
    <definedName name="CGT361J">#REF!</definedName>
    <definedName name="CGT371CB">#REF!</definedName>
    <definedName name="CGT371GE">#REF!</definedName>
    <definedName name="CGT900C">#REF!</definedName>
    <definedName name="CGT900G">#REF!</definedName>
    <definedName name="CGT990C">#REF!</definedName>
    <definedName name="CGT990G">#REF!</definedName>
    <definedName name="CGTAPV3B">#REF!</definedName>
    <definedName name="CGTAPV3L">#REF!</definedName>
    <definedName name="CGTBCSUV2">#REF!</definedName>
    <definedName name="CGTBKVAN">#REF!</definedName>
    <definedName name="CGTCK">#REF!</definedName>
    <definedName name="CGTCKC">#REF!</definedName>
    <definedName name="CGTCPU">#REF!</definedName>
    <definedName name="CGTCTDEL2">#REF!</definedName>
    <definedName name="CGTDLS2">#REF!</definedName>
    <definedName name="CGTGAM">#REF!</definedName>
    <definedName name="CGTHUMH22">#REF!</definedName>
    <definedName name="CGTHUMHX">#REF!</definedName>
    <definedName name="CGTLAMGES">#REF!</definedName>
    <definedName name="CGTS3IZ">#REF!</definedName>
    <definedName name="CGTSATVAN">#REF!</definedName>
    <definedName name="CGTSIG2">#REF!</definedName>
    <definedName name="CGTSSRTPV">#REF!</definedName>
    <definedName name="CGTSU3O">#REF!</definedName>
    <definedName name="CGTTHTA">#REF!</definedName>
    <definedName name="CGW2LU">#REF!</definedName>
    <definedName name="Changes">#REF!</definedName>
    <definedName name="chargeloans93">#REF!</definedName>
    <definedName name="chargeloans94">#REF!</definedName>
    <definedName name="chargeloans95">#REF!</definedName>
    <definedName name="chargeloans96">#REF!</definedName>
    <definedName name="chargeloans97">#REF!</definedName>
    <definedName name="chargeloans98">#REF!</definedName>
    <definedName name="chargeoffs93">#REF!</definedName>
    <definedName name="chargeoffs94">#REF!</definedName>
    <definedName name="chargeoffs95">#REF!</definedName>
    <definedName name="chargeoffs96">#REF!</definedName>
    <definedName name="chargeoffs97">#REF!</definedName>
    <definedName name="chargeoffs98">#REF!</definedName>
    <definedName name="Chart"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CHART1">"Chart 2"</definedName>
    <definedName name="chem_army">#REF!</definedName>
    <definedName name="Chemicals">#REF!</definedName>
    <definedName name="Chemicals_depreciation">#REF!</definedName>
    <definedName name="Chemicals_inflation_uplift">#REF!</definedName>
    <definedName name="Chemicals_maintenance_capex">#REF!</definedName>
    <definedName name="China_map">#REF!</definedName>
    <definedName name="CHINN">#REF!</definedName>
    <definedName name="choosecase">#REF!</definedName>
    <definedName name="CibaAndSandoz">#REF!</definedName>
    <definedName name="cir1q97">#REF!</definedName>
    <definedName name="cir1q98">#REF!</definedName>
    <definedName name="cir1q99">#REF!</definedName>
    <definedName name="cir2q97">#REF!</definedName>
    <definedName name="cir2q97b">#REF!</definedName>
    <definedName name="cir2q98">#REF!</definedName>
    <definedName name="cir2q99">#REF!</definedName>
    <definedName name="cir3q98">#REF!</definedName>
    <definedName name="cir3q99">#REF!</definedName>
    <definedName name="CIR3Q99e">#REF!</definedName>
    <definedName name="cir4q98">#REF!</definedName>
    <definedName name="cirq296">#REF!</definedName>
    <definedName name="CIVILENG">#REF!</definedName>
    <definedName name="CIVILENG2">#REF!</definedName>
    <definedName name="CL1_BONUS">#REF!</definedName>
    <definedName name="CL1_CFPS">#REF!</definedName>
    <definedName name="CL1_CFPS_DV">#REF!</definedName>
    <definedName name="CL1_DPS_AD">#REF!</definedName>
    <definedName name="CL1_DPS_FD">#REF!</definedName>
    <definedName name="CL1_DPS_PD">#REF!</definedName>
    <definedName name="CL1_EFDW_SHN">#REF!</definedName>
    <definedName name="CL1_EFTW_SHN">#REF!</definedName>
    <definedName name="CL1_EPE_ADF">#REF!</definedName>
    <definedName name="CL1_EPE_SHN">#REF!</definedName>
    <definedName name="CL1_EPS">#REF!</definedName>
    <definedName name="CL1_EPS_DVFA">#REF!</definedName>
    <definedName name="CL1_EPS_HS">#REF!</definedName>
    <definedName name="CL1_EPSC">#REF!</definedName>
    <definedName name="CL1_EPSD">#REF!</definedName>
    <definedName name="CL1_EPSD_HS">#REF!</definedName>
    <definedName name="CL1_EPSG">#REF!</definedName>
    <definedName name="CL1_ETW_SHN">#REF!</definedName>
    <definedName name="CL1_FDW_SHN">#REF!</definedName>
    <definedName name="CL1_FX">#REF!</definedName>
    <definedName name="CL1_NAV">#REF!</definedName>
    <definedName name="CL1_NAV_SH">#REF!</definedName>
    <definedName name="CL1_PCF">#REF!</definedName>
    <definedName name="CL1_PCF_DV">#REF!</definedName>
    <definedName name="CL1_PE">#REF!</definedName>
    <definedName name="CL1_PE_DV">#REF!</definedName>
    <definedName name="CL1_PE_SHN">#REF!</definedName>
    <definedName name="CL1_PNAV">#REF!</definedName>
    <definedName name="CL1_Recommend">#REF!</definedName>
    <definedName name="CL1_W_SHN">#REF!</definedName>
    <definedName name="CL2_BONUS">#REF!</definedName>
    <definedName name="CL2_CFPS">#REF!</definedName>
    <definedName name="CL2_CFPS_DV">#REF!</definedName>
    <definedName name="CL2_DPS_AD">#REF!</definedName>
    <definedName name="CL2_DPS_FD">#REF!</definedName>
    <definedName name="CL2_DPS_PD">#REF!</definedName>
    <definedName name="CL2_EFTW_SHN">#REF!</definedName>
    <definedName name="CL2_EPE_ADF">#REF!</definedName>
    <definedName name="CL2_EPE_SHN">#REF!</definedName>
    <definedName name="CL2_EPS">#REF!</definedName>
    <definedName name="CL2_EPS_DVFA">#REF!</definedName>
    <definedName name="CL2_EPS_HS">#REF!</definedName>
    <definedName name="CL2_EPSC">#REF!</definedName>
    <definedName name="CL2_EPSD">#REF!</definedName>
    <definedName name="CL2_EPSD_HS">#REF!</definedName>
    <definedName name="CL2_EPSG">#REF!</definedName>
    <definedName name="CL2_EQ_FCT">#REF!</definedName>
    <definedName name="CL2_ETW_SHN">#REF!</definedName>
    <definedName name="CL2_FDW_SHN">#REF!</definedName>
    <definedName name="CL2_FX">#REF!</definedName>
    <definedName name="CL2_NAV">#REF!</definedName>
    <definedName name="CL2_NAV_SH">#REF!</definedName>
    <definedName name="CL2_PCF">#REF!</definedName>
    <definedName name="CL2_PCF_DV">#REF!</definedName>
    <definedName name="CL2_PE">#REF!</definedName>
    <definedName name="CL2_PE_DV">#REF!</definedName>
    <definedName name="CL2_PE_SHN">#REF!</definedName>
    <definedName name="CL2_PNAV">#REF!</definedName>
    <definedName name="cl2_recommend">#REF!</definedName>
    <definedName name="CL2_W_SHN">#REF!</definedName>
    <definedName name="CL3_BONUS">#REF!</definedName>
    <definedName name="CL3_CFPS">#REF!</definedName>
    <definedName name="CL3_CFPS_DV">#REF!</definedName>
    <definedName name="CL3_DPS_AD">#REF!</definedName>
    <definedName name="CL3_DPS_FD">#REF!</definedName>
    <definedName name="CL3_DPS_PD">#REF!</definedName>
    <definedName name="CL3_EFTW_SHN">#REF!</definedName>
    <definedName name="CL3_EPE_ADF">#REF!</definedName>
    <definedName name="CL3_EPE_SHN">#REF!</definedName>
    <definedName name="CL3_EPS">#REF!</definedName>
    <definedName name="CL3_EPS_DVFA">#REF!</definedName>
    <definedName name="CL3_EPS_HS">#REF!</definedName>
    <definedName name="CL3_EPSC">#REF!</definedName>
    <definedName name="CL3_EPSD">#REF!</definedName>
    <definedName name="CL3_EPSD_HS">#REF!</definedName>
    <definedName name="CL3_EPSG">#REF!</definedName>
    <definedName name="CL3_EQ_FCT">#REF!</definedName>
    <definedName name="CL3_ETW_SHN">#REF!</definedName>
    <definedName name="CL3_FDW_SHN">#REF!</definedName>
    <definedName name="CL3_FX">#REF!</definedName>
    <definedName name="CL3_NAV">#REF!</definedName>
    <definedName name="CL3_NAV_SH">#REF!</definedName>
    <definedName name="CL3_PCF">#REF!</definedName>
    <definedName name="CL3_PCF_DV">#REF!</definedName>
    <definedName name="CL3_PE">#REF!</definedName>
    <definedName name="CL3_PE_DV">#REF!</definedName>
    <definedName name="CL3_PE_SHN">#REF!</definedName>
    <definedName name="CL3_PNAV">#REF!</definedName>
    <definedName name="CL3_recommend">#REF!</definedName>
    <definedName name="CL3_W_SHN">#REF!</definedName>
    <definedName name="Claforan00">#REF!</definedName>
    <definedName name="Claforan01">#REF!</definedName>
    <definedName name="Claforan02">#REF!</definedName>
    <definedName name="Claforan03">#REF!</definedName>
    <definedName name="Claforan04">#REF!</definedName>
    <definedName name="Claforan05">#REF!</definedName>
    <definedName name="Claforan97">#REF!</definedName>
    <definedName name="Claforan98">#REF!</definedName>
    <definedName name="Claforan99">#REF!</definedName>
    <definedName name="ClexaneLovenox00">#REF!</definedName>
    <definedName name="ClexaneLovenox01">#REF!</definedName>
    <definedName name="ClexaneLovenox02">#REF!</definedName>
    <definedName name="ClexaneLovenox03">#REF!</definedName>
    <definedName name="ClexaneLovenox04">#REF!</definedName>
    <definedName name="ClexaneLovenox05">#REF!</definedName>
    <definedName name="ClexaneLovenox97">#REF!</definedName>
    <definedName name="ClexaneLovenox98">#REF!</definedName>
    <definedName name="ClexaneLovenox99">#REF!</definedName>
    <definedName name="CLOSE">#REF!</definedName>
    <definedName name="Closing_price">#REF!</definedName>
    <definedName name="cmdCancelCapE">#REF!</definedName>
    <definedName name="cmdWhoCapE">#REF!</definedName>
    <definedName name="CMT">#REF!</definedName>
    <definedName name="CODE">#REF!</definedName>
    <definedName name="Combivir00">#REF!</definedName>
    <definedName name="Combivir01">#REF!</definedName>
    <definedName name="Combivir02">#REF!</definedName>
    <definedName name="Combivir03">#REF!</definedName>
    <definedName name="Combivir04">#REF!</definedName>
    <definedName name="Combivir05">#REF!</definedName>
    <definedName name="Combivir97">#REF!</definedName>
    <definedName name="Combivir98">#REF!</definedName>
    <definedName name="Combivir99">#REF!</definedName>
    <definedName name="comm93">#REF!</definedName>
    <definedName name="comm94">#REF!</definedName>
    <definedName name="comm95">#REF!</definedName>
    <definedName name="comm96">#REF!</definedName>
    <definedName name="commloan93">#REF!</definedName>
    <definedName name="commloan94">#REF!</definedName>
    <definedName name="commloan95">#REF!</definedName>
    <definedName name="commloan96">#REF!</definedName>
    <definedName name="commloan97">#REF!</definedName>
    <definedName name="COMP_Q">#REF!</definedName>
    <definedName name="Company_Fig_ID">#REF!</definedName>
    <definedName name="Company_ID">#REF!</definedName>
    <definedName name="Company_List">#REF!</definedName>
    <definedName name="Company_Name">#REF!</definedName>
    <definedName name="CompanyName">#REF!</definedName>
    <definedName name="CompDesc">#REF!</definedName>
    <definedName name="compName">#REF!</definedName>
    <definedName name="CoName">#REF!</definedName>
    <definedName name="consloan93">#REF!</definedName>
    <definedName name="consloan94">#REF!</definedName>
    <definedName name="consloan95">#REF!</definedName>
    <definedName name="consloan96">#REF!</definedName>
    <definedName name="consloan97">#REF!</definedName>
    <definedName name="CONSTANT">#REF!</definedName>
    <definedName name="Contract_chart">#REF!</definedName>
    <definedName name="CONTRACTS">#REF!</definedName>
    <definedName name="Contribution">#REF!</definedName>
    <definedName name="Convertibles_options">#REF!</definedName>
    <definedName name="Copaxone00">#REF!</definedName>
    <definedName name="Copaxone01">#REF!</definedName>
    <definedName name="Copaxone02">#REF!</definedName>
    <definedName name="Copaxone03">#REF!</definedName>
    <definedName name="Copaxone04">#REF!</definedName>
    <definedName name="Copaxone05">#REF!</definedName>
    <definedName name="Copaxone97">#REF!</definedName>
    <definedName name="Copaxone98">#REF!</definedName>
    <definedName name="Copaxone99">#REF!</definedName>
    <definedName name="Corvaton00">#REF!</definedName>
    <definedName name="Corvaton01">#REF!</definedName>
    <definedName name="Corvaton02">#REF!</definedName>
    <definedName name="Corvaton03">#REF!</definedName>
    <definedName name="Corvaton04">#REF!</definedName>
    <definedName name="Corvaton05">#REF!</definedName>
    <definedName name="Corvaton97">#REF!</definedName>
    <definedName name="Corvaton98">#REF!</definedName>
    <definedName name="Corvaton99">#REF!</definedName>
    <definedName name="COST">#REF!</definedName>
    <definedName name="Cost_of_goods_sold">#REF!</definedName>
    <definedName name="Country_Index">#REF!</definedName>
    <definedName name="Country_Name">#REF!</definedName>
    <definedName name="CoverageStatus">#REF!</definedName>
    <definedName name="CoverPage">#REF!</definedName>
    <definedName name="cpv_fcf">#REF!</definedName>
    <definedName name="CrCap02">#REF!</definedName>
    <definedName name="_xlnm.Criteria">#REF!</definedName>
    <definedName name="Croatia">#REF!</definedName>
    <definedName name="CrVol02">#REF!</definedName>
    <definedName name="CSAGLN">#REF!</definedName>
    <definedName name="CTBMWE39">#REF!</definedName>
    <definedName name="CTBMWE90">#REF!</definedName>
    <definedName name="CTBMWE90Z">#REF!</definedName>
    <definedName name="CTCAM2">#REF!</definedName>
    <definedName name="CTCAM2CGM">#REF!</definedName>
    <definedName name="CTCAM2SS">#REF!</definedName>
    <definedName name="ctcap94">#REF!</definedName>
    <definedName name="ctcap95">#REF!</definedName>
    <definedName name="ctcap96">#REF!</definedName>
    <definedName name="ctcap97">#REF!</definedName>
    <definedName name="CTCBMWE34">#REF!</definedName>
    <definedName name="CTCSBB">#REF!</definedName>
    <definedName name="CTHA9C">#REF!</definedName>
    <definedName name="CTHFIT">#REF!</definedName>
    <definedName name="CTHTL1A4">#REF!</definedName>
    <definedName name="CTHUQ2">#REF!</definedName>
    <definedName name="CTHVC3">#REF!</definedName>
    <definedName name="CTNRSC3XL">#REF!</definedName>
    <definedName name="CTNSCW84">#REF!</definedName>
    <definedName name="CTNSS2">#REF!</definedName>
    <definedName name="CTNSS2EXL">#REF!</definedName>
    <definedName name="CTNST2">#REF!</definedName>
    <definedName name="CTNST3I2">#REF!</definedName>
    <definedName name="CTNST3Q2">#REF!</definedName>
    <definedName name="CTNSTSB">#REF!</definedName>
    <definedName name="CTNSTZ2">#REF!</definedName>
    <definedName name="CTNSUBBXL">#REF!</definedName>
    <definedName name="CTNTK2">#REF!</definedName>
    <definedName name="CTNUWGP3">#REF!</definedName>
    <definedName name="ctsales94">#REF!</definedName>
    <definedName name="ctsales95">#REF!</definedName>
    <definedName name="ctsales96">#REF!</definedName>
    <definedName name="ctsales97">#REF!</definedName>
    <definedName name="CTSU55A">#REF!</definedName>
    <definedName name="CTSUIMP">#REF!</definedName>
    <definedName name="CTSUSA92">#REF!</definedName>
    <definedName name="CTT330N2">#REF!</definedName>
    <definedName name="CTT330N2TC">#REF!</definedName>
    <definedName name="CTT4RNX">#REF!</definedName>
    <definedName name="CTTCTWGN">#REF!</definedName>
    <definedName name="CTTHEX2">#REF!</definedName>
    <definedName name="CTTHPUM2">#REF!</definedName>
    <definedName name="CTTHSUT2">#REF!</definedName>
    <definedName name="CTTHSUV2">#REF!</definedName>
    <definedName name="CTTLX470">#REF!</definedName>
    <definedName name="CTTNST3CXL">#REF!</definedName>
    <definedName name="CTTSEQA">#REF!</definedName>
    <definedName name="CTTT4RUNX">#REF!</definedName>
    <definedName name="CTTTMC">#REF!</definedName>
    <definedName name="CTTTPMAV3">#REF!</definedName>
    <definedName name="CTTTSBB">#REF!</definedName>
    <definedName name="CTTTYC3TH">#REF!</definedName>
    <definedName name="CTTTYC4">#REF!</definedName>
    <definedName name="CTTTYPRV3">#REF!</definedName>
    <definedName name="CTTTYRAVT2">#REF!</definedName>
    <definedName name="CTTTYRX3">#REF!</definedName>
    <definedName name="CTTTYS5">#REF!</definedName>
    <definedName name="CTTVW350">#REF!</definedName>
    <definedName name="CTTYC2">#REF!</definedName>
    <definedName name="CTTYC2A">#REF!</definedName>
    <definedName name="CTTYC3C2">#REF!</definedName>
    <definedName name="CTTYC4">#REF!</definedName>
    <definedName name="CTTYS3C">#REF!</definedName>
    <definedName name="CTTYS3W">#REF!</definedName>
    <definedName name="CTVW240">#REF!</definedName>
    <definedName name="CTVWGMPV">#REF!</definedName>
    <definedName name="CTVWGOL">#REF!</definedName>
    <definedName name="Cultivate00">#REF!</definedName>
    <definedName name="Cultivate01">#REF!</definedName>
    <definedName name="Cultivate02">#REF!</definedName>
    <definedName name="Cultivate03">#REF!</definedName>
    <definedName name="Cultivate04">#REF!</definedName>
    <definedName name="Cultivate05">#REF!</definedName>
    <definedName name="Cultivate97">#REF!</definedName>
    <definedName name="Cultivate98">#REF!</definedName>
    <definedName name="Cultivate99">#REF!</definedName>
    <definedName name="CurH1">#REF!</definedName>
    <definedName name="Currency">#REF!</definedName>
    <definedName name="CurrencyMarker">#REF!</definedName>
    <definedName name="Current_assets">#REF!</definedName>
    <definedName name="CurrentSpinner">#REF!</definedName>
    <definedName name="Customer_advances">#REF!</definedName>
    <definedName name="Customer_deposits_growth_fore">#REF!</definedName>
    <definedName name="CYPN">#REF!</definedName>
    <definedName name="CzCap02">#REF!</definedName>
    <definedName name="Czech">#REF!</definedName>
    <definedName name="CzVol02">#REF!</definedName>
    <definedName name="d" hidden="1">{"CSC_1",#N/A,FALSE,"CSC Outputs";"CSC_2",#N/A,FALSE,"CSC Outputs"}</definedName>
    <definedName name="Daonil00">#REF!</definedName>
    <definedName name="Daonil01">#REF!</definedName>
    <definedName name="Daonil02">#REF!</definedName>
    <definedName name="Daonil03">#REF!</definedName>
    <definedName name="Daonil04">#REF!</definedName>
    <definedName name="Daonil05">#REF!</definedName>
    <definedName name="Daonil97">#REF!</definedName>
    <definedName name="Daonil98">#REF!</definedName>
    <definedName name="Daonil99">#REF!</definedName>
    <definedName name="DATA">#REF!</definedName>
    <definedName name="DATA_ROW">#REF!</definedName>
    <definedName name="DataFrequency">#REF!</definedName>
    <definedName name="DataLinkArea">#REF!</definedName>
    <definedName name="Date">#REF!</definedName>
    <definedName name="DATE_ROW">#REF!</definedName>
    <definedName name="date1">#REF!</definedName>
    <definedName name="date4">#REF!</definedName>
    <definedName name="date5">#REF!</definedName>
    <definedName name="date6">#REF!</definedName>
    <definedName name="date7">#REF!</definedName>
    <definedName name="date8">#REF!</definedName>
    <definedName name="date9">#REF!</definedName>
    <definedName name="DateRange">#REF!</definedName>
    <definedName name="Dates">#REF!</definedName>
    <definedName name="DB">"WIREUK"</definedName>
    <definedName name="DBResult">#REF!</definedName>
    <definedName name="dcf">#REF!</definedName>
    <definedName name="dcf.g">#REF!</definedName>
    <definedName name="DCFCALC">#REF!</definedName>
    <definedName name="dd">#REF!</definedName>
    <definedName name="ddddddddddddd">#REF!</definedName>
    <definedName name="ddddddddddddddddddd" hidden="1">{"P and L Detail Page 1",#N/A,FALSE,"Data";"P and L Detail Page 2",#N/A,FALSE,"Data"}</definedName>
    <definedName name="DeArea1">#REF!</definedName>
    <definedName name="Debt_Market_Cap_Ratio">#REF!</definedName>
    <definedName name="debtequity97">#REF!</definedName>
    <definedName name="Debtshare92">#REF!</definedName>
    <definedName name="Debtshare93">#REF!</definedName>
    <definedName name="Debtshare94">#REF!</definedName>
    <definedName name="Debtshare95">#REF!</definedName>
    <definedName name="Debtshare96">#REF!</definedName>
    <definedName name="Debtshare97">#REF!</definedName>
    <definedName name="Debtshare98">#REF!</definedName>
    <definedName name="debttocap4q04">#REF!</definedName>
    <definedName name="decrease">#REF!</definedName>
    <definedName name="defaultmargin">50</definedName>
    <definedName name="defaultmonth">6</definedName>
    <definedName name="defaultrate">4.75</definedName>
    <definedName name="DefenseWide">#REF!</definedName>
    <definedName name="Deferred_tax_asset_growth_fore">#REF!</definedName>
    <definedName name="Deferred_tax_liability_growth_fore">#REF!</definedName>
    <definedName name="Delix00">#REF!</definedName>
    <definedName name="Delix01">#REF!</definedName>
    <definedName name="Delix02">#REF!</definedName>
    <definedName name="Delix03">#REF!</definedName>
    <definedName name="Delix04">#REF!</definedName>
    <definedName name="Delix05">#REF!</definedName>
    <definedName name="Delix97">#REF!</definedName>
    <definedName name="Delix98">#REF!</definedName>
    <definedName name="Delix99">#REF!</definedName>
    <definedName name="Dep_margin_fore">#REF!</definedName>
    <definedName name="Dep00">#REF!</definedName>
    <definedName name="depn93">#REF!</definedName>
    <definedName name="depn94">#REF!</definedName>
    <definedName name="depn95">#REF!</definedName>
    <definedName name="depn96">#REF!</definedName>
    <definedName name="depn97">#REF!</definedName>
    <definedName name="deposits93">#REF!</definedName>
    <definedName name="deposits94">#REF!</definedName>
    <definedName name="deposits95">#REF!</definedName>
    <definedName name="deposits96">#REF!</definedName>
    <definedName name="deposits97">#REF!</definedName>
    <definedName name="deposits98">#REF!</definedName>
    <definedName name="depositsavg93">#REF!</definedName>
    <definedName name="depositsavg94">#REF!</definedName>
    <definedName name="depositsavg95">#REF!</definedName>
    <definedName name="depositsavg96">#REF!</definedName>
    <definedName name="depositsavg97">#REF!</definedName>
    <definedName name="depositsavg98">#REF!</definedName>
    <definedName name="Depper01">#REF!</definedName>
    <definedName name="depr">#REF!</definedName>
    <definedName name="depr04">#REF!</definedName>
    <definedName name="Depreciation">#REF!</definedName>
    <definedName name="Depreciation_fore">#REF!</definedName>
    <definedName name="Depreciations">#REF!</definedName>
    <definedName name="DermatologicalsOthers00">#REF!</definedName>
    <definedName name="DermatologicalsOthers97">#REF!</definedName>
    <definedName name="DermatologicalsOthers98">#REF!</definedName>
    <definedName name="DermatologicalsOthers99">#REF!</definedName>
    <definedName name="Description">#REF!</definedName>
    <definedName name="DetailedPL">#REF!</definedName>
    <definedName name="dfdf"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dfgd" hidden="1">{"subs",#N/A,FALSE,"database ";"proportional",#N/A,FALSE,"database "}</definedName>
    <definedName name="dfk"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dg"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dgdgd" hidden="1">{#N/A,#N/A,FALSE,"Sheet6";#N/A,#N/A,FALSE,"Sheet7";#N/A,#N/A,FALSE,"Sheet8";#N/A,#N/A,FALSE,"Sheet9";#N/A,#N/A,FALSE,"Sheet10";#N/A,#N/A,FALSE,"Sheet1";#N/A,#N/A,FALSE,"Sheet1";#N/A,#N/A,FALSE,"Sheet2";#N/A,#N/A,FALSE,"Sheet3";#N/A,#N/A,FALSE,"Sheet4"}</definedName>
    <definedName name="Di.antalvic00">#REF!</definedName>
    <definedName name="Di.antalvic01">#REF!</definedName>
    <definedName name="Di.antalvic02">#REF!</definedName>
    <definedName name="Di.antalvic03">#REF!</definedName>
    <definedName name="Di.antalvic04">#REF!</definedName>
    <definedName name="Di.antalvic05">#REF!</definedName>
    <definedName name="Di.antalvic97">#REF!</definedName>
    <definedName name="Di.antalvic98">#REF!</definedName>
    <definedName name="Di.antalvic99">#REF!</definedName>
    <definedName name="DIA">#REF!</definedName>
    <definedName name="Diuretics00">#REF!</definedName>
    <definedName name="Diuretics01">#REF!</definedName>
    <definedName name="Diuretics02">#REF!</definedName>
    <definedName name="Diuretics03">#REF!</definedName>
    <definedName name="Diuretics04">#REF!</definedName>
    <definedName name="Diuretics05">#REF!</definedName>
    <definedName name="Diuretics97">#REF!</definedName>
    <definedName name="Diuretics98">#REF!</definedName>
    <definedName name="Diuretics99">#REF!</definedName>
    <definedName name="Divestments">#REF!</definedName>
    <definedName name="DIVFULL">#REF!</definedName>
    <definedName name="Dividend_paid">#REF!</definedName>
    <definedName name="Dividends">#REF!</definedName>
    <definedName name="Dividends_paid">#REF!</definedName>
    <definedName name="Dividends_paid_to_minorities">#REF!</definedName>
    <definedName name="Divisional">#REF!</definedName>
    <definedName name="DIVP00">#REF!</definedName>
    <definedName name="DIVP01">#REF!</definedName>
    <definedName name="DIVP96">#REF!</definedName>
    <definedName name="DIVP97">#REF!</definedName>
    <definedName name="DIVP98">#REF!</definedName>
    <definedName name="DIVP99">#REF!</definedName>
    <definedName name="DIVQA">#REF!</definedName>
    <definedName name="DIVQB">#REF!</definedName>
    <definedName name="DIVS00">#REF!</definedName>
    <definedName name="DIVS01">#REF!</definedName>
    <definedName name="DIVS96">#REF!</definedName>
    <definedName name="DIVS97">#REF!</definedName>
    <definedName name="DIVS98">#REF!</definedName>
    <definedName name="DIVS99">#REF!</definedName>
    <definedName name="divyield95">#REF!</definedName>
    <definedName name="divyield96">#REF!</definedName>
    <definedName name="divyield97">#REF!</definedName>
    <definedName name="divyieldrel95">#REF!</definedName>
    <definedName name="divyieldrel96">#REF!</definedName>
    <definedName name="divyieldrel97">#REF!</definedName>
    <definedName name="DLX3.USE1">#REF!</definedName>
    <definedName name="DLX4.USE1">#REF!</definedName>
    <definedName name="DLX6.USE1">#REF!</definedName>
    <definedName name="DME_LocalFile" hidden="1">"True"</definedName>
    <definedName name="DnA_fore">#REF!</definedName>
    <definedName name="DnA_growth_fore">#REF!</definedName>
    <definedName name="DNB">"TickerRange"</definedName>
    <definedName name="DOMLD">#REF!</definedName>
    <definedName name="down" hidden="1">{#N/A,#N/A,FALSE,"Umsatz";#N/A,#N/A,FALSE,"Base V.02";#N/A,#N/A,FALSE,"Charts"}</definedName>
    <definedName name="Downstream_depreciation">#REF!</definedName>
    <definedName name="Downstream_inflation_uplift">#REF!</definedName>
    <definedName name="Downstream_maintenance_capex">#REF!</definedName>
    <definedName name="DPS">#REF!</definedName>
    <definedName name="dps2q97">#REF!</definedName>
    <definedName name="dps99bch">#REF!</definedName>
    <definedName name="dpsq296">#REF!</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T">#REF!</definedName>
    <definedName name="Dunod">#REF!</definedName>
    <definedName name="duration1">#REF!</definedName>
    <definedName name="duration2">#REF!</definedName>
    <definedName name="duration3">#REF!</definedName>
    <definedName name="DYNEPO.GAEPO.00">#REF!</definedName>
    <definedName name="DYNEPO.GAEPO.01">#REF!</definedName>
    <definedName name="DYNEPO.GAEPO.02">#REF!</definedName>
    <definedName name="DYNEPO.GAEPO.03">#REF!</definedName>
    <definedName name="DYNEPO.GAEPO.04">#REF!</definedName>
    <definedName name="DYNEPO.GAEPO.05">#REF!</definedName>
    <definedName name="DYNEPO.GAEPO.97">#REF!</definedName>
    <definedName name="DYNEPO.GAEPO.98">#REF!</definedName>
    <definedName name="DYNEPO.GAEPO.99">#REF!</definedName>
    <definedName name="e"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E_KEYWORD_ISSR_208009739_IND_SALES_AUSTRA">#REF!</definedName>
    <definedName name="E_KEYWORD_ISSR_208009739_IND_SALES_AUSTRIA">#REF!</definedName>
    <definedName name="E_KEYWORD_ISSR_208009739_IND_SALES_BEL">#REF!</definedName>
    <definedName name="E_KEYWORD_ISSR_208009739_IND_SALES_BRICS_CONS">#REF!</definedName>
    <definedName name="E_KEYWORD_ISSR_208009739_IND_SALES_BRICS_GOV">#REF!</definedName>
    <definedName name="E_KEYWORD_ISSR_208009739_IND_SALES_BRICS_IND">#REF!</definedName>
    <definedName name="E_KEYWORD_ISSR_208009739_IND_SALES_CANADA">#REF!</definedName>
    <definedName name="E_KEYWORD_ISSR_208009739_IND_SALES_DEN">#REF!</definedName>
    <definedName name="E_KEYWORD_ISSR_208009739_IND_SALES_EU_EX_UK_CONS">#REF!</definedName>
    <definedName name="E_KEYWORD_ISSR_208009739_IND_SALES_EU_EX_UK_GOV">#REF!</definedName>
    <definedName name="E_KEYWORD_ISSR_208009739_IND_SALES_EU_EX_UK_IND">#REF!</definedName>
    <definedName name="E_KEYWORD_ISSR_208009739_IND_SALES_FIN">#REF!</definedName>
    <definedName name="E_KEYWORD_ISSR_208009739_IND_SALES_GRE">#REF!</definedName>
    <definedName name="E_KEYWORD_ISSR_208009739_IND_SALES_ICE">#REF!</definedName>
    <definedName name="E_KEYWORD_ISSR_208009739_IND_SALES_IRE">#REF!</definedName>
    <definedName name="E_KEYWORD_ISSR_208009739_IND_SALES_NETH">#REF!</definedName>
    <definedName name="E_KEYWORD_ISSR_208009739_IND_SALES_NOR">#REF!</definedName>
    <definedName name="E_KEYWORD_ISSR_208009739_IND_SALES_NZ">#REF!</definedName>
    <definedName name="E_KEYWORD_ISSR_208009739_IND_SALES_POR">#REF!</definedName>
    <definedName name="E_KEYWORD_ISSR_208009739_IND_SALES_SK">#REF!</definedName>
    <definedName name="E_KEYWORD_ISSR_208009739_IND_SALES_SWE">#REF!</definedName>
    <definedName name="E_KEYWORD_ISSR_208009739_IND_SALES_SWIT">#REF!</definedName>
    <definedName name="E_KEYWORD_ISSR_208009739_IND_SALES_UK_CONS">#REF!</definedName>
    <definedName name="E_KEYWORD_ISSR_208009739_IND_SALES_UK_GOV">#REF!</definedName>
    <definedName name="E_KEYWORD_ISSR_208009739_IND_SALES_UK_IND">#REF!</definedName>
    <definedName name="E_KEYWORD_ISSR_208009739_IND_SALES_US_CONS">#REF!</definedName>
    <definedName name="E_KEYWORD_ISSR_208009739_IND_SALES_US_GOV">#REF!</definedName>
    <definedName name="E_KEYWORD_ISSR_208009739_IND_SALES_US_IND">#REF!</definedName>
    <definedName name="E_KEYWORD_ISSR_208009739_NI_BRICS_CONS">#REF!</definedName>
    <definedName name="E_KEYWORD_ISSR_208009739_NI_BRICS_GOV">#REF!</definedName>
    <definedName name="E_KEYWORD_ISSR_208009739_NI_BRICS_IND">#REF!</definedName>
    <definedName name="E_KEYWORD_ISSR_208009739_NI_CON">#REF!</definedName>
    <definedName name="E_KEYWORD_ISSR_208009739_NI_EU_EX_UK_CONS">#REF!</definedName>
    <definedName name="E_KEYWORD_ISSR_208009739_NI_EU_EX_UK_GOV">#REF!</definedName>
    <definedName name="E_KEYWORD_ISSR_208009739_NI_EU_EX_UK_IND">#REF!</definedName>
    <definedName name="E_KEYWORD_ISSR_208009739_NI_GOV">#REF!</definedName>
    <definedName name="E_KEYWORD_ISSR_208009739_NI_IND">#REF!</definedName>
    <definedName name="E_KEYWORD_ISSR_208009739_NI_UK_CONS">#REF!</definedName>
    <definedName name="E_KEYWORD_ISSR_208009739_NI_UK_GOV">#REF!</definedName>
    <definedName name="E_KEYWORD_ISSR_208009739_NI_UK_IND">#REF!</definedName>
    <definedName name="E_KEYWORD_ISSR_208009739_NI_US_CONS">#REF!</definedName>
    <definedName name="E_KEYWORD_ISSR_208009739_NI_US_GOV">#REF!</definedName>
    <definedName name="E_KEYWORD_ISSR_208009739_NI_US_IND">#REF!</definedName>
    <definedName name="E_KEYWORD_ISSR_208009739_OP_AUSTRA">#REF!</definedName>
    <definedName name="E_KEYWORD_ISSR_208009739_OP_AUSTRIA">#REF!</definedName>
    <definedName name="E_KEYWORD_ISSR_208009739_OP_BEL">#REF!</definedName>
    <definedName name="E_KEYWORD_ISSR_208009739_OP_BRAZIL">#REF!</definedName>
    <definedName name="E_KEYWORD_ISSR_208009739_OP_BRICS_CONS">#REF!</definedName>
    <definedName name="E_KEYWORD_ISSR_208009739_OP_BRICS_GOV">#REF!</definedName>
    <definedName name="E_KEYWORD_ISSR_208009739_OP_BRICS_IND">#REF!</definedName>
    <definedName name="E_KEYWORD_ISSR_208009739_OP_CANADA">#REF!</definedName>
    <definedName name="E_KEYWORD_ISSR_208009739_OP_CEE">#REF!</definedName>
    <definedName name="E_KEYWORD_ISSR_208009739_OP_CHINA">#REF!</definedName>
    <definedName name="E_KEYWORD_ISSR_208009739_OP_CONS">#REF!</definedName>
    <definedName name="E_KEYWORD_ISSR_208009739_OP_DEN">#REF!</definedName>
    <definedName name="E_KEYWORD_ISSR_208009739_OP_EU_EX_UK">#REF!</definedName>
    <definedName name="E_KEYWORD_ISSR_208009739_OP_EU_EX_UK_CONS">#REF!</definedName>
    <definedName name="E_KEYWORD_ISSR_208009739_OP_EU_EX_UK_GOV">#REF!</definedName>
    <definedName name="E_KEYWORD_ISSR_208009739_OP_EU_EX_UK_IND">#REF!</definedName>
    <definedName name="E_KEYWORD_ISSR_208009739_OP_FIN">#REF!</definedName>
    <definedName name="E_KEYWORD_ISSR_208009739_OP_FRA">#REF!</definedName>
    <definedName name="E_KEYWORD_ISSR_208009739_OP_GER">#REF!</definedName>
    <definedName name="E_KEYWORD_ISSR_208009739_OP_GOV">#REF!</definedName>
    <definedName name="E_KEYWORD_ISSR_208009739_OP_GRE">#REF!</definedName>
    <definedName name="E_KEYWORD_ISSR_208009739_OP_ICE">#REF!</definedName>
    <definedName name="E_KEYWORD_ISSR_208009739_OP_IND">#REF!</definedName>
    <definedName name="E_KEYWORD_ISSR_208009739_OP_INDIA">#REF!</definedName>
    <definedName name="E_KEYWORD_ISSR_208009739_OP_IRE">#REF!</definedName>
    <definedName name="E_KEYWORD_ISSR_208009739_OP_ITA">#REF!</definedName>
    <definedName name="E_KEYWORD_ISSR_208009739_OP_JAPAN">#REF!</definedName>
    <definedName name="E_KEYWORD_ISSR_208009739_OP_ME">#REF!</definedName>
    <definedName name="E_KEYWORD_ISSR_208009739_OP_NETH">#REF!</definedName>
    <definedName name="E_KEYWORD_ISSR_208009739_OP_NOR">#REF!</definedName>
    <definedName name="E_KEYWORD_ISSR_208009739_OP_NZ">#REF!</definedName>
    <definedName name="E_KEYWORD_ISSR_208009739_OP_OTH_AEJ">#REF!</definedName>
    <definedName name="E_KEYWORD_ISSR_208009739_OP_OTH_AM">#REF!</definedName>
    <definedName name="E_KEYWORD_ISSR_208009739_OP_OTH_EMEA">#REF!</definedName>
    <definedName name="E_KEYWORD_ISSR_208009739_OP_OTHER">#REF!</definedName>
    <definedName name="E_KEYWORD_ISSR_208009739_OP_POR">#REF!</definedName>
    <definedName name="E_KEYWORD_ISSR_208009739_OP_RUSSIA">#REF!</definedName>
    <definedName name="E_KEYWORD_ISSR_208009739_OP_SK">#REF!</definedName>
    <definedName name="E_KEYWORD_ISSR_208009739_OP_SPA">#REF!</definedName>
    <definedName name="E_KEYWORD_ISSR_208009739_OP_SWE">#REF!</definedName>
    <definedName name="E_KEYWORD_ISSR_208009739_OP_SWIT">#REF!</definedName>
    <definedName name="E_KEYWORD_ISSR_208009739_OP_TOT_AM">#REF!</definedName>
    <definedName name="E_KEYWORD_ISSR_208009739_OP_TOT_ASIA">#REF!</definedName>
    <definedName name="E_KEYWORD_ISSR_208009739_OP_TOT_EMEA">#REF!</definedName>
    <definedName name="E_KEYWORD_ISSR_208009739_OP_UK">#REF!</definedName>
    <definedName name="E_KEYWORD_ISSR_208009739_OP_UK_CONS">#REF!</definedName>
    <definedName name="E_KEYWORD_ISSR_208009739_OP_UK_GOV">#REF!</definedName>
    <definedName name="E_KEYWORD_ISSR_208009739_OP_UK_IND">#REF!</definedName>
    <definedName name="E_KEYWORD_ISSR_208009739_OP_US">#REF!</definedName>
    <definedName name="E_KEYWORD_ISSR_208009739_OP_US_CONS">#REF!</definedName>
    <definedName name="E_KEYWORD_ISSR_208009739_OP_US_GOV">#REF!</definedName>
    <definedName name="E_KEYWORD_ISSR_208009739_OP_US_IND">#REF!</definedName>
    <definedName name="E_KEYWORD_ISSR_208009739_SALES_AUSTRIA">#REF!</definedName>
    <definedName name="E_KEYWORD_ISSR_208009739_SALES_BEL">#REF!</definedName>
    <definedName name="E_KEYWORD_ISSR_208009739_SALES_BRICS_CONS">#REF!</definedName>
    <definedName name="E_KEYWORD_ISSR_208009739_SALES_BRICS_GOV">#REF!</definedName>
    <definedName name="E_KEYWORD_ISSR_208009739_SALES_BRICS_IND">#REF!</definedName>
    <definedName name="E_KEYWORD_ISSR_208009739_SALES_DEN">#REF!</definedName>
    <definedName name="E_KEYWORD_ISSR_208009739_SALES_EU_EX_UK_CONS">#REF!</definedName>
    <definedName name="E_KEYWORD_ISSR_208009739_SALES_EU_EX_UK_GOV">#REF!</definedName>
    <definedName name="E_KEYWORD_ISSR_208009739_SALES_EU_EX_UK_IND">#REF!</definedName>
    <definedName name="E_KEYWORD_ISSR_208009739_SALES_FIN">#REF!</definedName>
    <definedName name="E_KEYWORD_ISSR_208009739_SALES_GRE">#REF!</definedName>
    <definedName name="E_KEYWORD_ISSR_208009739_SALES_ICE">#REF!</definedName>
    <definedName name="E_KEYWORD_ISSR_208009739_SALES_IRE">#REF!</definedName>
    <definedName name="E_KEYWORD_ISSR_208009739_SALES_NETH">#REF!</definedName>
    <definedName name="E_KEYWORD_ISSR_208009739_SALES_NOR">#REF!</definedName>
    <definedName name="E_KEYWORD_ISSR_208009739_SALES_POR">#REF!</definedName>
    <definedName name="E_KEYWORD_ISSR_208009739_SALES_SWE">#REF!</definedName>
    <definedName name="E_KEYWORD_ISSR_208009739_SALES_SWIT">#REF!</definedName>
    <definedName name="E_KEYWORD_ISSR_208009739_SALES_UK_CONS">#REF!</definedName>
    <definedName name="E_KEYWORD_ISSR_208009739_SALES_UK_GOV">#REF!</definedName>
    <definedName name="E_KEYWORD_ISSR_208009739_SALES_UK_IND">#REF!</definedName>
    <definedName name="E_KEYWORD_ISSR_208009739_SALES_US_CONS">#REF!</definedName>
    <definedName name="E_KEYWORD_ISSR_208009739_SALES_US_GOV">#REF!</definedName>
    <definedName name="E_KEYWORD_ISSR_208009739_SALES_US_IND">#REF!</definedName>
    <definedName name="E_P">#REF!</definedName>
    <definedName name="EARNINGS_MODEL">#REF!</definedName>
    <definedName name="EBIIDAShare92">#REF!</definedName>
    <definedName name="ebit_5cagr">#REF!</definedName>
    <definedName name="EBIT_fore">#REF!</definedName>
    <definedName name="EBIT_margin_fore">#REF!</definedName>
    <definedName name="EBITA_fore">#REF!</definedName>
    <definedName name="EBITDA_fore">#REF!</definedName>
    <definedName name="EBITDA_margin_fore">#REF!</definedName>
    <definedName name="EBITDA00">#REF!</definedName>
    <definedName name="EBITDA01">#REF!</definedName>
    <definedName name="EBITDA02">#REF!</definedName>
    <definedName name="EBITDA03">#REF!</definedName>
    <definedName name="ebitda04">#REF!</definedName>
    <definedName name="ebitda05">#REF!</definedName>
    <definedName name="EBITDA95">#REF!</definedName>
    <definedName name="EBITDA96">#REF!</definedName>
    <definedName name="EBITDA97">#REF!</definedName>
    <definedName name="EBITDA98">#REF!</definedName>
    <definedName name="EBITDA99">#REF!</definedName>
    <definedName name="EBITDAmar2000">#REF!</definedName>
    <definedName name="EBITDAmar96">#REF!</definedName>
    <definedName name="EBITDAShare92">#REF!</definedName>
    <definedName name="EBITDAShare93">#REF!</definedName>
    <definedName name="EBITDAShare94">#REF!</definedName>
    <definedName name="EBITDAShare95">#REF!</definedName>
    <definedName name="EBITDAShare96">#REF!</definedName>
    <definedName name="EBITDAShare97">#REF!</definedName>
    <definedName name="EBITDAShare98">#REF!</definedName>
    <definedName name="EBT00">#REF!</definedName>
    <definedName name="Economic_book_value">#REF!</definedName>
    <definedName name="ee">#REF!</definedName>
    <definedName name="EEN">#REF!</definedName>
    <definedName name="EG_PAGE">#REF!</definedName>
    <definedName name="end">#REF!</definedName>
    <definedName name="enr" hidden="1">{"FTSE100","COMPANIES",TRUE}</definedName>
    <definedName name="Enterprise_value">#REF!</definedName>
    <definedName name="Epivir.3TC.HIV00">#REF!</definedName>
    <definedName name="Epivir.3TC.HIV01">#REF!</definedName>
    <definedName name="Epivir.3TC.HIV02">#REF!</definedName>
    <definedName name="Epivir.3TC.HIV03">#REF!</definedName>
    <definedName name="Epivir.3TC.HIV04">#REF!</definedName>
    <definedName name="Epivir.3TC.HIV05">#REF!</definedName>
    <definedName name="Epivir.3TC.HIV97">#REF!</definedName>
    <definedName name="Epivir.3TC.HIV98">#REF!</definedName>
    <definedName name="Epivir.3TC.HIV99">#REF!</definedName>
    <definedName name="EPS_1996">#REF!</definedName>
    <definedName name="EPS_1997">#REF!</definedName>
    <definedName name="EPS_Chart">#REF!</definedName>
    <definedName name="eps_dil">#REF!</definedName>
    <definedName name="eps_growth">#REF!</definedName>
    <definedName name="EPS_Values">#REF!</definedName>
    <definedName name="eps2q97">#REF!</definedName>
    <definedName name="eps97h1">#REF!</definedName>
    <definedName name="EPS98H1">#REF!</definedName>
    <definedName name="EPS99H1">#REF!</definedName>
    <definedName name="epsfd2q97">#REF!</definedName>
    <definedName name="epsgr04">#REF!</definedName>
    <definedName name="epsgr05">#REF!</definedName>
    <definedName name="epsgr06">#REF!</definedName>
    <definedName name="epsinfl94">#REF!</definedName>
    <definedName name="epsinfl95">#REF!</definedName>
    <definedName name="epsinfl96">#REF!</definedName>
    <definedName name="epsinfl97">#REF!</definedName>
    <definedName name="epsinfl98">#REF!</definedName>
    <definedName name="epsinfl99">#REF!</definedName>
    <definedName name="EqGrwth">#REF!</definedName>
    <definedName name="equ_assts1q98">#REF!</definedName>
    <definedName name="Equity_increase">#REF!</definedName>
    <definedName name="equity1q98">#REF!</definedName>
    <definedName name="equity1q99">#REF!</definedName>
    <definedName name="equity1q99E">#REF!</definedName>
    <definedName name="equity2q98">#REF!</definedName>
    <definedName name="equity2q99">#REF!</definedName>
    <definedName name="equity2q99E">#REF!</definedName>
    <definedName name="equity3q98">#REF!</definedName>
    <definedName name="equity3q99">#REF!</definedName>
    <definedName name="equity3q99E">#REF!</definedName>
    <definedName name="equity4q98">#REF!</definedName>
    <definedName name="equity4q98E">#REF!</definedName>
    <definedName name="equity4q99">#REF!</definedName>
    <definedName name="equity93">#REF!</definedName>
    <definedName name="equity94">#REF!</definedName>
    <definedName name="equity95">#REF!</definedName>
    <definedName name="equity96">#REF!</definedName>
    <definedName name="equity97">#REF!</definedName>
    <definedName name="equity98">#REF!</definedName>
    <definedName name="equityassets93">#REF!</definedName>
    <definedName name="equityassets94">#REF!</definedName>
    <definedName name="equityassets95">#REF!</definedName>
    <definedName name="equityassets96">#REF!</definedName>
    <definedName name="equityassets97">#REF!</definedName>
    <definedName name="equityassets98">#REF!</definedName>
    <definedName name="equityav2q97">#REF!</definedName>
    <definedName name="equityav2q97b">#REF!</definedName>
    <definedName name="equityavg1q98">#REF!</definedName>
    <definedName name="equityavg1q99">#REF!</definedName>
    <definedName name="equityavg2q98">#REF!</definedName>
    <definedName name="equityavg2q99">#REF!</definedName>
    <definedName name="equityavg3q98">#REF!</definedName>
    <definedName name="equityavg3q99">#REF!</definedName>
    <definedName name="equityavg4q98">#REF!</definedName>
    <definedName name="equityavg4q99">#REF!</definedName>
    <definedName name="equityavg93">#REF!</definedName>
    <definedName name="equityavg94">#REF!</definedName>
    <definedName name="equityavg95">#REF!</definedName>
    <definedName name="equityavg96">#REF!</definedName>
    <definedName name="equityavg97">#REF!</definedName>
    <definedName name="equityavg98">#REF!</definedName>
    <definedName name="equityavq296">#REF!</definedName>
    <definedName name="equityq296">#REF!</definedName>
    <definedName name="equityye2q97">#REF!</definedName>
    <definedName name="equityye2q97b">#REF!</definedName>
    <definedName name="erosion1">#REF!</definedName>
    <definedName name="erosion2">#REF!</definedName>
    <definedName name="erosion3">#REF!</definedName>
    <definedName name="Errorline">#REF!</definedName>
    <definedName name="esnrc100c1_values" hidden="1">{"FTSE100","COMPANIES",TRUE}</definedName>
    <definedName name="esnrc33c1_values" hidden="1">{"EUMOT","COMPANIES",TRUE}</definedName>
    <definedName name="esnrc56c1_values" hidden="1">{"ASCONGRP","COMPANIES",TRUE}</definedName>
    <definedName name="esnrc63c1_values" hidden="1">{"EUUTIGRP","COMPANIES",TRUE}</definedName>
    <definedName name="esnrc91c1_values" hidden="1">{"EUUTI","COMPANIES",TRUE}</definedName>
    <definedName name="Estimates">#REF!</definedName>
    <definedName name="etc">#REF!</definedName>
    <definedName name="Europe">#REF!</definedName>
    <definedName name="Europe_excl._Sweden">#REF!</definedName>
    <definedName name="Europe_excl._Sweden_w">#REF!</definedName>
    <definedName name="Eurosales96">#REF!</definedName>
    <definedName name="ev.Calculation" hidden="1">-4105</definedName>
    <definedName name="ev.Initialized" hidden="1">FALSE</definedName>
    <definedName name="eva">#REF!</definedName>
    <definedName name="EVDA00">#REF!</definedName>
    <definedName name="EVDA01">#REF!</definedName>
    <definedName name="EVDA02">#REF!</definedName>
    <definedName name="EVDA03">#REF!</definedName>
    <definedName name="EVDA04">#REF!</definedName>
    <definedName name="EVDA95">#REF!</definedName>
    <definedName name="EVDA96">#REF!</definedName>
    <definedName name="EVDA97">#REF!</definedName>
    <definedName name="EVDA98">#REF!</definedName>
    <definedName name="EVDA99">#REF!</definedName>
    <definedName name="EVDEBTN">#REF!</definedName>
    <definedName name="Evebda94">#REF!</definedName>
    <definedName name="Evebda95">#REF!</definedName>
    <definedName name="Evebda96">#REF!</definedName>
    <definedName name="Evebda97">#REF!</definedName>
    <definedName name="Evebda98">#REF!</definedName>
    <definedName name="Evebda99">#REF!</definedName>
    <definedName name="Evebdan">#REF!</definedName>
    <definedName name="EVEBIT00">#REF!</definedName>
    <definedName name="EVEBIT01">#REF!</definedName>
    <definedName name="EVEBIT02">#REF!</definedName>
    <definedName name="EVEBIT2000">#REF!</definedName>
    <definedName name="EVEBIT85">#REF!</definedName>
    <definedName name="EVEBIT86">#REF!</definedName>
    <definedName name="EVEBITDA01">#REF!</definedName>
    <definedName name="EVEBITDA02">#REF!</definedName>
    <definedName name="EVEBITDA03">#REF!</definedName>
    <definedName name="EVEBITDA2000">#REF!</definedName>
    <definedName name="EVEBITDA85">#REF!</definedName>
    <definedName name="EVEBITDA86">#REF!</definedName>
    <definedName name="Event_Type">#REF!</definedName>
    <definedName name="EVN">#REF!</definedName>
    <definedName name="EVS00">#REF!</definedName>
    <definedName name="EVSALES01">#REF!</definedName>
    <definedName name="EVSALES02">#REF!</definedName>
    <definedName name="EVSALES2000">#REF!</definedName>
    <definedName name="EVSALES85">#REF!</definedName>
    <definedName name="EVSALES86">#REF!</definedName>
    <definedName name="exceptional98">#REF!</definedName>
    <definedName name="exceptionals93">#REF!</definedName>
    <definedName name="exceptionals94">#REF!</definedName>
    <definedName name="exceptionals95">#REF!</definedName>
    <definedName name="exceptionals96">#REF!</definedName>
    <definedName name="exceptionals97">#REF!</definedName>
    <definedName name="Excess_Cash_Flow">#REF!</definedName>
    <definedName name="Exchange">#REF!</definedName>
    <definedName name="Exchange_gains_losses">#REF!</definedName>
    <definedName name="exFin">#REF!</definedName>
    <definedName name="exp_new_contracts">#REF!</definedName>
    <definedName name="exp_trailing_4Q_chart">#REF!</definedName>
    <definedName name="Expl_forecast_1st_yr">#REF!</definedName>
    <definedName name="Expl_forecast_2nd_yr">#REF!</definedName>
    <definedName name="Expl_forecast_3rd_yr">#REF!</definedName>
    <definedName name="Exploration_expense">#REF!</definedName>
    <definedName name="exportArea">#REF!</definedName>
    <definedName name="EXTRA_PK_COL">#REF!</definedName>
    <definedName name="EXTRA_PROFILE_HEADINGS">#REF!</definedName>
    <definedName name="F_AFLCFM1">#REF!</definedName>
    <definedName name="F_AFLCFM2">#REF!</definedName>
    <definedName name="F_AFLPEM3">#REF!</definedName>
    <definedName name="F_AFLPEM4">#REF!</definedName>
    <definedName name="F_AFLPEMb">#REF!</definedName>
    <definedName name="F_AFLSD1">#REF!</definedName>
    <definedName name="F_AFLSD2">#REF!</definedName>
    <definedName name="F92_F94">#REF!</definedName>
    <definedName name="F93_F95">#REF!</definedName>
    <definedName name="F94_F96">#REF!</definedName>
    <definedName name="FactiveQuinolone01">#REF!</definedName>
    <definedName name="FactiveQuinolone02">#REF!</definedName>
    <definedName name="FactiveQuinolone03">#REF!</definedName>
    <definedName name="FactiveQuinolone04">#REF!</definedName>
    <definedName name="FactiveQuinolone05">#REF!</definedName>
    <definedName name="FAG">#REF!</definedName>
    <definedName name="FAMERangeBack_Up_dataC4">#REF!</definedName>
    <definedName name="FAMERangeBack_Up_dataC68">#REF!</definedName>
    <definedName name="FAMERangeBack_Up_dataF68">#REF!</definedName>
    <definedName name="FAMERangeBack_Up_dataH68">#REF!</definedName>
    <definedName name="FAMERangeBack_Up_dataH87">#REF!</definedName>
    <definedName name="FAMERangeBack_Up_dataH88">#REF!</definedName>
    <definedName name="FAMERangeBack_Up_dataH89">#REF!</definedName>
    <definedName name="FAMERangeBack_Up_dataJ68">#REF!</definedName>
    <definedName name="FAMERangeBack_Up_dataL68">#REF!</definedName>
    <definedName name="FAMERangeBack_Up_dataM19">#REF!</definedName>
    <definedName name="FAMERangeBack_Up_dataN68">#REF!</definedName>
    <definedName name="FAMERangeBack_Up_dataT64">#REF!</definedName>
    <definedName name="FAMERangeBack_Up_dataV4">#REF!</definedName>
    <definedName name="FAMERangeBack_Up_dataW4">#REF!</definedName>
    <definedName name="FAMERangeDJ_BALAL28">#REF!</definedName>
    <definedName name="FAMERangeDJ_BALAM28">#REF!</definedName>
    <definedName name="FAMERangeDJ_BALAN28">#REF!</definedName>
    <definedName name="FAMERangeEarnings_TableAA6">#REF!</definedName>
    <definedName name="FAMERangeEarnings_TableAA77">#REF!</definedName>
    <definedName name="FAMERangeEarnings_TableAA81">#REF!</definedName>
    <definedName name="FAMERangeEarnings_TableD80">#REF!</definedName>
    <definedName name="FAMERangeEarnings_TableN6">#REF!</definedName>
    <definedName name="FAMERangeEarnings_TableN7">#REF!</definedName>
    <definedName name="FAMERangeEarnings_TableN8">#REF!</definedName>
    <definedName name="FAMERangeEarnings_TableN9">#REF!</definedName>
    <definedName name="FAMERangeEarnings_TableO3">#REF!</definedName>
    <definedName name="FAMERangeEarnings_TableQ11">#REF!</definedName>
    <definedName name="FAMERangeEarnings_TableQ77">#REF!</definedName>
    <definedName name="FAMERangeEarnings_TableQ81">#REF!</definedName>
    <definedName name="FAMERangeEarnings_TableS81">#REF!</definedName>
    <definedName name="FAMERangeEarnings_TableU78">#REF!</definedName>
    <definedName name="FAMERangeEarnings_TableU81">#REF!</definedName>
    <definedName name="FAMERangeEarnings_TableZ16">#REF!</definedName>
    <definedName name="FAMERangeEarnings_TableZ17">#REF!</definedName>
    <definedName name="FAMERangeEarnings_TableZ18">#REF!</definedName>
    <definedName name="FAMERangeEarnings_TableZ19">#REF!</definedName>
    <definedName name="FAMERangeFAME_DATAA9">#REF!</definedName>
    <definedName name="FAMERangeGCI_BALD62">#REF!</definedName>
    <definedName name="FAMERangeGCI_BALD63">#REF!</definedName>
    <definedName name="FAMERangeGCI_ISD88">#REF!</definedName>
    <definedName name="FAMERangeKRI_BALAL99">#REF!</definedName>
    <definedName name="FAMERangeKRI_BALAM99">#REF!</definedName>
    <definedName name="FAMERangeKRI_BALAN99">#REF!</definedName>
    <definedName name="FAMERangePrice_DataD16">#REF!</definedName>
    <definedName name="FAMERangeraw_dataB36">#REF!</definedName>
    <definedName name="FAMERangeraw_dataB37">#REF!</definedName>
    <definedName name="FAMERangeraw_dataB38">#REF!</definedName>
    <definedName name="FAMERangeraw_dataB39">#REF!</definedName>
    <definedName name="FAMERangeraw_dataB40">#REF!</definedName>
    <definedName name="FAMERangeraw_dataB45">#REF!</definedName>
    <definedName name="FAMERangeraw_dataB51">#REF!</definedName>
    <definedName name="FAMERangeraw_dataB52">#REF!</definedName>
    <definedName name="FAMERangeraw_dataB54">#REF!</definedName>
    <definedName name="FAMERangeraw_dataB55">#REF!</definedName>
    <definedName name="FAMERangeraw_dataB57">#REF!</definedName>
    <definedName name="FAMERangeraw_dataB58">#REF!</definedName>
    <definedName name="FAMERangeraw_dataB59">#REF!</definedName>
    <definedName name="FAMERangeraw_dataB60">#REF!</definedName>
    <definedName name="FAMERangeraw_dataB62">#REF!</definedName>
    <definedName name="FAMERangeraw_dataB63">#REF!</definedName>
    <definedName name="FAMERangeraw_dataB64">#REF!</definedName>
    <definedName name="FAMERangeraw_dataB65">#REF!</definedName>
    <definedName name="FAMERangeraw_dataB68">#REF!</definedName>
    <definedName name="FAMERangeraw_dataC34">#REF!</definedName>
    <definedName name="FAMERangeraw_dataC44">#REF!</definedName>
    <definedName name="FAMERangeraw_dataC45">#REF!</definedName>
    <definedName name="FAMERangeraw_dataC51">#REF!</definedName>
    <definedName name="FAMERangeraw_dataC52">#REF!</definedName>
    <definedName name="FAMERangeraw_dataC54">#REF!</definedName>
    <definedName name="FAMERangeraw_dataC55">#REF!</definedName>
    <definedName name="FAMERangeraw_dataC57">#REF!</definedName>
    <definedName name="FAMERangeraw_dataC58">#REF!</definedName>
    <definedName name="FAMERangeraw_dataC59">#REF!</definedName>
    <definedName name="FAMERangeraw_dataC60">#REF!</definedName>
    <definedName name="FAMERangeraw_dataC62">#REF!</definedName>
    <definedName name="FAMERangeraw_dataC63">#REF!</definedName>
    <definedName name="FAMERangeraw_dataD34">#REF!</definedName>
    <definedName name="FAMERangeraw_dataD44">#REF!</definedName>
    <definedName name="FAMERangeraw_dataD45">#REF!</definedName>
    <definedName name="FAMERangeraw_dataD62">#REF!</definedName>
    <definedName name="FAMERangeraw_dataE44">#REF!</definedName>
    <definedName name="FAMERangeraw_dataE45">#REF!</definedName>
    <definedName name="FAMERangeraw_dataE63">#REF!</definedName>
    <definedName name="FAMERangeraw_dataE64">#REF!</definedName>
    <definedName name="FAMERangeraw_dataE65">#REF!</definedName>
    <definedName name="FAMERangeraw_dataG40">#REF!</definedName>
    <definedName name="FAMERangeraw_dataG41">#REF!</definedName>
    <definedName name="FAMERangeraw_dataH40">#REF!</definedName>
    <definedName name="FAMERangeraw_dataH41">#REF!</definedName>
    <definedName name="FAMERangeraw_dataI40">#REF!</definedName>
    <definedName name="FAMERangeRICHARDAV12">#REF!</definedName>
    <definedName name="FAMERangeRICHARDAW12">#REF!</definedName>
    <definedName name="FAMERangeRICHARDAX12">#REF!</definedName>
    <definedName name="FAMERangeRICHARDD83">#REF!</definedName>
    <definedName name="FAMERangeRICHARDD92">#REF!</definedName>
    <definedName name="FAMERangeRICHARDE92">#REF!</definedName>
    <definedName name="FAMERangeRICHARDE94">#REF!</definedName>
    <definedName name="FAMERangeRICHARDF83">#REF!</definedName>
    <definedName name="FAMERangeRICHARDF92">#REF!</definedName>
    <definedName name="FAMERangeRICHARDF94">#REF!</definedName>
    <definedName name="FAMERangeSheet1A10">#REF!</definedName>
    <definedName name="FAMERangeSheet1C3">#REF!</definedName>
    <definedName name="FAMERangeSheet1C5">#REF!</definedName>
    <definedName name="FAMERangeSheet1F2">#REF!</definedName>
    <definedName name="FamvirPenciclovir00">#REF!</definedName>
    <definedName name="FamvirPenciclovir01">#REF!</definedName>
    <definedName name="FamvirPenciclovir02">#REF!</definedName>
    <definedName name="FamvirPenciclovir03">#REF!</definedName>
    <definedName name="FamvirPenciclovir04">#REF!</definedName>
    <definedName name="FamvirPenciclovir05">#REF!</definedName>
    <definedName name="FamvirPenciclovir97">#REF!</definedName>
    <definedName name="FamvirPenciclovir98">#REF!</definedName>
    <definedName name="FamvirPenciclovir99">#REF!</definedName>
    <definedName name="Fax">#REF!</definedName>
    <definedName name="FCF">#REF!</definedName>
    <definedName name="fcf00">#REF!</definedName>
    <definedName name="fcfai05">#REF!</definedName>
    <definedName name="fcfai06">#REF!</definedName>
    <definedName name="fcfpershare00">#REF!</definedName>
    <definedName name="fcfpershare01">#REF!</definedName>
    <definedName name="fcfpershare02">#REF!</definedName>
    <definedName name="fcfpershare03">#REF!</definedName>
    <definedName name="fcfpershare04">#REF!</definedName>
    <definedName name="fcfpershare05">#REF!</definedName>
    <definedName name="fcfpershare06">#REF!</definedName>
    <definedName name="fdeps94">#REF!</definedName>
    <definedName name="fdeps95">#REF!</definedName>
    <definedName name="fdeps96">#REF!</definedName>
    <definedName name="fdeps97">#REF!</definedName>
    <definedName name="fdesp93">#REF!</definedName>
    <definedName name="fdso">#REF!</definedName>
    <definedName name="ff">#REF!</definedName>
    <definedName name="ffrus98">#REF!</definedName>
    <definedName name="ffrus99">#REF!</definedName>
    <definedName name="ffrusn">#REF!</definedName>
    <definedName name="fggddf" hidden="1">{"Employee Efficiency",#N/A,FALSE,"Benchmarking"}</definedName>
    <definedName name="field_headings">#REF!</definedName>
    <definedName name="FIGrwth">#REF!</definedName>
    <definedName name="FINCopyDirection">1</definedName>
    <definedName name="FINCriteriaRange">#REF!</definedName>
    <definedName name="FINCriteriaType">1</definedName>
    <definedName name="FINExtractRange">#REF!</definedName>
    <definedName name="FinHlns98">#REF!</definedName>
    <definedName name="FinHlns99">#REF!</definedName>
    <definedName name="FinHlnsh198">#REF!</definedName>
    <definedName name="FinHlnsh199">#REF!</definedName>
    <definedName name="Finles96">#REF!</definedName>
    <definedName name="Finles97">#REF!</definedName>
    <definedName name="FINOptions">"0,0,1,1,1,0,0,-1,0,0,2,0,"</definedName>
    <definedName name="FINReplicationRange">#REF!</definedName>
    <definedName name="FirstYear">#REF!</definedName>
    <definedName name="Fixed_asset_turns_fore">#REF!</definedName>
    <definedName name="Fixed_assets_investments">#REF!</definedName>
    <definedName name="Fixed_line">#REF!</definedName>
    <definedName name="FIXED_NAMES">#REF!</definedName>
    <definedName name="FLASH_CBS">#REF!</definedName>
    <definedName name="FLASH_CPL">#REF!</definedName>
    <definedName name="FLASH_CSG">#REF!</definedName>
    <definedName name="Flavopiridol00">#REF!</definedName>
    <definedName name="Flavopiridol01">#REF!</definedName>
    <definedName name="Flavopiridol02">#REF!</definedName>
    <definedName name="Flavopiridol03">#REF!</definedName>
    <definedName name="Flavopiridol04">#REF!</definedName>
    <definedName name="Flavopiridol05">#REF!</definedName>
    <definedName name="Flavopiridol97">#REF!</definedName>
    <definedName name="Flavopiridol98">#REF!</definedName>
    <definedName name="Flavopiridol99">#REF!</definedName>
    <definedName name="FluVaccineCons00">#REF!</definedName>
    <definedName name="FluVaccineCons01">#REF!</definedName>
    <definedName name="FluVaccineCons02">#REF!</definedName>
    <definedName name="FluVaccineCons03">#REF!</definedName>
    <definedName name="FluVaccineCons04">#REF!</definedName>
    <definedName name="FluVaccineCons05">#REF!</definedName>
    <definedName name="FluVaccineCons97">#REF!</definedName>
    <definedName name="FluVaccineCons98">#REF!</definedName>
    <definedName name="FluVaccineCons99">#REF!</definedName>
    <definedName name="FluVaccineNotCons00">#REF!</definedName>
    <definedName name="FluVaccineNotCons01">#REF!</definedName>
    <definedName name="FluVaccineNotCons02">#REF!</definedName>
    <definedName name="FluVaccineNotCons03">#REF!</definedName>
    <definedName name="FluVaccineNotCons04">#REF!</definedName>
    <definedName name="FluVaccineNotCons05">#REF!</definedName>
    <definedName name="FluVaccineNotCons97">#REF!</definedName>
    <definedName name="FluVaccineNotCons98">#REF!</definedName>
    <definedName name="FluVaccineNotCons99">#REF!</definedName>
    <definedName name="FNM">#REF!</definedName>
    <definedName name="Forex_differences">#REF!</definedName>
    <definedName name="Fortum00">#REF!</definedName>
    <definedName name="Fortum01">#REF!</definedName>
    <definedName name="Fortum02">#REF!</definedName>
    <definedName name="Fortum03">#REF!</definedName>
    <definedName name="Fortum04">#REF!</definedName>
    <definedName name="Fortum05">#REF!</definedName>
    <definedName name="Fortum97">#REF!</definedName>
    <definedName name="Fortum98">#REF!</definedName>
    <definedName name="Fortum99">#REF!</definedName>
    <definedName name="FOUR02">#REF!</definedName>
    <definedName name="FOUR03">#REF!</definedName>
    <definedName name="FOUR04">#REF!</definedName>
    <definedName name="FOUR05">#REF!</definedName>
    <definedName name="FOUR06">#REF!</definedName>
    <definedName name="FOUR07">#REF!</definedName>
    <definedName name="FOUR08">#REF!</definedName>
    <definedName name="FOUR09">#REF!</definedName>
    <definedName name="fpdata">#REF!</definedName>
    <definedName name="fptable">#REF!</definedName>
    <definedName name="fraJEDASCapE">#REF!</definedName>
    <definedName name="FRAN">#REF!</definedName>
    <definedName name="France">#REF!</definedName>
    <definedName name="France_w">#REF!</definedName>
    <definedName name="fraSTRIPESCapE">#REF!</definedName>
    <definedName name="FrCap02">#REF!</definedName>
    <definedName name="FRE">#REF!</definedName>
    <definedName name="Free_CF">#REF!</definedName>
    <definedName name="FREVOP96">#REF!</definedName>
    <definedName name="frmDeleteShareIdCapE">#REF!</definedName>
    <definedName name="frmDevelopersCapE">#REF!</definedName>
    <definedName name="frmSettingsCapE">#REF!</definedName>
    <definedName name="FRS3CASH">#REF!</definedName>
    <definedName name="FrVol02">#REF!</definedName>
    <definedName name="fsgd">#REF!</definedName>
    <definedName name="fteps93">#REF!</definedName>
    <definedName name="fteps94">#REF!</definedName>
    <definedName name="fteps95">#REF!</definedName>
    <definedName name="fteps96">#REF!</definedName>
    <definedName name="fteps97">#REF!</definedName>
    <definedName name="fuel">#REF!</definedName>
    <definedName name="FundLookup">#REF!</definedName>
    <definedName name="FundSelection">#REF!</definedName>
    <definedName name="FXRate1">#REF!</definedName>
    <definedName name="fy..02">#REF!</definedName>
    <definedName name="fy.01">#REF!</definedName>
    <definedName name="fy.2002">#REF!</definedName>
    <definedName name="fy.98">#REF!</definedName>
    <definedName name="FY_90">#REF!</definedName>
    <definedName name="FY_91">#REF!</definedName>
    <definedName name="FY_92">#REF!</definedName>
    <definedName name="FY_93">#REF!</definedName>
    <definedName name="FY_94">#REF!</definedName>
    <definedName name="FY_95">#REF!</definedName>
    <definedName name="FY_96">#REF!</definedName>
    <definedName name="fy_97">#REF!</definedName>
    <definedName name="fy_98">#REF!</definedName>
    <definedName name="fy95_rev">#REF!</definedName>
    <definedName name="fy96_rev">#REF!</definedName>
    <definedName name="fy97_rev">#REF!</definedName>
    <definedName name="fy98_rev">#REF!</definedName>
    <definedName name="fy99_rev">#REF!</definedName>
    <definedName name="FYE">#REF!</definedName>
    <definedName name="gcf00">#REF!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dgd" hidden="1">{#N/A,#N/A,FALSE,"Sheet6";#N/A,#N/A,FALSE,"Sheet7";#N/A,#N/A,FALSE,"Sheet8";#N/A,#N/A,FALSE,"Sheet9";#N/A,#N/A,FALSE,"Sheet10";#N/A,#N/A,FALSE,"Sheet1";#N/A,#N/A,FALSE,"Sheet1";#N/A,#N/A,FALSE,"Sheet2";#N/A,#N/A,FALSE,"Sheet3";#N/A,#N/A,FALSE,"Sheet4"}</definedName>
    <definedName name="GDRM_Ctry_17">#REF!</definedName>
    <definedName name="Gearg97">#REF!</definedName>
    <definedName name="GEARING00">#REF!</definedName>
    <definedName name="GEARING01">#REF!</definedName>
    <definedName name="GEARING02">#REF!</definedName>
    <definedName name="GEARING03">#REF!</definedName>
    <definedName name="GEARING04">#REF!</definedName>
    <definedName name="GEARING2000">#REF!</definedName>
    <definedName name="GEARING2001">#REF!</definedName>
    <definedName name="GEARING2002">#REF!</definedName>
    <definedName name="GEARING85">#REF!</definedName>
    <definedName name="GEARING86">#REF!</definedName>
    <definedName name="GEARING95">#REF!</definedName>
    <definedName name="GEARING96">#REF!</definedName>
    <definedName name="GEARING97">#REF!</definedName>
    <definedName name="GEARING98">#REF!</definedName>
    <definedName name="GEARING99">#REF!</definedName>
    <definedName name="GenAccountingConvention">#REF!</definedName>
    <definedName name="GenCompany">#REF!</definedName>
    <definedName name="GenCountry">#REF!</definedName>
    <definedName name="GenCurrency">#REF!</definedName>
    <definedName name="GenCurrencyMultiplier">#REF!</definedName>
    <definedName name="GenEPSComment">#REF!</definedName>
    <definedName name="GenHomeRegion">#REF!</definedName>
    <definedName name="GenNoteComment">#REF!</definedName>
    <definedName name="GenRecComment">#REF!</definedName>
    <definedName name="GenSalesSplitByRegion">#REF!</definedName>
    <definedName name="GenSheetVersion">#REF!</definedName>
    <definedName name="GEOGRAPHICAL">#REF!</definedName>
    <definedName name="GerCap02">#REF!</definedName>
    <definedName name="Germany">#REF!</definedName>
    <definedName name="Germany_w">#REF!</definedName>
    <definedName name="Germn">#REF!</definedName>
    <definedName name="GerVol02">#REF!</definedName>
    <definedName name="gff" hidden="1">{"sweden",#N/A,FALSE,"Sweden";"germany",#N/A,FALSE,"Germany";"portugal",#N/A,FALSE,"Portugal";"belgium",#N/A,FALSE,"Belgium";"japan",#N/A,FALSE,"Japan ";"italy",#N/A,FALSE,"Italy";"spain",#N/A,FALSE,"Spain";"korea",#N/A,FALSE,"Korea"}</definedName>
    <definedName name="gg">#REF!</definedName>
    <definedName name="gh" hidden="1">{"CSC_1",#N/A,FALSE,"CSC Outputs";"CSC_2",#N/A,FALSE,"CSC Outputs"}</definedName>
    <definedName name="GI198745BPH.00">#REF!</definedName>
    <definedName name="GI198745BPH.01">#REF!</definedName>
    <definedName name="GI198745BPH.02">#REF!</definedName>
    <definedName name="GI198745BPH.03">#REF!</definedName>
    <definedName name="GI198745BPH.04">#REF!</definedName>
    <definedName name="GI198745BPH.05">#REF!</definedName>
    <definedName name="GI262570PparReceptorDiabetes02">#REF!</definedName>
    <definedName name="GI262570PparReceptorDiabetes03">#REF!</definedName>
    <definedName name="GI262570PparReceptorDiabetes04">#REF!</definedName>
    <definedName name="GI262570PparReceptorDiabetes05">#REF!</definedName>
    <definedName name="GINPUT">#REF!</definedName>
    <definedName name="GKNMOD1">#REF!</definedName>
    <definedName name="Global_Sector">#REF!</definedName>
    <definedName name="gls_ACT_EST_ROW" hidden="1">#REF!</definedName>
    <definedName name="gls_ACT_FORM_OFFSET" hidden="1">#REF!</definedName>
    <definedName name="gls_AnalystEmpNoHeading" hidden="1">#REF!</definedName>
    <definedName name="gls_AnalystNameHeading" hidden="1">#REF!</definedName>
    <definedName name="gls_EST_FORM_OFFSET" hidden="1">#REF!</definedName>
    <definedName name="gls_EXTERNAL_COL_REF" hidden="1">#REF!</definedName>
    <definedName name="gls_FIRST_ITEM" hidden="1">#REF!</definedName>
    <definedName name="gls_FIRST_PK" hidden="1">#REF!</definedName>
    <definedName name="gls_FIRST_ROWMULT" hidden="1">#REF!</definedName>
    <definedName name="gls_FIRST_UNITS" hidden="1">#REF!</definedName>
    <definedName name="gls_FIXED_NAMES" hidden="1">#REF!</definedName>
    <definedName name="gls_FONT_STATUS" hidden="1">#REF!</definedName>
    <definedName name="gls_GenAccountingConvention" hidden="1">#REF!</definedName>
    <definedName name="gls_GenAdditionalInfo" hidden="1">#REF!</definedName>
    <definedName name="gls_GenComments" hidden="1">#REF!</definedName>
    <definedName name="gls_GenCompany" hidden="1">#REF!</definedName>
    <definedName name="gls_GenCompanyInfo" hidden="1">#REF!</definedName>
    <definedName name="gls_GenCountry" hidden="1">#REF!</definedName>
    <definedName name="gls_GenCurrency" hidden="1">#REF!</definedName>
    <definedName name="gls_GenCurrencyMultiplier" hidden="1">#REF!</definedName>
    <definedName name="gls_GenEnterCompInfo" hidden="1">#REF!</definedName>
    <definedName name="gls_GenEPSComment" hidden="1">#REF!</definedName>
    <definedName name="gls_GenHomeRegion" hidden="1">#REF!</definedName>
    <definedName name="gls_GenLastPublished" hidden="1">#REF!</definedName>
    <definedName name="gls_GenLastRecRevised" hidden="1">#REF!</definedName>
    <definedName name="gls_GenMainInfo" hidden="1">#REF!</definedName>
    <definedName name="gls_GenNoteComment" hidden="1">#REF!</definedName>
    <definedName name="gls_GenProfile" hidden="1">#REF!</definedName>
    <definedName name="gls_GenRecComment" hidden="1">#REF!</definedName>
    <definedName name="gls_GenSaleslineInfo" hidden="1">#REF!</definedName>
    <definedName name="gls_GenSalesSplitByRegion" hidden="1">#REF!</definedName>
    <definedName name="gls_GenSalesSplitHeading" hidden="1">#REF!</definedName>
    <definedName name="gls_GenSheetVersion" hidden="1">#REF!</definedName>
    <definedName name="gls_genStockCore" hidden="1">#REF!</definedName>
    <definedName name="gls_genStockRec" hidden="1">#REF!</definedName>
    <definedName name="gls_IssuedStockClassHeading" hidden="1">#REF!</definedName>
    <definedName name="gls_IssuedStockCodeHeading" hidden="1">#REF!</definedName>
    <definedName name="gls_IssuedStockFreeFloatHeading" hidden="1">#REF!</definedName>
    <definedName name="gls_KEY_DATA" hidden="1">#REF!</definedName>
    <definedName name="gls_KEY_VALUE" hidden="1">#REF!</definedName>
    <definedName name="gls_PERIOD_CODE" hidden="1">#REF!</definedName>
    <definedName name="gls_PERIOD_INDICATOR" hidden="1">#REF!</definedName>
    <definedName name="gls_PERIOD_PARENT_OR_CONSOL" hidden="1">#REF!</definedName>
    <definedName name="gls_PERIOD_TYPE" hidden="1">#REF!</definedName>
    <definedName name="gls_PrincipalStockClass" hidden="1">#REF!</definedName>
    <definedName name="gls_Recommendations" hidden="1">#REF!</definedName>
    <definedName name="gls_SASS5HistEPSGrowth" hidden="1">#REF!</definedName>
    <definedName name="gls_SASS5ProjEPSGrowth" hidden="1">#REF!</definedName>
    <definedName name="gls_SASSDirectorHoldings" hidden="1">#REF!</definedName>
    <definedName name="gls_SASSEPS45AGR" hidden="1">#REF!</definedName>
    <definedName name="gls_SASSIsInterimLastAnnounce" hidden="1">#REF!</definedName>
    <definedName name="gls_SASSLastAnnounce" hidden="1">#REF!</definedName>
    <definedName name="gls_SASSNETDIV45AGR" hidden="1">#REF!</definedName>
    <definedName name="gls_ShareholderClassHeading" hidden="1">#REF!</definedName>
    <definedName name="gls_ShareholderHolding" hidden="1">#REF!</definedName>
    <definedName name="gls_ShareholderHoldingHeading" hidden="1">#REF!</definedName>
    <definedName name="gls_ShareholderName" hidden="1">#REF!</definedName>
    <definedName name="gls_ShareholderNameHeading" hidden="1">#REF!</definedName>
    <definedName name="gls_ShareholdingName" hidden="1">#REF!</definedName>
    <definedName name="gls_SPARE_YEARS" hidden="1">#REF!</definedName>
    <definedName name="gls_START_FORMULA_OVERRIDEABLE" hidden="1">#REF!</definedName>
    <definedName name="gls_START_LOCAL_NAMES" hidden="1">#REF!</definedName>
    <definedName name="gls_START_PERIOD_CURRENCY" hidden="1">#REF!</definedName>
    <definedName name="gls_START_STATUS" hidden="1">#REF!</definedName>
    <definedName name="gls_START_USER_REQ" hidden="1">#REF!</definedName>
    <definedName name="gls_START_USER_STATUS" hidden="1">#REF!</definedName>
    <definedName name="gls_START_VALIDATION" hidden="1">#REF!</definedName>
    <definedName name="gls_START_WHAT" hidden="1">#REF!</definedName>
    <definedName name="gls_START_YEAR" hidden="1">#REF!</definedName>
    <definedName name="gls_TEMP_PERIOD_CODE" hidden="1">#REF!</definedName>
    <definedName name="gls_YEAR_AE_CONTROL" hidden="1">#REF!</definedName>
    <definedName name="gls_YEAR_END_ROW" hidden="1">#REF!</definedName>
    <definedName name="Goodwill">#REF!</definedName>
    <definedName name="Goodwill_growth_fore">#REF!</definedName>
    <definedName name="goodwill93">#REF!</definedName>
    <definedName name="goodwill94">#REF!</definedName>
    <definedName name="goodwill95">#REF!</definedName>
    <definedName name="goodwill96">#REF!</definedName>
    <definedName name="goodwill97">#REF!</definedName>
    <definedName name="GR205171ChemotherapyEmesis01">#REF!</definedName>
    <definedName name="GR205171ChemotherapyEmesis02">#REF!</definedName>
    <definedName name="GR205171ChemotherapyEmesis03">#REF!</definedName>
    <definedName name="GR205171ChemotherapyEmesis04">#REF!</definedName>
    <definedName name="GR205171ChemotherapyEmesis05">#REF!</definedName>
    <definedName name="Granocyte00">#REF!</definedName>
    <definedName name="Granocyte01">#REF!</definedName>
    <definedName name="Granocyte02">#REF!</definedName>
    <definedName name="Granocyte03">#REF!</definedName>
    <definedName name="Granocyte04">#REF!</definedName>
    <definedName name="Granocyte05">#REF!</definedName>
    <definedName name="Granocyte97">#REF!</definedName>
    <definedName name="Granocyte98">#REF!</definedName>
    <definedName name="Granocyte99">#REF!</definedName>
    <definedName name="Gross_income_fore">#REF!</definedName>
    <definedName name="Gross_income_growth_avg">#REF!</definedName>
    <definedName name="Gross_margin_fore">#REF!</definedName>
    <definedName name="grossprov93">#REF!</definedName>
    <definedName name="grossprov94">#REF!</definedName>
    <definedName name="grossprov95">#REF!</definedName>
    <definedName name="grossprov96">#REF!</definedName>
    <definedName name="grossprov97">#REF!</definedName>
    <definedName name="grossprov98">#REF!</definedName>
    <definedName name="Group7">{"Mcp08.PrintRep",""}</definedName>
    <definedName name="growth1">#REF!</definedName>
    <definedName name="growth2">#REF!</definedName>
    <definedName name="growth3">#REF!</definedName>
    <definedName name="gsdgs">#REF!</definedName>
    <definedName name="GW2755919BackPain03">#REF!</definedName>
    <definedName name="GW2755919BackPain04">#REF!</definedName>
    <definedName name="GW2755919BackPain05">#REF!</definedName>
    <definedName name="GW420867NRTI.00">#REF!</definedName>
    <definedName name="GW420867NRTI.01">#REF!</definedName>
    <definedName name="GW420867NRTI.02">#REF!</definedName>
    <definedName name="GW420867NRTI.03">#REF!</definedName>
    <definedName name="GW420867NRTI.04">#REF!</definedName>
    <definedName name="GW420867NRTI.05">#REF!</definedName>
    <definedName name="GW420867NRTI.98">#REF!</definedName>
    <definedName name="GW420867NRTI.99">#REF!</definedName>
    <definedName name="GW420867NRTI02">#REF!</definedName>
    <definedName name="h_cfps">#REF!</definedName>
    <definedName name="h_dep">#REF!</definedName>
    <definedName name="h_dps">#REF!</definedName>
    <definedName name="h_eps">#REF!</definedName>
    <definedName name="h_eps_lt">#REF!</definedName>
    <definedName name="h_eps_lt_growth">#REF!</definedName>
    <definedName name="h_fterm">#REF!</definedName>
    <definedName name="h_incm">#REF!</definedName>
    <definedName name="h_net_incm">#REF!</definedName>
    <definedName name="h_netincm_lt">#REF!</definedName>
    <definedName name="h_nmonth">#REF!</definedName>
    <definedName name="h_opincm">#REF!</definedName>
    <definedName name="h_outlst">#REF!</definedName>
    <definedName name="h_outlst_lt">#REF!</definedName>
    <definedName name="h_peg_ratio_lt">#REF!</definedName>
    <definedName name="h_per">#REF!</definedName>
    <definedName name="h_per_lt">#REF!</definedName>
    <definedName name="h_propeq">#REF!</definedName>
    <definedName name="h_sales">#REF!</definedName>
    <definedName name="HanRMC01vol">#REF!</definedName>
    <definedName name="HanRMC01vol00">#REF!</definedName>
    <definedName name="HEAD">#REF!</definedName>
    <definedName name="head1">#REF!</definedName>
    <definedName name="HeadlineCell">#REF!</definedName>
    <definedName name="Health">#REF!</definedName>
    <definedName name="Health_depreciation">#REF!</definedName>
    <definedName name="Health_inflation_uplift">#REF!</definedName>
    <definedName name="Health_maintenance_capex">#REF!</definedName>
    <definedName name="HeidelCapGer02">#REF!</definedName>
    <definedName name="Heideldomvolger02">#REF!</definedName>
    <definedName name="HEIGUKcap01">#REF!</definedName>
    <definedName name="HEIGUKvol01">#REF!</definedName>
    <definedName name="HepatitisBCons00">#REF!</definedName>
    <definedName name="HepatitisBCons01">#REF!</definedName>
    <definedName name="HepatitisBCons02">#REF!</definedName>
    <definedName name="HepatitisBCons03">#REF!</definedName>
    <definedName name="HepatitisBCons04">#REF!</definedName>
    <definedName name="HepatitisBCons05">#REF!</definedName>
    <definedName name="HepatitisBCons97">#REF!</definedName>
    <definedName name="HepatitisBCons98">#REF!</definedName>
    <definedName name="HepatitisBCons99">#REF!</definedName>
    <definedName name="HepatitisBNonCons00">#REF!</definedName>
    <definedName name="HepatitisBNonCons01">#REF!</definedName>
    <definedName name="HepatitisBNonCons02">#REF!</definedName>
    <definedName name="HepatitisBNonCons03">#REF!</definedName>
    <definedName name="HepatitisBNonCons04">#REF!</definedName>
    <definedName name="HepatitisBNonCons05">#REF!</definedName>
    <definedName name="HepatitisBNonCons97">#REF!</definedName>
    <definedName name="HepatitisBNonCons98">#REF!</definedName>
    <definedName name="HepatitisBNonCons99">#REF!</definedName>
    <definedName name="HepatitisFranchise00">#REF!</definedName>
    <definedName name="HepatitisFranchise01">#REF!</definedName>
    <definedName name="HepatitisFranchise02">#REF!</definedName>
    <definedName name="HepatitisFranchise03">#REF!</definedName>
    <definedName name="HepatitisFranchise04">#REF!</definedName>
    <definedName name="HepatitisFranchise05">#REF!</definedName>
    <definedName name="HepatitisFranchise97">#REF!</definedName>
    <definedName name="HepatitisFranchise98">#REF!</definedName>
    <definedName name="HepatitisFranchise99">#REF!</definedName>
    <definedName name="Hextol00">#REF!</definedName>
    <definedName name="Hextol01">#REF!</definedName>
    <definedName name="Hextol02">#REF!</definedName>
    <definedName name="Hextol03">#REF!</definedName>
    <definedName name="Hextol04">#REF!</definedName>
    <definedName name="Hextol05">#REF!</definedName>
    <definedName name="Hextol97">#REF!</definedName>
    <definedName name="Hextol98">#REF!</definedName>
    <definedName name="Hextol99">#REF!</definedName>
    <definedName name="hfxpbkf">#REF!</definedName>
    <definedName name="Hide">#REF!,#REF!,#REF!</definedName>
    <definedName name="HIGH">#REF!</definedName>
    <definedName name="Historical_Economic_Profit">#REF!</definedName>
    <definedName name="HistoricalHomeCell">#REF!</definedName>
    <definedName name="HistoricResearch">#REF!</definedName>
    <definedName name="HistoryEnd">#REF!</definedName>
    <definedName name="HistoryStart">#REF!</definedName>
    <definedName name="HK">#REF!</definedName>
    <definedName name="hkjj" hidden="1">{"Line Efficiency",#N/A,FALSE,"Benchmarking"}</definedName>
    <definedName name="HMR1098.00">#REF!</definedName>
    <definedName name="HMR1098.01">#REF!</definedName>
    <definedName name="HMR1098.02">#REF!</definedName>
    <definedName name="HMR1098.03">#REF!</definedName>
    <definedName name="HMR1098.04">#REF!</definedName>
    <definedName name="HMR1098.05">#REF!</definedName>
    <definedName name="HMR1098.97">#REF!</definedName>
    <definedName name="HMR1098.98">#REF!</definedName>
    <definedName name="HMR1098.99">#REF!</definedName>
    <definedName name="HMR4005.00">#REF!</definedName>
    <definedName name="HMR4005.01">#REF!</definedName>
    <definedName name="HMR4005.02">#REF!</definedName>
    <definedName name="HMR4005.03">#REF!</definedName>
    <definedName name="HMR4005.04">#REF!</definedName>
    <definedName name="HMR4005.05">#REF!</definedName>
    <definedName name="HMR4005.97">#REF!</definedName>
    <definedName name="HMR4005.98">#REF!</definedName>
    <definedName name="HMR4005.99">#REF!</definedName>
    <definedName name="HMRBulkProducts00">#REF!</definedName>
    <definedName name="HMRBulkProducts01">#REF!</definedName>
    <definedName name="HMRBulkProducts02">#REF!</definedName>
    <definedName name="HMRBulkProducts03">#REF!</definedName>
    <definedName name="HMRBulkProducts04">#REF!</definedName>
    <definedName name="HMRBulkProducts05">#REF!</definedName>
    <definedName name="HMRBulkProducts97">#REF!</definedName>
    <definedName name="HMRBulkProducts98">#REF!</definedName>
    <definedName name="HMRBulkProducts99">#REF!</definedName>
    <definedName name="HMRNonProductSales00">#REF!</definedName>
    <definedName name="HMRNonProductSales01">#REF!</definedName>
    <definedName name="HMRNonProductSales02">#REF!</definedName>
    <definedName name="HMRNonProductSales03">#REF!</definedName>
    <definedName name="HMRNonProductSales04">#REF!</definedName>
    <definedName name="HMRNonProductSales05">#REF!</definedName>
    <definedName name="HMRNonProductSales97">#REF!</definedName>
    <definedName name="HMRNonProductSales98">#REF!</definedName>
    <definedName name="HMRNonProductSales99">#REF!</definedName>
    <definedName name="HMROtherProducts00">#REF!</definedName>
    <definedName name="HMROtherProducts01">#REF!</definedName>
    <definedName name="HMROtherProducts02">#REF!</definedName>
    <definedName name="HMROtherProducts03">#REF!</definedName>
    <definedName name="HMROtherProducts04">#REF!</definedName>
    <definedName name="HMROtherProducts05">#REF!</definedName>
    <definedName name="HMROtherProducts97">#REF!</definedName>
    <definedName name="HMROtherProducts98">#REF!</definedName>
    <definedName name="HMROtherProducts99">#REF!</definedName>
    <definedName name="hn.ModelVersion" hidden="1">1</definedName>
    <definedName name="hn.NoUpload" hidden="1">0</definedName>
    <definedName name="Höganas">#REF!</definedName>
    <definedName name="HOLDATA">#REF!</definedName>
    <definedName name="HOLDAUS">#REF!</definedName>
    <definedName name="HOLDBELG">#REF!</definedName>
    <definedName name="HOLDBRZ">#REF!</definedName>
    <definedName name="HOLDCAN">#REF!</definedName>
    <definedName name="HOLDCHIN">#REF!</definedName>
    <definedName name="HOLDCHL">#REF!</definedName>
    <definedName name="HOLDCOL">#REF!</definedName>
    <definedName name="HOLDCOST">#REF!</definedName>
    <definedName name="HOLDCRO">#REF!</definedName>
    <definedName name="HOLDCZC">#REF!</definedName>
    <definedName name="HOLDECU">#REF!</definedName>
    <definedName name="HOLDFRA">#REF!</definedName>
    <definedName name="HOLDGER">#REF!</definedName>
    <definedName name="HOLDHUG">#REF!</definedName>
    <definedName name="HOLDIND">#REF!</definedName>
    <definedName name="HOLDITL">#REF!</definedName>
    <definedName name="HOLDLEB">#REF!</definedName>
    <definedName name="HoldLevel">#REF!</definedName>
    <definedName name="HOLDMEX">#REF!</definedName>
    <definedName name="HOLDMOR">#REF!</definedName>
    <definedName name="HOLDNZ">#REF!</definedName>
    <definedName name="HOLDPHL">#REF!</definedName>
    <definedName name="HOLDSA">#REF!</definedName>
    <definedName name="HOLDSLOV">#REF!</definedName>
    <definedName name="HOLDSPN">#REF!</definedName>
    <definedName name="HOLDSWS1">#REF!</definedName>
    <definedName name="HOLDSWS2">#REF!</definedName>
    <definedName name="HOLDUS">#REF!</definedName>
    <definedName name="HOLDVEN">#REF!</definedName>
    <definedName name="HOME">#REF!</definedName>
    <definedName name="HOTRK1">#REF!</definedName>
    <definedName name="hsbcpbkf">#REF!</definedName>
    <definedName name="HSBCTbl_Table1">#REF!</definedName>
    <definedName name="HTML_CodePage" hidden="1">1252</definedName>
    <definedName name="HTML_Control" hidden="1">{"'Valuation'!$A$1:$AV$62"}</definedName>
    <definedName name="HTML_Description" hidden="1">""</definedName>
    <definedName name="HTML_Email" hidden="1">""</definedName>
    <definedName name="HTML_Header" hidden="1">"Valuation"</definedName>
    <definedName name="HTML_LastUpdate" hidden="1">"19/11/99"</definedName>
    <definedName name="HTML_LineAfter" hidden="1">FALSE</definedName>
    <definedName name="HTML_LineBefore" hidden="1">FALSE</definedName>
    <definedName name="HTML_Name" hidden="1">"Francis Woollen"</definedName>
    <definedName name="HTML_OBDlg2" hidden="1">TRUE</definedName>
    <definedName name="HTML_OBDlg4" hidden="1">TRUE</definedName>
    <definedName name="HTML_OS" hidden="1">0</definedName>
    <definedName name="HTML_PathFile" hidden="1">"N:\Telecoms\MODELS\FINLAND\New Sonera\MyHTML.htm"</definedName>
    <definedName name="HTML_Title" hidden="1">"New Sonera"</definedName>
    <definedName name="Hungary">#REF!</definedName>
    <definedName name="HungCap02">#REF!</definedName>
    <definedName name="HungVol02">#REF!</definedName>
    <definedName name="huustrk1">#REF!</definedName>
    <definedName name="HycamtinOncology00">#REF!</definedName>
    <definedName name="HycamtinOncology01">#REF!</definedName>
    <definedName name="HycamtinOncology02">#REF!</definedName>
    <definedName name="HycamtinOncology03">#REF!</definedName>
    <definedName name="HycamtinOncology04">#REF!</definedName>
    <definedName name="HycamtinOncology05">#REF!</definedName>
    <definedName name="HycamtinOncology97">#REF!</definedName>
    <definedName name="HycamtinOncology98">#REF!</definedName>
    <definedName name="HycamtinOncology99">#REF!</definedName>
    <definedName name="I">#REF!</definedName>
    <definedName name="ictsymbol">"HK$"</definedName>
    <definedName name="icusymbol">"HK$"</definedName>
    <definedName name="ii" hidden="1">{"Tariff Comparison",#N/A,FALSE,"Benchmarking";"Tariff Comparison 2",#N/A,FALSE,"Benchmarking";"Tariff Comparison 3",#N/A,FALSE,"Benchmarking"}</definedName>
    <definedName name="ImigranImitrex00">#REF!</definedName>
    <definedName name="ImigranImitrex01">#REF!</definedName>
    <definedName name="ImigranImitrex02">#REF!</definedName>
    <definedName name="ImigranImitrex03">#REF!</definedName>
    <definedName name="ImigranImitrex04">#REF!</definedName>
    <definedName name="ImigranImitrex05">#REF!</definedName>
    <definedName name="ImigranImitrex97">#REF!</definedName>
    <definedName name="ImigranImitrex98">#REF!</definedName>
    <definedName name="ImigranImitrex99">#REF!</definedName>
    <definedName name="Imovane00">#REF!</definedName>
    <definedName name="Imovane01">#REF!</definedName>
    <definedName name="Imovane02">#REF!</definedName>
    <definedName name="Imovane03">#REF!</definedName>
    <definedName name="Imovane04">#REF!</definedName>
    <definedName name="Imovane05">#REF!</definedName>
    <definedName name="Imovane97">#REF!</definedName>
    <definedName name="Imovane98">#REF!</definedName>
    <definedName name="Imovane99">#REF!</definedName>
    <definedName name="Imuran00">#REF!</definedName>
    <definedName name="Imuran01">#REF!</definedName>
    <definedName name="Imuran02">#REF!</definedName>
    <definedName name="Imuran03">#REF!</definedName>
    <definedName name="Imuran04">#REF!</definedName>
    <definedName name="Imuran05">#REF!</definedName>
    <definedName name="Imuran97">#REF!</definedName>
    <definedName name="Imuran98">#REF!</definedName>
    <definedName name="Imuran99">#REF!</definedName>
    <definedName name="Inc_cap_RnD_fore">#REF!</definedName>
    <definedName name="Income_equivalents_fore">#REF!</definedName>
    <definedName name="Income_form_uncons_subs_fore">#REF!</definedName>
    <definedName name="Income_Statement">#REF!</definedName>
    <definedName name="Income_tax_fore">#REF!</definedName>
    <definedName name="Income_tax_growth_fore">#REF!</definedName>
    <definedName name="Income_taxes_payable_growth_fore">#REF!</definedName>
    <definedName name="INCOV02">#REF!</definedName>
    <definedName name="INCOV03">#REF!</definedName>
    <definedName name="INCOV04">#REF!</definedName>
    <definedName name="Incr_customer_advance">#REF!</definedName>
    <definedName name="Incr_inventories">#REF!</definedName>
    <definedName name="Incr_payables_creditors">#REF!</definedName>
    <definedName name="Incr_receivables_debtors">#REF!</definedName>
    <definedName name="Increase_cap_RnD_fore">#REF!</definedName>
    <definedName name="Increase_net_other_assets">#REF!</definedName>
    <definedName name="INCREASED">#REF!</definedName>
    <definedName name="ind">#REF!</definedName>
    <definedName name="index">#REF!</definedName>
    <definedName name="index_name">#REF!</definedName>
    <definedName name="indhd">#REF!</definedName>
    <definedName name="Industrial_Input">#REF!</definedName>
    <definedName name="INETOTHER">#REF!</definedName>
    <definedName name="INETPPE">#REF!</definedName>
    <definedName name="Infanrix00">#REF!</definedName>
    <definedName name="Infanrix01">#REF!</definedName>
    <definedName name="Infanrix02">#REF!</definedName>
    <definedName name="Infanrix03">#REF!</definedName>
    <definedName name="Infanrix04">#REF!</definedName>
    <definedName name="Infanrix05">#REF!</definedName>
    <definedName name="Infanrix99">#REF!</definedName>
    <definedName name="InhaledInsulin00">#REF!</definedName>
    <definedName name="InhaledInsulin01">#REF!</definedName>
    <definedName name="InhaledInsulin02">#REF!</definedName>
    <definedName name="InhaledInsulin03">#REF!</definedName>
    <definedName name="InhaledInsulin04">#REF!</definedName>
    <definedName name="InhaledInsulin05">#REF!</definedName>
    <definedName name="InhaledInsulin97">#REF!</definedName>
    <definedName name="InhaledInsulin98">#REF!</definedName>
    <definedName name="InhaledInsulin99">#REF!</definedName>
    <definedName name="INJPolioVaccineIPOLCons00">#REF!</definedName>
    <definedName name="INJPolioVaccineIPOLCons01">#REF!</definedName>
    <definedName name="INJPolioVaccineIPOLCons02">#REF!</definedName>
    <definedName name="INJPolioVaccineIPOLCons03">#REF!</definedName>
    <definedName name="INJPolioVaccineIPOLCons04">#REF!</definedName>
    <definedName name="INJPolioVaccineIPOLCons05">#REF!</definedName>
    <definedName name="INJPolioVaccineIPOLCons97">#REF!</definedName>
    <definedName name="INJPolioVaccineIPOLCons98">#REF!</definedName>
    <definedName name="INJPolioVaccineIPOLCons99">#REF!</definedName>
    <definedName name="INJPolioVaccineIPOLNotCons00">#REF!</definedName>
    <definedName name="INJPolioVaccineIPOLNotCons01">#REF!</definedName>
    <definedName name="INJPolioVaccineIPOLNotCons02">#REF!</definedName>
    <definedName name="INJPolioVaccineIPOLNotCons03">#REF!</definedName>
    <definedName name="INJPolioVaccineIPOLNotCons04">#REF!</definedName>
    <definedName name="INJPolioVaccineIPOLNotCons05">#REF!</definedName>
    <definedName name="INJPolioVaccineIPOLNotCons97">#REF!</definedName>
    <definedName name="INJPolioVaccineIPOLNotCons98">#REF!</definedName>
    <definedName name="INJPolioVaccineIPOLNotCons99">#REF!</definedName>
    <definedName name="Input">#REF!</definedName>
    <definedName name="INSTAL">#REF!</definedName>
    <definedName name="Insulin.recombinant.Insuman00">#REF!</definedName>
    <definedName name="Insulin.recombinant.Insuman01">#REF!</definedName>
    <definedName name="Insulin.recombinant.Insuman02">#REF!</definedName>
    <definedName name="Insulin.recombinant.Insuman03">#REF!</definedName>
    <definedName name="Insulin.recombinant.Insuman04">#REF!</definedName>
    <definedName name="Insulin.recombinant.Insuman05">#REF!</definedName>
    <definedName name="Insulin.recombinant.Insuman97">#REF!</definedName>
    <definedName name="Insulin.recombinant.Insuman98">#REF!</definedName>
    <definedName name="Insulin.recombinant.Insuman99">#REF!</definedName>
    <definedName name="InsulinSemiSynthetic00">#REF!</definedName>
    <definedName name="InsulinSemiSynthetic01">#REF!</definedName>
    <definedName name="InsulinSemiSynthetic02">#REF!</definedName>
    <definedName name="InsulinSemiSynthetic03">#REF!</definedName>
    <definedName name="InsulinSemiSynthetic04">#REF!</definedName>
    <definedName name="InsulinSemiSynthetic05">#REF!</definedName>
    <definedName name="InsulinSemiSynthetic97">#REF!</definedName>
    <definedName name="InsulinSemiSynthetic98">#REF!</definedName>
    <definedName name="InsulinSemiSynthetic99">#REF!</definedName>
    <definedName name="Intal.Aarane00">#REF!</definedName>
    <definedName name="Intal.Aarane01">#REF!</definedName>
    <definedName name="Intal.Aarane02">#REF!</definedName>
    <definedName name="Intal.Aarane03">#REF!</definedName>
    <definedName name="Intal.Aarane04">#REF!</definedName>
    <definedName name="Intal.Aarane05">#REF!</definedName>
    <definedName name="Intal.Aarane97">#REF!</definedName>
    <definedName name="Intal.Aarane98">#REF!</definedName>
    <definedName name="Intal.Aarane99">#REF!</definedName>
    <definedName name="INTCOV00">#REF!</definedName>
    <definedName name="INTCOV01">#REF!</definedName>
    <definedName name="INTCOV02">#REF!</definedName>
    <definedName name="INTCOV96">#REF!</definedName>
    <definedName name="INTCOV97">#REF!</definedName>
    <definedName name="INTCOV98">#REF!</definedName>
    <definedName name="INTCOV99">#REF!</definedName>
    <definedName name="INTCOVER00">#REF!</definedName>
    <definedName name="INTCOVER01">#REF!</definedName>
    <definedName name="INTCOVER02">#REF!</definedName>
    <definedName name="Interest_exp_growth_fore">#REF!</definedName>
    <definedName name="Interest_exp_inc_fore">#REF!</definedName>
    <definedName name="Interest_expense">#REF!</definedName>
    <definedName name="Interest_income">#REF!</definedName>
    <definedName name="Interest_on_convertibles___options">#REF!</definedName>
    <definedName name="INTEREST2000">#REF!</definedName>
    <definedName name="INTEREST2001">#REF!</definedName>
    <definedName name="INTEREST2002">#REF!</definedName>
    <definedName name="INTEREST85">#REF!</definedName>
    <definedName name="INTEREST86">#REF!</definedName>
    <definedName name="INTEREST99">#REF!</definedName>
    <definedName name="INTLD">#REF!</definedName>
    <definedName name="inva">#REF!</definedName>
    <definedName name="Inventories">#REF!</definedName>
    <definedName name="Inventory_growth_fore">#REF!</definedName>
    <definedName name="Invested_capital_growth_fore">#REF!</definedName>
    <definedName name="Invested_capital_turns_fore">#REF!</definedName>
    <definedName name="Investment_in_fixed_assets">#REF!</definedName>
    <definedName name="Issue_Id_Primary">#REF!</definedName>
    <definedName name="Issue_Id_Secondary">#REF!</definedName>
    <definedName name="Issue_Id_Tertiary">#REF!</definedName>
    <definedName name="Italy">#REF!</definedName>
    <definedName name="Italy_w">#REF!</definedName>
    <definedName name="Italyn">#REF!</definedName>
    <definedName name="ItCap02">#REF!</definedName>
    <definedName name="Item_1">#REF!</definedName>
    <definedName name="Item_10">#REF!</definedName>
    <definedName name="Item_11">#REF!</definedName>
    <definedName name="Item_12">#REF!</definedName>
    <definedName name="Item_2">#REF!</definedName>
    <definedName name="Item_3">#REF!</definedName>
    <definedName name="Item_4">#REF!</definedName>
    <definedName name="Item_5">#REF!</definedName>
    <definedName name="Item_6">#REF!</definedName>
    <definedName name="Item_7">#REF!</definedName>
    <definedName name="Item_8">#REF!</definedName>
    <definedName name="Item_9">#REF!</definedName>
    <definedName name="ItVol02">#REF!</definedName>
    <definedName name="iuesymbol">"HK¢"</definedName>
    <definedName name="iunsymbol">"HK$m"</definedName>
    <definedName name="j">#REF!</definedName>
    <definedName name="JACAPX">#REF!</definedName>
    <definedName name="JAPCAPX">#REF!</definedName>
    <definedName name="jason">#REF!</definedName>
    <definedName name="jhk" hidden="1">{"print 1",#N/A,FALSE,"PrimeCo PCS";"print 2",#N/A,FALSE,"PrimeCo PCS";"valuation",#N/A,FALSE,"PrimeCo PCS"}</definedName>
    <definedName name="JK100001362">#REF!</definedName>
    <definedName name="JK100001365">#REF!</definedName>
    <definedName name="JK100001462">#REF!</definedName>
    <definedName name="JK100001466">#REF!</definedName>
    <definedName name="JK100001467">#REF!</definedName>
    <definedName name="JK100001485">#REF!</definedName>
    <definedName name="JK100001495">#REF!</definedName>
    <definedName name="JK100001497">#REF!</definedName>
    <definedName name="JK100001502">#REF!</definedName>
    <definedName name="JK10000600">#REF!</definedName>
    <definedName name="JK10000601">#REF!</definedName>
    <definedName name="JK10000636">#REF!</definedName>
    <definedName name="JK10000642">#REF!</definedName>
    <definedName name="JK10000644">#REF!</definedName>
    <definedName name="JK10000645">#REF!</definedName>
    <definedName name="JK10000704">#REF!</definedName>
    <definedName name="JK10000725">#REF!</definedName>
    <definedName name="JK10000813">#REF!</definedName>
    <definedName name="JK10002356">#REF!</definedName>
    <definedName name="JK10002358">#REF!</definedName>
    <definedName name="JK10002371">#REF!</definedName>
    <definedName name="JK10002375">#REF!</definedName>
    <definedName name="JK10002378">#REF!</definedName>
    <definedName name="JK10002398">#REF!</definedName>
    <definedName name="JK10002401">#REF!</definedName>
    <definedName name="JK10002404">#REF!</definedName>
    <definedName name="JK10002407">#REF!</definedName>
    <definedName name="JK10002409">#REF!</definedName>
    <definedName name="JK10002410">#REF!</definedName>
    <definedName name="JK10002414">#REF!</definedName>
    <definedName name="JK10002944">#REF!</definedName>
    <definedName name="JK10003822">#REF!</definedName>
    <definedName name="Kestine00">#REF!</definedName>
    <definedName name="Kestine01">#REF!</definedName>
    <definedName name="Kestine02">#REF!</definedName>
    <definedName name="Kestine03">#REF!</definedName>
    <definedName name="Kestine04">#REF!</definedName>
    <definedName name="Kestine05">#REF!</definedName>
    <definedName name="Kestine97">#REF!</definedName>
    <definedName name="Kestine98">#REF!</definedName>
    <definedName name="Kestine99">#REF!</definedName>
    <definedName name="Ketek.ketolide00">#REF!</definedName>
    <definedName name="Ketek.ketolide01">#REF!</definedName>
    <definedName name="Ketek.ketolide02">#REF!</definedName>
    <definedName name="Ketek.ketolide03">#REF!</definedName>
    <definedName name="Ketek.ketolide04">#REF!</definedName>
    <definedName name="Ketek.ketolide05">#REF!</definedName>
    <definedName name="Ketek.ketolide97">#REF!</definedName>
    <definedName name="Ketek.ketolide98">#REF!</definedName>
    <definedName name="Ketek.ketolide99">#REF!</definedName>
    <definedName name="KEYASS">#REF!</definedName>
    <definedName name="Keyratios">#REF!</definedName>
    <definedName name="KFC_Sales.Revenues">#REF!</definedName>
    <definedName name="KFC_Units">#REF!</definedName>
    <definedName name="kk" hidden="1">{"Tarifica91",#N/A,FALSE,"Tariffs";"Tarifica92",#N/A,FALSE,"Tariffs";"Tarifica93",#N/A,FALSE,"Tariffs";"Tarifica94",#N/A,FALSE,"Tariffs";"Tarifica95",#N/A,FALSE,"Tariffs";"Tarifica96",#N/A,FALSE,"Tariffs"}</definedName>
    <definedName name="Kredex.Carvedilol00">#REF!</definedName>
    <definedName name="Kredex.Carvedilol01">#REF!</definedName>
    <definedName name="Kredex.Carvedilol02">#REF!</definedName>
    <definedName name="Kredex.Carvedilol03">#REF!</definedName>
    <definedName name="Kredex.Carvedilol04">#REF!</definedName>
    <definedName name="Kredex.Carvedilol05">#REF!</definedName>
    <definedName name="Kredex.Carvedilol97">#REF!</definedName>
    <definedName name="Kredex.Carvedilol98">#REF!</definedName>
    <definedName name="Kredex.Carvedilol99">#REF!</definedName>
    <definedName name="Kytril00">#REF!</definedName>
    <definedName name="Kytril01">#REF!</definedName>
    <definedName name="Kytril02">#REF!</definedName>
    <definedName name="Kytril03">#REF!</definedName>
    <definedName name="Kytril04">#REF!</definedName>
    <definedName name="Kytril05">#REF!</definedName>
    <definedName name="Kytril97">#REF!</definedName>
    <definedName name="Kytril98">#REF!</definedName>
    <definedName name="Kytril99">#REF!</definedName>
    <definedName name="L_ALL_FIA.MI">#REF!</definedName>
    <definedName name="L_ALL_FIA.MI_">#REF!</definedName>
    <definedName name="L_ALL_KEYWORDS_TYPE_Breakdown_EQTY_200001803">#REF!</definedName>
    <definedName name="L_ALL_KEYWORDS_TYPE_ScalarContributed_EQTY_200001803">#REF!,#REF!</definedName>
    <definedName name="L_ALL_KEYWORDS_TYPE_ScalarContributed_ISSR_208000680">#REF!,#REF!</definedName>
    <definedName name="L_ALL_KEYWORDS_TYPE_ScalarReference_EQTY_200001803">#REF!</definedName>
    <definedName name="L_ALL_KEYWORDS_TYPE_ScalarReference_ISSR_208000680">#REF!</definedName>
    <definedName name="L_ALL_KEYWORDS_TYPE_Vector_EQTY_200001803">#REF!,#REF!,#REF!,#REF!,#REF!</definedName>
    <definedName name="L_ALL_KEYWORDS_TYPE_Vector_ISSR_208000680">#REF!,#REF!,#REF!,#REF!,#REF!,#REF!,#REF!,#REF!,#REF!,#REF!,#REF!,#REF!,#REF!,#REF!,#REF!,#REF!,#REF!</definedName>
    <definedName name="L_ALL_PERIODS_FIA.MI">#REF!</definedName>
    <definedName name="L_ALL_SECTION_KEYWORDS_EQTY_200001803_1314">#REF!</definedName>
    <definedName name="L_ALL_SECTION_KEYWORDS_EQTY_200001803_131E">#REF!</definedName>
    <definedName name="L_ALL_SECTION_KEYWORDS_EQTY_200001803_131O">#REF!</definedName>
    <definedName name="L_ALL_SECTION_KEYWORDS_EQTY_200001803_13A">#REF!</definedName>
    <definedName name="L_ALL_SECTION_KEYWORDS_EQTY_200001803_13K">#REF!</definedName>
    <definedName name="L_ALL_SECTION_KEYWORDS_EQTY_200001803_13U">#REF!</definedName>
    <definedName name="L_ALL_SECTION_KEYWORDS_EQTY_200001803_13V">#REF!</definedName>
    <definedName name="L_ALL_SECTION_KEYWORDS_EQTY_200001803_Reference_Data">#REF!</definedName>
    <definedName name="L_ALL_SECTION_KEYWORDS_ISSR_208000680_1314">#REF!</definedName>
    <definedName name="L_ALL_SECTION_KEYWORDS_ISSR_208000680_13168">#REF!</definedName>
    <definedName name="L_ALL_SECTION_KEYWORDS_ISSR_208000680_1316P">#REF!</definedName>
    <definedName name="L_ALL_SECTION_KEYWORDS_ISSR_208000680_1316R">#REF!</definedName>
    <definedName name="L_ALL_SECTION_KEYWORDS_ISSR_208000680_1316T">#REF!</definedName>
    <definedName name="L_ALL_SECTION_KEYWORDS_ISSR_208000680_1316U">#REF!</definedName>
    <definedName name="L_ALL_SECTION_KEYWORDS_ISSR_208000680_13173">#REF!</definedName>
    <definedName name="L_ALL_SECTION_KEYWORDS_ISSR_208000680_13178">#REF!</definedName>
    <definedName name="L_ALL_SECTION_KEYWORDS_ISSR_208000680_1319">#REF!</definedName>
    <definedName name="L_ALL_SECTION_KEYWORDS_ISSR_208000680_131E">#REF!</definedName>
    <definedName name="L_ALL_SECTION_KEYWORDS_ISSR_208000680_131J">#REF!</definedName>
    <definedName name="L_ALL_SECTION_KEYWORDS_ISSR_208000680_131O">#REF!</definedName>
    <definedName name="L_ALL_SECTION_KEYWORDS_ISSR_208000680_136J">#REF!</definedName>
    <definedName name="L_ALL_SECTION_KEYWORDS_ISSR_208000680_13U">#REF!</definedName>
    <definedName name="L_ALL_SECTION_KEYWORDS_ISSR_208000680_13V">#REF!</definedName>
    <definedName name="L_ALL_SECTION_KEYWORDS_ISSR_208000680_Reference_Data">#REF!</definedName>
    <definedName name="L_ALL_SECTIONS_EQTY_200001803">#REF!,#REF!,#REF!,#REF!,#REF!,#REF!,#REF!,#REF!</definedName>
    <definedName name="L_ALL_SECTIONS_ISSR_208000680">#REF!,#REF!,#REF!,#REF!,#REF!,#REF!,#REF!,#REF!,#REF!,#REF!,#REF!,#REF!,#REF!,#REF!,#REF!</definedName>
    <definedName name="L_CURRENCY_EQTY_200001803_PRI">#REF!</definedName>
    <definedName name="L_CURRENCY_EQTY_200001803_PUB">#REF!</definedName>
    <definedName name="L_CURRENCY_EQTY_200001803_REP">#REF!</definedName>
    <definedName name="L_CURRENCY_ISSR_208000680_REP">#REF!</definedName>
    <definedName name="L_ENTITY_DATA_ISSR_208000680">#REF!</definedName>
    <definedName name="L_KEYWORD_EQTY_200001803_ACT1">#REF!</definedName>
    <definedName name="L_KEYWORD_EQTY_200001803_ACT2">#REF!</definedName>
    <definedName name="L_KEYWORD_EQTY_200001803_ACT3">#REF!</definedName>
    <definedName name="L_KEYWORD_EQTY_200001803_ACT4">#REF!</definedName>
    <definedName name="L_KEYWORD_EQTY_200001803_ACT5">#REF!</definedName>
    <definedName name="L_KEYWORD_EQTY_200001803_ACT6">#REF!</definedName>
    <definedName name="L_KEYWORD_EQTY_200001803_BETA_ANALYST">#REF!</definedName>
    <definedName name="L_KEYWORD_EQTY_200001803_BVPS">#REF!</definedName>
    <definedName name="L_KEYWORD_EQTY_200001803_BVPS_PUB">#REF!</definedName>
    <definedName name="L_KEYWORD_EQTY_200001803_CF_NI_PRE_PREF">#REF!</definedName>
    <definedName name="L_KEYWORD_EQTY_200001803_COMMON_DIV_PAID">#REF!</definedName>
    <definedName name="L_KEYWORD_EQTY_200001803_CURRENCY_ISO">#REF!</definedName>
    <definedName name="L_KEYWORD_EQTY_200001803_DILUTE_SHARES">#REF!</definedName>
    <definedName name="L_KEYWORD_EQTY_200001803_DPS">#REF!</definedName>
    <definedName name="L_KEYWORD_EQTY_200001803_DPS_PUB">#REF!</definedName>
    <definedName name="L_KEYWORD_EQTY_200001803_EBIT_PUB">#REF!</definedName>
    <definedName name="L_KEYWORD_EQTY_200001803_EBITDA_PUB">#REF!</definedName>
    <definedName name="L_KEYWORD_EQTY_200001803_EPS">#REF!</definedName>
    <definedName name="L_KEYWORD_EQTY_200001803_EPS_FUL_DIL">#REF!</definedName>
    <definedName name="L_KEYWORD_EQTY_200001803_EPS_POST_BASIC">#REF!</definedName>
    <definedName name="L_KEYWORD_EQTY_200001803_EPS_PUB">#REF!</definedName>
    <definedName name="L_KEYWORD_EQTY_200001803_EQ_PUB">#REF!</definedName>
    <definedName name="L_KEYWORD_EQTY_200001803_EURO_CONVICTION">#REF!</definedName>
    <definedName name="L_KEYWORD_EQTY_200001803_EURO_LIST">#REF!</definedName>
    <definedName name="L_KEYWORD_EQTY_200001803_EV_ADJ_PUB">#REF!</definedName>
    <definedName name="L_KEYWORD_EQTY_200001803_FREE_FLOAT">#REF!</definedName>
    <definedName name="L_KEYWORD_EQTY_200001803_FULLY_DIL_EPS">#REF!</definedName>
    <definedName name="L_KEYWORD_EQTY_200001803_INC_MINORITY">#REF!</definedName>
    <definedName name="L_KEYWORD_EQTY_200001803_Interim_Type">#REF!</definedName>
    <definedName name="L_KEYWORD_EQTY_200001803_LEGAL_RATING">#REF!</definedName>
    <definedName name="L_KEYWORD_EQTY_200001803_MARGIN_TAX_RATE">#REF!</definedName>
    <definedName name="L_KEYWORD_EQTY_200001803_MKT_EQ_RISK_PREM">#REF!</definedName>
    <definedName name="L_KEYWORD_EQTY_200001803_NET_DEBT_PUB">#REF!</definedName>
    <definedName name="L_KEYWORD_EQTY_200001803_NET_EARNING">#REF!</definedName>
    <definedName name="L_KEYWORD_EQTY_200001803_NET_INC">#REF!</definedName>
    <definedName name="L_KEYWORD_EQTY_200001803_NI_PRE_PREF">#REF!</definedName>
    <definedName name="L_KEYWORD_EQTY_200001803_NI_PUB">#REF!</definedName>
    <definedName name="L_KEYWORD_EQTY_200001803_NON_OP_ADD">#REF!</definedName>
    <definedName name="L_KEYWORD_EQTY_200001803_NUM_SH">#REF!</definedName>
    <definedName name="L_KEYWORD_EQTY_200001803_ORG_EPS">#REF!</definedName>
    <definedName name="L_KEYWORD_EQTY_200001803_ORG_NI">#REF!</definedName>
    <definedName name="L_KEYWORD_EQTY_200001803_PREF_DIV">#REF!</definedName>
    <definedName name="L_KEYWORD_EQTY_200001803_PRICE_CURRENCY_ISO">#REF!</definedName>
    <definedName name="L_KEYWORD_EQTY_200001803_PROV_INC_TAX">#REF!</definedName>
    <definedName name="L_KEYWORD_EQTY_200001803_PTP_PUB">#REF!</definedName>
    <definedName name="L_KEYWORD_EQTY_200001803_PUB_CURRENCY_ISO">#REF!</definedName>
    <definedName name="L_KEYWORD_EQTY_200001803_REVS_PUB">#REF!</definedName>
    <definedName name="L_KEYWORD_EQTY_200001803_RISK_FR_RATE">#REF!</definedName>
    <definedName name="L_KEYWORD_EQTY_200001803_Security_Name">#REF!</definedName>
    <definedName name="L_KEYWORD_EQTY_200001803_SH">#REF!</definedName>
    <definedName name="L_KEYWORD_EQTY_200001803_TARGET_PRICE">#REF!</definedName>
    <definedName name="L_KEYWORD_EQTY_200001803_TAX_EXC">#REF!</definedName>
    <definedName name="L_KEYWORD_EQTY_200001803_Ticker">#REF!</definedName>
    <definedName name="L_KEYWORD_EQTY_200001803_TP_PERIOD">#REF!</definedName>
    <definedName name="L_KEYWORD_ISSR_208000680_ACC_AMORT">#REF!</definedName>
    <definedName name="L_KEYWORD_ISSR_208000680_ACC_DDA">#REF!</definedName>
    <definedName name="L_KEYWORD_ISSR_208000680_ACC_END_DATE">#REF!</definedName>
    <definedName name="L_KEYWORD_ISSR_208000680_ACC_PAY_GQ">#REF!</definedName>
    <definedName name="L_KEYWORD_ISSR_208000680_ACQ">#REF!</definedName>
    <definedName name="L_KEYWORD_ISSR_208000680_ADJ_UNF_PENS_GOOD">#REF!</definedName>
    <definedName name="L_KEYWORD_ISSR_208000680_AMKT_PCT_GROUP_SALES">#REF!</definedName>
    <definedName name="L_KEYWORD_ISSR_208000680_ASSOC_INC_EBIT">#REF!</definedName>
    <definedName name="L_KEYWORD_ISSR_208000680_ASSOC_JV_ADDBK">#REF!</definedName>
    <definedName name="L_KEYWORD_ISSR_208000680_ASSOCIATE">#REF!</definedName>
    <definedName name="L_KEYWORD_ISSR_208000680_ASSOCIATE_OP">#REF!</definedName>
    <definedName name="L_KEYWORD_ISSR_208000680_AUTO_ADJ_EBITDA">#REF!</definedName>
    <definedName name="L_KEYWORD_ISSR_208000680_AUTO_CA">#REF!</definedName>
    <definedName name="L_KEYWORD_ISSR_208000680_AUTO_CL">#REF!</definedName>
    <definedName name="L_KEYWORD_ISSR_208000680_AUTO_FA_AB">#REF!</definedName>
    <definedName name="L_KEYWORD_ISSR_208000680_AUTO_FA_ASSET">#REF!</definedName>
    <definedName name="L_KEYWORD_ISSR_208000680_AUTO_FA_CA">#REF!</definedName>
    <definedName name="L_KEYWORD_ISSR_208000680_AUTO_FA_CF">#REF!</definedName>
    <definedName name="L_KEYWORD_ISSR_208000680_AUTO_FA_CL">#REF!</definedName>
    <definedName name="L_KEYWORD_ISSR_208000680_AUTO_FA_EQ">#REF!</definedName>
    <definedName name="L_KEYWORD_ISSR_208000680_AUTO_FA_LIAB">#REF!</definedName>
    <definedName name="L_KEYWORD_ISSR_208000680_AUTO_FIN_BUS_ADJ">#REF!</definedName>
    <definedName name="L_KEYWORD_ISSR_208000680_AUTO_HEALTH_LIAB">#REF!</definedName>
    <definedName name="L_KEYWORD_ISSR_208000680_AUTO_IND_EQ">#REF!</definedName>
    <definedName name="L_KEYWORD_ISSR_208000680_AUTO_LT_ASSET">#REF!</definedName>
    <definedName name="L_KEYWORD_ISSR_208000680_AUTO_LT_LIAB">#REF!</definedName>
    <definedName name="L_KEYWORD_ISSR_208000680_AUTO_NET_DEBT">#REF!</definedName>
    <definedName name="L_KEYWORD_ISSR_208000680_AVG_IC">#REF!</definedName>
    <definedName name="L_KEYWORD_ISSR_208000680_BAL_MINO_INT">#REF!</definedName>
    <definedName name="L_KEYWORD_ISSR_208000680_CAP_LEASES">#REF!</definedName>
    <definedName name="L_KEYWORD_ISSR_208000680_CAPEX">#REF!</definedName>
    <definedName name="L_KEYWORD_ISSR_208000680_CAPEX_EXPANSION">#REF!</definedName>
    <definedName name="L_KEYWORD_ISSR_208000680_CAPEX_MAINTENANCE">#REF!</definedName>
    <definedName name="L_KEYWORD_ISSR_208000680_CASH_EQ">#REF!</definedName>
    <definedName name="L_KEYWORD_ISSR_208000680_CASH_INT_EXP">#REF!</definedName>
    <definedName name="L_KEYWORD_ISSR_208000680_CASH_INT_INC_EXP">#REF!</definedName>
    <definedName name="L_KEYWORD_ISSR_208000680_CASH_TAX_EXP">#REF!</definedName>
    <definedName name="L_KEYWORD_ISSR_208000680_CASH_TAX_PD">#REF!</definedName>
    <definedName name="L_KEYWORD_ISSR_208000680_CF_FIN">#REF!</definedName>
    <definedName name="L_KEYWORD_ISSR_208000680_CF_INC_MINORITY">#REF!</definedName>
    <definedName name="L_KEYWORD_ISSR_208000680_CF_INV">#REF!</definedName>
    <definedName name="L_KEYWORD_ISSR_208000680_CF_OPS">#REF!</definedName>
    <definedName name="L_KEYWORD_ISSR_208000680_CHG_LT_DEBT">#REF!</definedName>
    <definedName name="L_KEYWORD_ISSR_208000680_CO_BOR_MARGIN">#REF!</definedName>
    <definedName name="L_KEYWORD_ISSR_208000680_COST_GD_SD">#REF!</definedName>
    <definedName name="L_KEYWORD_ISSR_208000680_CUR_ASS">#REF!</definedName>
    <definedName name="L_KEYWORD_ISSR_208000680_CURRENCY_ISO">#REF!</definedName>
    <definedName name="L_KEYWORD_ISSR_208000680_CYCL_ADJ_CROCI">#REF!</definedName>
    <definedName name="L_KEYWORD_ISSR_208000680_CYCL_GRTH_EMKT">#REF!</definedName>
    <definedName name="L_KEYWORD_ISSR_208000680_DEBTORS">#REF!</definedName>
    <definedName name="L_KEYWORD_ISSR_208000680_DEF_INC_TAX">#REF!</definedName>
    <definedName name="L_KEYWORD_ISSR_208000680_DEPR_AMORT">#REF!</definedName>
    <definedName name="L_KEYWORD_ISSR_208000680_DEPREC">#REF!</definedName>
    <definedName name="L_KEYWORD_ISSR_208000680_DISTR_SCORE">#REF!</definedName>
    <definedName name="L_KEYWORD_ISSR_208000680_DIV_PAID">#REF!</definedName>
    <definedName name="L_KEYWORD_ISSR_208000680_DIVDS_ASSOC_JV">#REF!</definedName>
    <definedName name="L_KEYWORD_ISSR_208000680_DIVDS_ASSOC_JV_AUTO">#REF!</definedName>
    <definedName name="L_KEYWORD_ISSR_208000680_DIVDS_PD_MINORITIES">#REF!</definedName>
    <definedName name="L_KEYWORD_ISSR_208000680_DIVEST">#REF!</definedName>
    <definedName name="L_KEYWORD_ISSR_208000680_EBIT">#REF!</definedName>
    <definedName name="L_KEYWORD_ISSR_208000680_EBIT_VAL">#REF!</definedName>
    <definedName name="L_KEYWORD_ISSR_208000680_EBITDA_CALC">#REF!</definedName>
    <definedName name="L_KEYWORD_ISSR_208000680_EMPLOYEES">#REF!</definedName>
    <definedName name="L_KEYWORD_ISSR_208000680_EQ">#REF!</definedName>
    <definedName name="L_KEYWORD_ISSR_208000680_EXP_ALUMINIUM">#REF!</definedName>
    <definedName name="L_KEYWORD_ISSR_208000680_EXP_COPPER">#REF!</definedName>
    <definedName name="L_KEYWORD_ISSR_208000680_EXP_GLASS">#REF!</definedName>
    <definedName name="L_KEYWORD_ISSR_208000680_EXP_GOLD">#REF!</definedName>
    <definedName name="L_KEYWORD_ISSR_208000680_EXP_NICKEL">#REF!</definedName>
    <definedName name="L_KEYWORD_ISSR_208000680_EXP_OIL_DERIV_NGLS_PLASTICS">#REF!</definedName>
    <definedName name="L_KEYWORD_ISSR_208000680_EXP_OIL_PETRO_FUEL">#REF!</definedName>
    <definedName name="L_KEYWORD_ISSR_208000680_EXP_OTH_COMMODITY">#REF!</definedName>
    <definedName name="L_KEYWORD_ISSR_208000680_EXP_OTH_COST">#REF!</definedName>
    <definedName name="L_KEYWORD_ISSR_208000680_EXP_PALLADIUM">#REF!</definedName>
    <definedName name="L_KEYWORD_ISSR_208000680_EXP_PLATINUM">#REF!</definedName>
    <definedName name="L_KEYWORD_ISSR_208000680_EXP_RUBBER">#REF!</definedName>
    <definedName name="L_KEYWORD_ISSR_208000680_EXP_SILVER">#REF!</definedName>
    <definedName name="L_KEYWORD_ISSR_208000680_EXP_STEEL">#REF!</definedName>
    <definedName name="L_KEYWORD_ISSR_208000680_EXP_WATER">#REF!</definedName>
    <definedName name="L_KEYWORD_ISSR_208000680_EXP_ZINC">#REF!</definedName>
    <definedName name="L_KEYWORD_ISSR_208000680_FIN_SERV_ASS">#REF!</definedName>
    <definedName name="L_KEYWORD_ISSR_208000680_FINCO_EBIT">#REF!</definedName>
    <definedName name="L_KEYWORD_ISSR_208000680_FINCO_EQ">#REF!</definedName>
    <definedName name="L_KEYWORD_ISSR_208000680_FIX_ASS_INV">#REF!</definedName>
    <definedName name="L_KEYWORD_ISSR_208000680_GCI_INFL">#REF!</definedName>
    <definedName name="L_KEYWORD_ISSR_208000680_GOODWILL_AMORT">#REF!</definedName>
    <definedName name="L_KEYWORD_ISSR_208000680_GR_FIX_ASS">#REF!</definedName>
    <definedName name="L_KEYWORD_ISSR_208000680_GR_INTANG">#REF!</definedName>
    <definedName name="L_KEYWORD_ISSR_208000680_GROUP_OGS">#REF!</definedName>
    <definedName name="L_KEYWORD_ISSR_208000680_GROUP_SALES_PCT_BIG_NO_TWO">#REF!</definedName>
    <definedName name="L_KEYWORD_ISSR_208000680_GROUP_SALES_PCT_SHRD_NO_ONE">#REF!</definedName>
    <definedName name="L_KEYWORD_ISSR_208000680_GROUP_SALES_PCT_TOP_THREE">#REF!</definedName>
    <definedName name="L_KEYWORD_ISSR_208000680_GW_AMORT">#REF!</definedName>
    <definedName name="L_KEYWORD_ISSR_208000680_IND_SALES_BRAZIL">#REF!</definedName>
    <definedName name="L_KEYWORD_ISSR_208000680_IND_SALES_CEE">#REF!</definedName>
    <definedName name="L_KEYWORD_ISSR_208000680_IND_SALES_CHINA">#REF!</definedName>
    <definedName name="L_KEYWORD_ISSR_208000680_IND_SALES_CONS">#REF!</definedName>
    <definedName name="L_KEYWORD_ISSR_208000680_IND_SALES_EU_EX_UK">#REF!</definedName>
    <definedName name="L_KEYWORD_ISSR_208000680_IND_SALES_FINAN">#REF!</definedName>
    <definedName name="L_KEYWORD_ISSR_208000680_IND_SALES_FRA">#REF!</definedName>
    <definedName name="L_KEYWORD_ISSR_208000680_IND_SALES_GER">#REF!</definedName>
    <definedName name="L_KEYWORD_ISSR_208000680_IND_SALES_GOV">#REF!</definedName>
    <definedName name="L_KEYWORD_ISSR_208000680_IND_SALES_IND">#REF!</definedName>
    <definedName name="L_KEYWORD_ISSR_208000680_IND_SALES_INDIA">#REF!</definedName>
    <definedName name="L_KEYWORD_ISSR_208000680_IND_SALES_ITA">#REF!</definedName>
    <definedName name="L_KEYWORD_ISSR_208000680_IND_SALES_JAPAN">#REF!</definedName>
    <definedName name="L_KEYWORD_ISSR_208000680_IND_SALES_ME">#REF!</definedName>
    <definedName name="L_KEYWORD_ISSR_208000680_IND_SALES_NIGERIA">#REF!</definedName>
    <definedName name="L_KEYWORD_ISSR_208000680_IND_SALES_OTH_AEJ">#REF!</definedName>
    <definedName name="L_KEYWORD_ISSR_208000680_IND_SALES_OTH_AFRICA">#REF!</definedName>
    <definedName name="L_KEYWORD_ISSR_208000680_IND_SALES_OTH_AM">#REF!</definedName>
    <definedName name="L_KEYWORD_ISSR_208000680_IND_SALES_OTH_EMEA">#REF!</definedName>
    <definedName name="L_KEYWORD_ISSR_208000680_IND_SALES_OTH_EU_EX_UK">#REF!</definedName>
    <definedName name="L_KEYWORD_ISSR_208000680_IND_SALES_OTHER">#REF!</definedName>
    <definedName name="L_KEYWORD_ISSR_208000680_IND_SALES_RUSSIA">#REF!</definedName>
    <definedName name="L_KEYWORD_ISSR_208000680_IND_SALES_SO_AFRICA">#REF!</definedName>
    <definedName name="L_KEYWORD_ISSR_208000680_IND_SALES_SPA">#REF!</definedName>
    <definedName name="L_KEYWORD_ISSR_208000680_IND_SALES_TOT_AFRICA">#REF!</definedName>
    <definedName name="L_KEYWORD_ISSR_208000680_IND_SALES_TOT_AM">#REF!</definedName>
    <definedName name="L_KEYWORD_ISSR_208000680_IND_SALES_TOT_ASIA">#REF!</definedName>
    <definedName name="L_KEYWORD_ISSR_208000680_IND_SALES_TOT_EMEA">#REF!</definedName>
    <definedName name="L_KEYWORD_ISSR_208000680_IND_SALES_UK">#REF!</definedName>
    <definedName name="L_KEYWORD_ISSR_208000680_IND_SALES_US">#REF!</definedName>
    <definedName name="L_KEYWORD_ISSR_208000680_INT_EXP_IND">#REF!</definedName>
    <definedName name="L_KEYWORD_ISSR_208000680_INT_INC_IND">#REF!</definedName>
    <definedName name="L_KEYWORD_ISSR_208000680_INV_SECUR">#REF!</definedName>
    <definedName name="L_KEYWORD_ISSR_208000680_Issuer_Name">#REF!</definedName>
    <definedName name="L_KEYWORD_ISSR_208000680_LEASE_DEEM_DEPR">#REF!</definedName>
    <definedName name="L_KEYWORD_ISSR_208000680_LEASE_DEEM_INT">#REF!</definedName>
    <definedName name="L_KEYWORD_ISSR_208000680_LEASE_PAY">#REF!</definedName>
    <definedName name="L_KEYWORD_ISSR_208000680_LT_DEBT">#REF!</definedName>
    <definedName name="L_KEYWORD_ISSR_208000680_MINORITIES">#REF!</definedName>
    <definedName name="L_KEYWORD_ISSR_208000680_MV_ASSOCIATES">#REF!</definedName>
    <definedName name="L_KEYWORD_ISSR_208000680_NET_DEBT">#REF!</definedName>
    <definedName name="L_KEYWORD_ISSR_208000680_NET_DEBT_ADJ">#REF!</definedName>
    <definedName name="L_KEYWORD_ISSR_208000680_NET_FIX_ASS">#REF!</definedName>
    <definedName name="L_KEYWORD_ISSR_208000680_NET_INT_CH">#REF!</definedName>
    <definedName name="L_KEYWORD_ISSR_208000680_NET_INT_EXP">#REF!</definedName>
    <definedName name="L_KEYWORD_ISSR_208000680_NET_INTANG">#REF!</definedName>
    <definedName name="L_KEYWORD_ISSR_208000680_NONPPE_CAPEX">#REF!</definedName>
    <definedName name="L_KEYWORD_ISSR_208000680_OP_COST">#REF!</definedName>
    <definedName name="L_KEYWORD_ISSR_208000680_OP_EXC">#REF!</definedName>
    <definedName name="L_KEYWORD_ISSR_208000680_ORD_SH_FUND">#REF!</definedName>
    <definedName name="L_KEYWORD_ISSR_208000680_ORG_REV">#REF!</definedName>
    <definedName name="L_KEYWORD_ISSR_208000680_ORG_REV_GRTH">#REF!</definedName>
    <definedName name="L_KEYWORD_ISSR_208000680_OTH_COST_INC">#REF!</definedName>
    <definedName name="L_KEYWORD_ISSR_208000680_OTH_CUR_ASS">#REF!</definedName>
    <definedName name="L_KEYWORD_ISSR_208000680_OTH_CUR_LIABS">#REF!</definedName>
    <definedName name="L_KEYWORD_ISSR_208000680_OTH_DACF_ADJ">#REF!</definedName>
    <definedName name="L_KEYWORD_ISSR_208000680_OTH_EBIT">#REF!</definedName>
    <definedName name="L_KEYWORD_ISSR_208000680_OTH_FIN_CF">#REF!</definedName>
    <definedName name="L_KEYWORD_ISSR_208000680_OTH_GCI_ADJ">#REF!</definedName>
    <definedName name="L_KEYWORD_ISSR_208000680_OTH_INT_AMORT">#REF!</definedName>
    <definedName name="L_KEYWORD_ISSR_208000680_OTH_INV_CF">#REF!</definedName>
    <definedName name="L_KEYWORD_ISSR_208000680_OTH_ITEM_NCF">#REF!</definedName>
    <definedName name="L_KEYWORD_ISSR_208000680_OTH_LT_ASS">#REF!</definedName>
    <definedName name="L_KEYWORD_ISSR_208000680_OTH_LT_CRED_GQ">#REF!</definedName>
    <definedName name="L_KEYWORD_ISSR_208000680_OTH_NONCASH_ADJ">#REF!</definedName>
    <definedName name="L_KEYWORD_ISSR_208000680_OTH_OP_CF">#REF!</definedName>
    <definedName name="L_KEYWORD_ISSR_208000680_OTH_OP_INC_EXP">#REF!</definedName>
    <definedName name="L_KEYWORD_ISSR_208000680_PENSION_EBIT">#REF!</definedName>
    <definedName name="L_KEYWORD_ISSR_208000680_PERIOD_MILESTONE">#REF!</definedName>
    <definedName name="L_KEYWORD_ISSR_208000680_PL_SALE_ASSETS">#REF!</definedName>
    <definedName name="L_KEYWORD_ISSR_208000680_PPA_EBIT">#REF!</definedName>
    <definedName name="L_KEYWORD_ISSR_208000680_PREF_SH">#REF!</definedName>
    <definedName name="L_KEYWORD_ISSR_208000680_PROFIT_ON_DISP">#REF!</definedName>
    <definedName name="L_KEYWORD_ISSR_208000680_PROP_REV_CAR_DEALERS">#REF!</definedName>
    <definedName name="L_KEYWORD_ISSR_208000680_PROP_REV_CMDTY_PARTS">#REF!</definedName>
    <definedName name="L_KEYWORD_ISSR_208000680_PROP_REV_GLOB_TRUCKS">#REF!</definedName>
    <definedName name="L_KEYWORD_ISSR_208000680_PROP_REV_LOCAL_TRUCKS">#REF!</definedName>
    <definedName name="L_KEYWORD_ISSR_208000680_PROP_REV_OTHER_AUTO">#REF!</definedName>
    <definedName name="L_KEYWORD_ISSR_208000680_PROP_REV_PREM_CAR">#REF!</definedName>
    <definedName name="L_KEYWORD_ISSR_208000680_PROP_REV_PREM_TIRE">#REF!</definedName>
    <definedName name="L_KEYWORD_ISSR_208000680_PROP_REV_TECH_PARTS">#REF!</definedName>
    <definedName name="L_KEYWORD_ISSR_208000680_PROP_REV_TWO_WHEEL">#REF!</definedName>
    <definedName name="L_KEYWORD_ISSR_208000680_PROP_REV_VOL_CAR">#REF!</definedName>
    <definedName name="L_KEYWORD_ISSR_208000680_PROP_REV_VOL_TIRE">#REF!</definedName>
    <definedName name="L_KEYWORD_ISSR_208000680_PT_PROF">#REF!</definedName>
    <definedName name="L_KEYWORD_ISSR_208000680_RD_AMO">#REF!</definedName>
    <definedName name="L_KEYWORD_ISSR_208000680_RD_CAP_NET">#REF!</definedName>
    <definedName name="L_KEYWORD_ISSR_208000680_RD_EXP">#REF!</definedName>
    <definedName name="L_KEYWORD_ISSR_208000680_SALES">#REF!</definedName>
    <definedName name="L_KEYWORD_ISSR_208000680_SALES_AGRI_EMKT_ASIAEXCHINA">#REF!</definedName>
    <definedName name="L_KEYWORD_ISSR_208000680_SALES_AGRI_EMKT_CHINA">#REF!</definedName>
    <definedName name="L_KEYWORD_ISSR_208000680_SALES_AGRI_EMKT_EAME">#REF!</definedName>
    <definedName name="L_KEYWORD_ISSR_208000680_SALES_AGRI_EMKT_GLOBAL">#REF!</definedName>
    <definedName name="L_KEYWORD_ISSR_208000680_SALES_AGRI_EMKT_NO_AMERICA">#REF!</definedName>
    <definedName name="L_KEYWORD_ISSR_208000680_SALES_AGRI_EMKT_SO_AMERICA">#REF!</definedName>
    <definedName name="L_KEYWORD_ISSR_208000680_SALES_AMKT_EMKT_GLOBAL">#REF!</definedName>
    <definedName name="L_KEYWORD_ISSR_208000680_SALES_AUSTRA">#REF!</definedName>
    <definedName name="L_KEYWORD_ISSR_208000680_SALES_AUTOMTV_EMKT_ASIAEXCHINA">#REF!</definedName>
    <definedName name="L_KEYWORD_ISSR_208000680_SALES_AUTOMTV_EMKT_CHINA">#REF!</definedName>
    <definedName name="L_KEYWORD_ISSR_208000680_SALES_AUTOMTV_EMKT_EAME">#REF!</definedName>
    <definedName name="L_KEYWORD_ISSR_208000680_SALES_AUTOMTV_EMKT_GLOBAL">#REF!</definedName>
    <definedName name="L_KEYWORD_ISSR_208000680_SALES_AUTOMTV_EMKT_NO_AMERICA">#REF!</definedName>
    <definedName name="L_KEYWORD_ISSR_208000680_SALES_AUTOMTV_EMKT_SO_AMERICA">#REF!</definedName>
    <definedName name="L_KEYWORD_ISSR_208000680_SALES_BRAZIL">#REF!</definedName>
    <definedName name="L_KEYWORD_ISSR_208000680_SALES_CANADA">#REF!</definedName>
    <definedName name="L_KEYWORD_ISSR_208000680_SALES_CEE">#REF!</definedName>
    <definedName name="L_KEYWORD_ISSR_208000680_SALES_CHINA">#REF!</definedName>
    <definedName name="L_KEYWORD_ISSR_208000680_SALES_CONS">#REF!</definedName>
    <definedName name="L_KEYWORD_ISSR_208000680_SALES_CONS_EMKT_ASIAEXCHINA">#REF!</definedName>
    <definedName name="L_KEYWORD_ISSR_208000680_SALES_CONS_EMKT_CHINA">#REF!</definedName>
    <definedName name="L_KEYWORD_ISSR_208000680_SALES_CONS_EMKT_EAME">#REF!</definedName>
    <definedName name="L_KEYWORD_ISSR_208000680_SALES_CONS_EMKT_GLOBAL">#REF!</definedName>
    <definedName name="L_KEYWORD_ISSR_208000680_SALES_CONS_EMKT_NO_AMERICA">#REF!</definedName>
    <definedName name="L_KEYWORD_ISSR_208000680_SALES_CONS_EMKT_SO_AMERICA">#REF!</definedName>
    <definedName name="L_KEYWORD_ISSR_208000680_SALES_CONSRT_EMKT_ASIAEXCHINA">#REF!</definedName>
    <definedName name="L_KEYWORD_ISSR_208000680_SALES_CONSRT_EMKT_CHINA">#REF!</definedName>
    <definedName name="L_KEYWORD_ISSR_208000680_SALES_CONSRT_EMKT_EAME">#REF!</definedName>
    <definedName name="L_KEYWORD_ISSR_208000680_SALES_CONSRT_EMKT_GLOBAL">#REF!</definedName>
    <definedName name="L_KEYWORD_ISSR_208000680_SALES_CONSRT_EMKT_NO_AMERICA">#REF!</definedName>
    <definedName name="L_KEYWORD_ISSR_208000680_SALES_CONSRT_EMKT_SO_AMERICA">#REF!</definedName>
    <definedName name="L_KEYWORD_ISSR_208000680_SALES_EU_EX_UK">#REF!</definedName>
    <definedName name="L_KEYWORD_ISSR_208000680_SALES_FINAN">#REF!</definedName>
    <definedName name="L_KEYWORD_ISSR_208000680_SALES_FRA">#REF!</definedName>
    <definedName name="L_KEYWORD_ISSR_208000680_SALES_FX_AED">#REF!</definedName>
    <definedName name="L_KEYWORD_ISSR_208000680_SALES_FX_BRL">#REF!</definedName>
    <definedName name="L_KEYWORD_ISSR_208000680_SALES_FX_CHF">#REF!</definedName>
    <definedName name="L_KEYWORD_ISSR_208000680_SALES_FX_CNY">#REF!</definedName>
    <definedName name="L_KEYWORD_ISSR_208000680_SALES_FX_EUR">#REF!</definedName>
    <definedName name="L_KEYWORD_ISSR_208000680_SALES_FX_GPB">#REF!</definedName>
    <definedName name="L_KEYWORD_ISSR_208000680_SALES_FX_INR">#REF!</definedName>
    <definedName name="L_KEYWORD_ISSR_208000680_SALES_FX_NGN">#REF!</definedName>
    <definedName name="L_KEYWORD_ISSR_208000680_SALES_FX_OTH">#REF!</definedName>
    <definedName name="L_KEYWORD_ISSR_208000680_SALES_FX_RUB">#REF!</definedName>
    <definedName name="L_KEYWORD_ISSR_208000680_SALES_FX_TRY">#REF!</definedName>
    <definedName name="L_KEYWORD_ISSR_208000680_SALES_FX_USD">#REF!</definedName>
    <definedName name="L_KEYWORD_ISSR_208000680_SALES_FX_YEN">#REF!</definedName>
    <definedName name="L_KEYWORD_ISSR_208000680_SALES_FX_ZAR">#REF!</definedName>
    <definedName name="L_KEYWORD_ISSR_208000680_SALES_GER">#REF!</definedName>
    <definedName name="L_KEYWORD_ISSR_208000680_SALES_GNRL_IND_EMKT_ASIAEXCHINA">#REF!</definedName>
    <definedName name="L_KEYWORD_ISSR_208000680_SALES_GNRL_IND_EMKT_CHINA">#REF!</definedName>
    <definedName name="L_KEYWORD_ISSR_208000680_SALES_GNRL_IND_EMKT_EAME">#REF!</definedName>
    <definedName name="L_KEYWORD_ISSR_208000680_SALES_GNRL_IND_EMKT_GLOBAL">#REF!</definedName>
    <definedName name="L_KEYWORD_ISSR_208000680_SALES_GNRL_IND_EMKT_NO_AMERICA">#REF!</definedName>
    <definedName name="L_KEYWORD_ISSR_208000680_SALES_GNRL_IND_EMKT_SO_AMERICA">#REF!</definedName>
    <definedName name="L_KEYWORD_ISSR_208000680_SALES_GOV">#REF!</definedName>
    <definedName name="L_KEYWORD_ISSR_208000680_SALES_IND">#REF!</definedName>
    <definedName name="L_KEYWORD_ISSR_208000680_SALES_INDIA">#REF!</definedName>
    <definedName name="L_KEYWORD_ISSR_208000680_SALES_ITA">#REF!</definedName>
    <definedName name="L_KEYWORD_ISSR_208000680_SALES_JAPAN">#REF!</definedName>
    <definedName name="L_KEYWORD_ISSR_208000680_SALES_ME">#REF!</definedName>
    <definedName name="L_KEYWORD_ISSR_208000680_SALES_MINING_EMKT_ASIAEXCHINA">#REF!</definedName>
    <definedName name="L_KEYWORD_ISSR_208000680_SALES_MINING_EMKT_CHINA">#REF!</definedName>
    <definedName name="L_KEYWORD_ISSR_208000680_SALES_MINING_EMKT_EAME">#REF!</definedName>
    <definedName name="L_KEYWORD_ISSR_208000680_SALES_MINING_EMKT_GLOBAL">#REF!</definedName>
    <definedName name="L_KEYWORD_ISSR_208000680_SALES_MINING_EMKT_NO_AMERICA">#REF!</definedName>
    <definedName name="L_KEYWORD_ISSR_208000680_SALES_MINING_EMKT_SO_AMERICA">#REF!</definedName>
    <definedName name="L_KEYWORD_ISSR_208000680_SALES_NIGERIA">#REF!</definedName>
    <definedName name="L_KEYWORD_ISSR_208000680_SALES_NZ">#REF!</definedName>
    <definedName name="L_KEYWORD_ISSR_208000680_SALES_OIL_GAS_EMKT_ASIAEXCHINA">#REF!</definedName>
    <definedName name="L_KEYWORD_ISSR_208000680_SALES_OIL_GAS_EMKT_CHINA">#REF!</definedName>
    <definedName name="L_KEYWORD_ISSR_208000680_SALES_OIL_GAS_EMKT_EAME">#REF!</definedName>
    <definedName name="L_KEYWORD_ISSR_208000680_SALES_OIL_GAS_EMKT_GLOBAL">#REF!</definedName>
    <definedName name="L_KEYWORD_ISSR_208000680_SALES_OIL_GAS_EMKT_NO_AMERICA">#REF!</definedName>
    <definedName name="L_KEYWORD_ISSR_208000680_SALES_OIL_GAS_EMKT_SO_AMERICA">#REF!</definedName>
    <definedName name="L_KEYWORD_ISSR_208000680_SALES_OTH_AEJ">#REF!</definedName>
    <definedName name="L_KEYWORD_ISSR_208000680_SALES_OTH_AFRICA">#REF!</definedName>
    <definedName name="L_KEYWORD_ISSR_208000680_SALES_OTH_AM">#REF!</definedName>
    <definedName name="L_KEYWORD_ISSR_208000680_SALES_OTH_EMEA">#REF!</definedName>
    <definedName name="L_KEYWORD_ISSR_208000680_SALES_OTH_EU_EX_UK">#REF!</definedName>
    <definedName name="L_KEYWORD_ISSR_208000680_SALES_OTHER">#REF!</definedName>
    <definedName name="L_KEYWORD_ISSR_208000680_SALES_PWR_GEN_EMKT_ASIAEXCHINA">#REF!</definedName>
    <definedName name="L_KEYWORD_ISSR_208000680_SALES_PWR_GEN_EMKT_CHINA">#REF!</definedName>
    <definedName name="L_KEYWORD_ISSR_208000680_SALES_PWR_GEN_EMKT_EAME">#REF!</definedName>
    <definedName name="L_KEYWORD_ISSR_208000680_SALES_PWR_GEN_EMKT_GLOBAL">#REF!</definedName>
    <definedName name="L_KEYWORD_ISSR_208000680_SALES_PWR_GEN_EMKT_NO_AMERICA">#REF!</definedName>
    <definedName name="L_KEYWORD_ISSR_208000680_SALES_PWR_GEN_EMKT_SO_AMERICA">#REF!</definedName>
    <definedName name="L_KEYWORD_ISSR_208000680_SALES_RAIL_EMKT_ASIAEXCHINA">#REF!</definedName>
    <definedName name="L_KEYWORD_ISSR_208000680_SALES_RAIL_EMKT_CHINA">#REF!</definedName>
    <definedName name="L_KEYWORD_ISSR_208000680_SALES_RAIL_EMKT_EAME">#REF!</definedName>
    <definedName name="L_KEYWORD_ISSR_208000680_SALES_RAIL_EMKT_GLOBAL">#REF!</definedName>
    <definedName name="L_KEYWORD_ISSR_208000680_SALES_RAIL_EMKT_NO_AMERICA">#REF!</definedName>
    <definedName name="L_KEYWORD_ISSR_208000680_SALES_RAIL_EMKT_SO_AMERICA">#REF!</definedName>
    <definedName name="L_KEYWORD_ISSR_208000680_SALES_RUSSIA">#REF!</definedName>
    <definedName name="L_KEYWORD_ISSR_208000680_SALES_SK">#REF!</definedName>
    <definedName name="L_KEYWORD_ISSR_208000680_SALES_SO_AFRICA">#REF!</definedName>
    <definedName name="L_KEYWORD_ISSR_208000680_SALES_SPA">#REF!</definedName>
    <definedName name="L_KEYWORD_ISSR_208000680_SALES_TECH_EMKT_ASIAEXCHINA">#REF!</definedName>
    <definedName name="L_KEYWORD_ISSR_208000680_SALES_TECH_EMKT_CHINA">#REF!</definedName>
    <definedName name="L_KEYWORD_ISSR_208000680_SALES_TECH_EMKT_EAME">#REF!</definedName>
    <definedName name="L_KEYWORD_ISSR_208000680_SALES_TECH_EMKT_GLOBAL">#REF!</definedName>
    <definedName name="L_KEYWORD_ISSR_208000680_SALES_TECH_EMKT_NO_AMERICA">#REF!</definedName>
    <definedName name="L_KEYWORD_ISSR_208000680_SALES_TECH_EMKT_SO_AMERICA">#REF!</definedName>
    <definedName name="L_KEYWORD_ISSR_208000680_SALES_TOT_AFRICA">#REF!</definedName>
    <definedName name="L_KEYWORD_ISSR_208000680_SALES_TOT_AM">#REF!</definedName>
    <definedName name="L_KEYWORD_ISSR_208000680_SALES_TOT_ASIA">#REF!</definedName>
    <definedName name="L_KEYWORD_ISSR_208000680_SALES_TOT_EMEA">#REF!</definedName>
    <definedName name="L_KEYWORD_ISSR_208000680_SALES_TRN_DIST_EMKT_ASIAEXCHINA">#REF!</definedName>
    <definedName name="L_KEYWORD_ISSR_208000680_SALES_TRN_DIST_EMKT_CHINA">#REF!</definedName>
    <definedName name="L_KEYWORD_ISSR_208000680_SALES_TRN_DIST_EMKT_EAME">#REF!</definedName>
    <definedName name="L_KEYWORD_ISSR_208000680_SALES_TRN_DIST_EMKT_GLOBAL">#REF!</definedName>
    <definedName name="L_KEYWORD_ISSR_208000680_SALES_TRN_DIST_EMKT_NO_AMERICA">#REF!</definedName>
    <definedName name="L_KEYWORD_ISSR_208000680_SALES_TRN_DIST_EMKT_SO_AMERICA">#REF!</definedName>
    <definedName name="L_KEYWORD_ISSR_208000680_SALES_UK">#REF!</definedName>
    <definedName name="L_KEYWORD_ISSR_208000680_SALES_US">#REF!</definedName>
    <definedName name="L_KEYWORD_ISSR_208000680_SEL_GL_AD">#REF!</definedName>
    <definedName name="L_KEYWORD_ISSR_208000680_SH_REPUR">#REF!</definedName>
    <definedName name="L_KEYWORD_ISSR_208000680_SHORT_T_DEBT">#REF!</definedName>
    <definedName name="L_KEYWORD_ISSR_208000680_SHORT_TERM_LIABS">#REF!</definedName>
    <definedName name="L_KEYWORD_ISSR_208000680_STOCKS">#REF!</definedName>
    <definedName name="L_KEYWORD_ISSR_208000680_STRCTL_GRTH_PROD_CTGRY">#REF!</definedName>
    <definedName name="L_KEYWORD_ISSR_208000680_TOT_ASSET">#REF!</definedName>
    <definedName name="L_KEYWORD_ISSR_208000680_TOT_CF">#REF!</definedName>
    <definedName name="L_KEYWORD_ISSR_208000680_TOT_LIAB">#REF!</definedName>
    <definedName name="L_KEYWORD_ISSR_208000680_TOT_LIAB_EQ">#REF!</definedName>
    <definedName name="L_KEYWORD_ISSR_208000680_TOT_LT_LIAB">#REF!</definedName>
    <definedName name="L_KEYWORD_ISSR_208000680_TOT_OPS_EXP">#REF!</definedName>
    <definedName name="L_KEYWORD_ISSR_208000680_TOT_OPS_EXP_DDA">#REF!</definedName>
    <definedName name="L_KEYWORD_ISSR_208000680_UNF_PENS">#REF!</definedName>
    <definedName name="L_KEYWORD_ISSR_208000680_UNF_PENS_LIAB_OTH">#REF!</definedName>
    <definedName name="L_KEYWORD_ISSR_208000680_UNF_PENS_OFF">#REF!</definedName>
    <definedName name="L_KEYWORD_ISSR_208000680_WORK_CAP">#REF!</definedName>
    <definedName name="L_KEYWORD_ISSR_208009739_IND_SALES_AUSTRA">#REF!</definedName>
    <definedName name="L_KEYWORD_ISSR_208009739_IND_SALES_AUSTRIA">#REF!</definedName>
    <definedName name="L_KEYWORD_ISSR_208009739_IND_SALES_BEL">#REF!</definedName>
    <definedName name="L_KEYWORD_ISSR_208009739_IND_SALES_BRICS_CONS">#REF!</definedName>
    <definedName name="L_KEYWORD_ISSR_208009739_IND_SALES_BRICS_GOV">#REF!</definedName>
    <definedName name="L_KEYWORD_ISSR_208009739_IND_SALES_BRICS_IND">#REF!</definedName>
    <definedName name="L_KEYWORD_ISSR_208009739_IND_SALES_CANADA">#REF!</definedName>
    <definedName name="L_KEYWORD_ISSR_208009739_IND_SALES_DEN">#REF!</definedName>
    <definedName name="L_KEYWORD_ISSR_208009739_IND_SALES_EU_EX_UK_CONS">#REF!</definedName>
    <definedName name="L_KEYWORD_ISSR_208009739_IND_SALES_EU_EX_UK_GOV">#REF!</definedName>
    <definedName name="L_KEYWORD_ISSR_208009739_IND_SALES_EU_EX_UK_IND">#REF!</definedName>
    <definedName name="L_KEYWORD_ISSR_208009739_IND_SALES_FIN">#REF!</definedName>
    <definedName name="L_KEYWORD_ISSR_208009739_IND_SALES_GRE">#REF!</definedName>
    <definedName name="L_KEYWORD_ISSR_208009739_IND_SALES_ICE">#REF!</definedName>
    <definedName name="L_KEYWORD_ISSR_208009739_IND_SALES_IRE">#REF!</definedName>
    <definedName name="L_KEYWORD_ISSR_208009739_IND_SALES_NETH">#REF!</definedName>
    <definedName name="L_KEYWORD_ISSR_208009739_IND_SALES_NOR">#REF!</definedName>
    <definedName name="L_KEYWORD_ISSR_208009739_IND_SALES_NZ">#REF!</definedName>
    <definedName name="L_KEYWORD_ISSR_208009739_IND_SALES_POR">#REF!</definedName>
    <definedName name="L_KEYWORD_ISSR_208009739_IND_SALES_SK">#REF!</definedName>
    <definedName name="L_KEYWORD_ISSR_208009739_IND_SALES_SWE">#REF!</definedName>
    <definedName name="L_KEYWORD_ISSR_208009739_IND_SALES_SWIT">#REF!</definedName>
    <definedName name="L_KEYWORD_ISSR_208009739_IND_SALES_UK_CONS">#REF!</definedName>
    <definedName name="L_KEYWORD_ISSR_208009739_IND_SALES_UK_GOV">#REF!</definedName>
    <definedName name="L_KEYWORD_ISSR_208009739_IND_SALES_UK_IND">#REF!</definedName>
    <definedName name="L_KEYWORD_ISSR_208009739_IND_SALES_US_CONS">#REF!</definedName>
    <definedName name="L_KEYWORD_ISSR_208009739_IND_SALES_US_GOV">#REF!</definedName>
    <definedName name="L_KEYWORD_ISSR_208009739_IND_SALES_US_IND">#REF!</definedName>
    <definedName name="L_KEYWORD_ISSR_208009739_NI_BRICS_CONS">#REF!</definedName>
    <definedName name="L_KEYWORD_ISSR_208009739_NI_BRICS_GOV">#REF!</definedName>
    <definedName name="L_KEYWORD_ISSR_208009739_NI_BRICS_IND">#REF!</definedName>
    <definedName name="L_KEYWORD_ISSR_208009739_NI_CON">#REF!</definedName>
    <definedName name="L_KEYWORD_ISSR_208009739_NI_EU_EX_UK_CONS">#REF!</definedName>
    <definedName name="L_KEYWORD_ISSR_208009739_NI_EU_EX_UK_GOV">#REF!</definedName>
    <definedName name="L_KEYWORD_ISSR_208009739_NI_EU_EX_UK_IND">#REF!</definedName>
    <definedName name="L_KEYWORD_ISSR_208009739_NI_GOV">#REF!</definedName>
    <definedName name="L_KEYWORD_ISSR_208009739_NI_IND">#REF!</definedName>
    <definedName name="L_KEYWORD_ISSR_208009739_NI_UK_CONS">#REF!</definedName>
    <definedName name="L_KEYWORD_ISSR_208009739_NI_UK_GOV">#REF!</definedName>
    <definedName name="L_KEYWORD_ISSR_208009739_NI_UK_IND">#REF!</definedName>
    <definedName name="L_KEYWORD_ISSR_208009739_NI_US_CONS">#REF!</definedName>
    <definedName name="L_KEYWORD_ISSR_208009739_NI_US_GOV">#REF!</definedName>
    <definedName name="L_KEYWORD_ISSR_208009739_NI_US_IND">#REF!</definedName>
    <definedName name="L_KEYWORD_ISSR_208009739_OP_AUSTRA">#REF!</definedName>
    <definedName name="L_KEYWORD_ISSR_208009739_OP_AUSTRIA">#REF!</definedName>
    <definedName name="L_KEYWORD_ISSR_208009739_OP_BEL">#REF!</definedName>
    <definedName name="L_KEYWORD_ISSR_208009739_OP_BRAZIL">#REF!</definedName>
    <definedName name="L_KEYWORD_ISSR_208009739_OP_BRICS_CONS">#REF!</definedName>
    <definedName name="L_KEYWORD_ISSR_208009739_OP_BRICS_GOV">#REF!</definedName>
    <definedName name="L_KEYWORD_ISSR_208009739_OP_BRICS_IND">#REF!</definedName>
    <definedName name="L_KEYWORD_ISSR_208009739_OP_CANADA">#REF!</definedName>
    <definedName name="L_KEYWORD_ISSR_208009739_OP_CEE">#REF!</definedName>
    <definedName name="L_KEYWORD_ISSR_208009739_OP_CHINA">#REF!</definedName>
    <definedName name="L_KEYWORD_ISSR_208009739_OP_CONS">#REF!</definedName>
    <definedName name="L_KEYWORD_ISSR_208009739_OP_DEN">#REF!</definedName>
    <definedName name="L_KEYWORD_ISSR_208009739_OP_EU_EX_UK">#REF!</definedName>
    <definedName name="L_KEYWORD_ISSR_208009739_OP_EU_EX_UK_CONS">#REF!</definedName>
    <definedName name="L_KEYWORD_ISSR_208009739_OP_EU_EX_UK_GOV">#REF!</definedName>
    <definedName name="L_KEYWORD_ISSR_208009739_OP_EU_EX_UK_IND">#REF!</definedName>
    <definedName name="L_KEYWORD_ISSR_208009739_OP_FIN">#REF!</definedName>
    <definedName name="L_KEYWORD_ISSR_208009739_OP_FRA">#REF!</definedName>
    <definedName name="L_KEYWORD_ISSR_208009739_OP_GER">#REF!</definedName>
    <definedName name="L_KEYWORD_ISSR_208009739_OP_GOV">#REF!</definedName>
    <definedName name="L_KEYWORD_ISSR_208009739_OP_GRE">#REF!</definedName>
    <definedName name="L_KEYWORD_ISSR_208009739_OP_ICE">#REF!</definedName>
    <definedName name="L_KEYWORD_ISSR_208009739_OP_IND">#REF!</definedName>
    <definedName name="L_KEYWORD_ISSR_208009739_OP_INDIA">#REF!</definedName>
    <definedName name="L_KEYWORD_ISSR_208009739_OP_IRE">#REF!</definedName>
    <definedName name="L_KEYWORD_ISSR_208009739_OP_ITA">#REF!</definedName>
    <definedName name="L_KEYWORD_ISSR_208009739_OP_JAPAN">#REF!</definedName>
    <definedName name="L_KEYWORD_ISSR_208009739_OP_ME">#REF!</definedName>
    <definedName name="L_KEYWORD_ISSR_208009739_OP_NETH">#REF!</definedName>
    <definedName name="L_KEYWORD_ISSR_208009739_OP_NOR">#REF!</definedName>
    <definedName name="L_KEYWORD_ISSR_208009739_OP_NZ">#REF!</definedName>
    <definedName name="L_KEYWORD_ISSR_208009739_OP_OTH_AEJ">#REF!</definedName>
    <definedName name="L_KEYWORD_ISSR_208009739_OP_OTH_AM">#REF!</definedName>
    <definedName name="L_KEYWORD_ISSR_208009739_OP_OTH_EMEA">#REF!</definedName>
    <definedName name="L_KEYWORD_ISSR_208009739_OP_OTHER">#REF!</definedName>
    <definedName name="L_KEYWORD_ISSR_208009739_OP_POR">#REF!</definedName>
    <definedName name="L_KEYWORD_ISSR_208009739_OP_RUSSIA">#REF!</definedName>
    <definedName name="L_KEYWORD_ISSR_208009739_OP_SK">#REF!</definedName>
    <definedName name="L_KEYWORD_ISSR_208009739_OP_SPA">#REF!</definedName>
    <definedName name="L_KEYWORD_ISSR_208009739_OP_SWE">#REF!</definedName>
    <definedName name="L_KEYWORD_ISSR_208009739_OP_SWIT">#REF!</definedName>
    <definedName name="L_KEYWORD_ISSR_208009739_OP_TOT_AM">#REF!</definedName>
    <definedName name="L_KEYWORD_ISSR_208009739_OP_TOT_ASIA">#REF!</definedName>
    <definedName name="L_KEYWORD_ISSR_208009739_OP_TOT_EMEA">#REF!</definedName>
    <definedName name="L_KEYWORD_ISSR_208009739_OP_UK">#REF!</definedName>
    <definedName name="L_KEYWORD_ISSR_208009739_OP_UK_CONS">#REF!</definedName>
    <definedName name="L_KEYWORD_ISSR_208009739_OP_UK_GOV">#REF!</definedName>
    <definedName name="L_KEYWORD_ISSR_208009739_OP_UK_IND">#REF!</definedName>
    <definedName name="L_KEYWORD_ISSR_208009739_OP_US">#REF!</definedName>
    <definedName name="L_KEYWORD_ISSR_208009739_OP_US_CONS">#REF!</definedName>
    <definedName name="L_KEYWORD_ISSR_208009739_OP_US_GOV">#REF!</definedName>
    <definedName name="L_KEYWORD_ISSR_208009739_OP_US_IND">#REF!</definedName>
    <definedName name="L_KEYWORD_ISSR_208009739_SALES_AUSTRIA">#REF!</definedName>
    <definedName name="L_KEYWORD_ISSR_208009739_SALES_BEL">#REF!</definedName>
    <definedName name="L_KEYWORD_ISSR_208009739_SALES_BRICS_CONS">#REF!</definedName>
    <definedName name="L_KEYWORD_ISSR_208009739_SALES_BRICS_GOV">#REF!</definedName>
    <definedName name="L_KEYWORD_ISSR_208009739_SALES_BRICS_IND">#REF!</definedName>
    <definedName name="L_KEYWORD_ISSR_208009739_SALES_DEN">#REF!</definedName>
    <definedName name="L_KEYWORD_ISSR_208009739_SALES_EU_EX_UK_CONS">#REF!</definedName>
    <definedName name="L_KEYWORD_ISSR_208009739_SALES_EU_EX_UK_GOV">#REF!</definedName>
    <definedName name="L_KEYWORD_ISSR_208009739_SALES_EU_EX_UK_IND">#REF!</definedName>
    <definedName name="L_KEYWORD_ISSR_208009739_SALES_FIN">#REF!</definedName>
    <definedName name="L_KEYWORD_ISSR_208009739_SALES_GRE">#REF!</definedName>
    <definedName name="L_KEYWORD_ISSR_208009739_SALES_ICE">#REF!</definedName>
    <definedName name="L_KEYWORD_ISSR_208009739_SALES_IRE">#REF!</definedName>
    <definedName name="L_KEYWORD_ISSR_208009739_SALES_NETH">#REF!</definedName>
    <definedName name="L_KEYWORD_ISSR_208009739_SALES_NOR">#REF!</definedName>
    <definedName name="L_KEYWORD_ISSR_208009739_SALES_POR">#REF!</definedName>
    <definedName name="L_KEYWORD_ISSR_208009739_SALES_SWE">#REF!</definedName>
    <definedName name="L_KEYWORD_ISSR_208009739_SALES_SWIT">#REF!</definedName>
    <definedName name="L_KEYWORD_ISSR_208009739_SALES_UK_CONS">#REF!</definedName>
    <definedName name="L_KEYWORD_ISSR_208009739_SALES_UK_GOV">#REF!</definedName>
    <definedName name="L_KEYWORD_ISSR_208009739_SALES_UK_IND">#REF!</definedName>
    <definedName name="L_KEYWORD_ISSR_208009739_SALES_US_CONS">#REF!</definedName>
    <definedName name="L_KEYWORD_ISSR_208009739_SALES_US_GOV">#REF!</definedName>
    <definedName name="L_KEYWORD_ISSR_208009739_SALES_US_IND">#REF!</definedName>
    <definedName name="L_LIVEDATA_EQTY_200001803">#REF!</definedName>
    <definedName name="L_LIVEDATA_ISSR_208000680">#REF!</definedName>
    <definedName name="L_PERIOD_1990">#REF!</definedName>
    <definedName name="L_PERIOD_1991">#REF!</definedName>
    <definedName name="L_PERIOD_1992">#REF!</definedName>
    <definedName name="L_PERIOD_1993">#REF!</definedName>
    <definedName name="L_PERIOD_1994">#REF!</definedName>
    <definedName name="L_PERIOD_1995">#REF!</definedName>
    <definedName name="L_PERIOD_1996">#REF!</definedName>
    <definedName name="L_PERIOD_1997">#REF!</definedName>
    <definedName name="L_PERIOD_1998">#REF!</definedName>
    <definedName name="L_PERIOD_1999">#REF!</definedName>
    <definedName name="L_PERIOD_2000">#REF!</definedName>
    <definedName name="L_PERIOD_2001">#REF!</definedName>
    <definedName name="L_PERIOD_2002">#REF!</definedName>
    <definedName name="L_PERIOD_2003_Q1">#REF!</definedName>
    <definedName name="L_PERIOD_2003_Q2">#REF!</definedName>
    <definedName name="L_PERIOD_2003_Q3">#REF!</definedName>
    <definedName name="L_PERIOD_2003_Q4">#REF!</definedName>
    <definedName name="L_PERIOD_2004_Q1">#REF!</definedName>
    <definedName name="L_PERIOD_2004_Q2">#REF!</definedName>
    <definedName name="L_PERIOD_2004_Q3">#REF!</definedName>
    <definedName name="L_PERIOD_2004_Q4">#REF!</definedName>
    <definedName name="L_PERIOD_2005_Q1">#REF!</definedName>
    <definedName name="L_PERIOD_2005_Q2">#REF!</definedName>
    <definedName name="L_PERIOD_2005_Q3">#REF!</definedName>
    <definedName name="L_PERIOD_2005_Q4">#REF!</definedName>
    <definedName name="L_PERIOD_2006_Q1">#REF!</definedName>
    <definedName name="L_PERIOD_2006_Q2">#REF!</definedName>
    <definedName name="L_PERIOD_2006_Q3">#REF!</definedName>
    <definedName name="L_PERIOD_2006_Q4">#REF!</definedName>
    <definedName name="L_PERIOD_2007_Q1">#REF!</definedName>
    <definedName name="L_PERIOD_2007_Q2">#REF!</definedName>
    <definedName name="L_PERIOD_2007_Q3">#REF!</definedName>
    <definedName name="L_PERIOD_2007_Q4">#REF!</definedName>
    <definedName name="L_PERIOD_2008_Q1">#REF!</definedName>
    <definedName name="L_PERIOD_2008_Q2">#REF!</definedName>
    <definedName name="L_PERIOD_2008_Q3">#REF!</definedName>
    <definedName name="L_PERIOD_2008_Q4">#REF!</definedName>
    <definedName name="L_PERIOD_2009_Q1">#REF!</definedName>
    <definedName name="L_PERIOD_2009_Q2">#REF!</definedName>
    <definedName name="L_PERIOD_2009_Q3">#REF!</definedName>
    <definedName name="L_PERIOD_2009_Q4">#REF!</definedName>
    <definedName name="L_PERIOD_2010_Q1">#REF!</definedName>
    <definedName name="L_PERIOD_2010_Q2">#REF!</definedName>
    <definedName name="L_PERIOD_2010_Q3">#REF!</definedName>
    <definedName name="L_PERIOD_2010_Q4">#REF!</definedName>
    <definedName name="L_PERIOD_2011_Q1">#REF!</definedName>
    <definedName name="L_PERIOD_2011_Q2">#REF!</definedName>
    <definedName name="L_PERIOD_2011_Q3">#REF!</definedName>
    <definedName name="L_PERIOD_2011_Q4">#REF!</definedName>
    <definedName name="L_PERIOD_2012_Q1">#REF!</definedName>
    <definedName name="L_PERIOD_2012_Q2">#REF!</definedName>
    <definedName name="L_PERIOD_2012_Q3">#REF!</definedName>
    <definedName name="L_PERIOD_2012_Q4">#REF!</definedName>
    <definedName name="L_SECTION_EQTY_200001803_1314">#REF!</definedName>
    <definedName name="L_SECTION_EQTY_200001803_131E">#REF!</definedName>
    <definedName name="L_SECTION_EQTY_200001803_131O">#REF!</definedName>
    <definedName name="L_SECTION_EQTY_200001803_13A">#REF!</definedName>
    <definedName name="L_SECTION_EQTY_200001803_13K">#REF!</definedName>
    <definedName name="L_SECTION_EQTY_200001803_13U">#REF!</definedName>
    <definedName name="L_SECTION_EQTY_200001803_13V">#REF!</definedName>
    <definedName name="L_SECTION_EQTY_200001803_Reference_Data">#REF!</definedName>
    <definedName name="L_SECTION_ISSR_208000680_1314">#REF!</definedName>
    <definedName name="L_SECTION_ISSR_208000680_13168">#REF!</definedName>
    <definedName name="L_SECTION_ISSR_208000680_1316P">#REF!</definedName>
    <definedName name="L_SECTION_ISSR_208000680_1316R">#REF!</definedName>
    <definedName name="L_SECTION_ISSR_208000680_1316T">#REF!</definedName>
    <definedName name="L_SECTION_ISSR_208000680_1316U">#REF!</definedName>
    <definedName name="L_SECTION_ISSR_208000680_13173">#REF!</definedName>
    <definedName name="L_SECTION_ISSR_208000680_13178">#REF!</definedName>
    <definedName name="L_SECTION_ISSR_208000680_1319">#REF!</definedName>
    <definedName name="L_SECTION_ISSR_208000680_131E">#REF!</definedName>
    <definedName name="L_SECTION_ISSR_208000680_131J">#REF!</definedName>
    <definedName name="L_SECTION_ISSR_208000680_131O">#REF!</definedName>
    <definedName name="L_SECTION_ISSR_208000680_136J">#REF!</definedName>
    <definedName name="L_SECTION_ISSR_208000680_13U">#REF!</definedName>
    <definedName name="L_SECTION_ISSR_208000680_13V">#REF!</definedName>
    <definedName name="L_SECTION_ISSR_208000680_Reference_Data">#REF!</definedName>
    <definedName name="L_T_RECORD">#REF!</definedName>
    <definedName name="LABEL1">#REF!</definedName>
    <definedName name="LABEL2">#REF!</definedName>
    <definedName name="LABEL3">#REF!</definedName>
    <definedName name="LABLE3">#REF!</definedName>
    <definedName name="labour">#REF!</definedName>
    <definedName name="Lacidipine00">#REF!</definedName>
    <definedName name="Lacidipine01">#REF!</definedName>
    <definedName name="Lacidipine02">#REF!</definedName>
    <definedName name="Lacidipine03">#REF!</definedName>
    <definedName name="Lacidipine04">#REF!</definedName>
    <definedName name="Lacidipine05">#REF!</definedName>
    <definedName name="Lacidipine97">#REF!</definedName>
    <definedName name="Lacidipine98">#REF!</definedName>
    <definedName name="Lacidipine99">#REF!</definedName>
    <definedName name="LAFAUS">#REF!</definedName>
    <definedName name="LAFBRA">#REF!</definedName>
    <definedName name="LAFCAN">#REF!</definedName>
    <definedName name="LAFCZE">#REF!</definedName>
    <definedName name="LAFFRA">#REF!</definedName>
    <definedName name="LAFGER">#REF!</definedName>
    <definedName name="LAFIND">#REF!</definedName>
    <definedName name="LAFINDS">#REF!</definedName>
    <definedName name="LAFKEN">#REF!</definedName>
    <definedName name="lafkenya">#REF!</definedName>
    <definedName name="LAFMOR">#REF!</definedName>
    <definedName name="LAFPOL">#REF!</definedName>
    <definedName name="LAFSPA">#REF!</definedName>
    <definedName name="LAFTURK">#REF!</definedName>
    <definedName name="LAFUS">#REF!</definedName>
    <definedName name="LAFVEN">#REF!</definedName>
    <definedName name="LairdQOut">#REF!</definedName>
    <definedName name="LairdQOutII">#REF!</definedName>
    <definedName name="Lamictal00">#REF!</definedName>
    <definedName name="Lamictal01">#REF!</definedName>
    <definedName name="Lamictal02">#REF!</definedName>
    <definedName name="Lamictal03">#REF!</definedName>
    <definedName name="Lamictal04">#REF!</definedName>
    <definedName name="Lamictal05">#REF!</definedName>
    <definedName name="Lamictal97">#REF!</definedName>
    <definedName name="Lamictal98">#REF!</definedName>
    <definedName name="Lamictal99">#REF!</definedName>
    <definedName name="Lamivudine3TCHepBZeffix00">#REF!</definedName>
    <definedName name="Lamivudine3TCHepBZeffix01">#REF!</definedName>
    <definedName name="Lamivudine3TCHepBZeffix02">#REF!</definedName>
    <definedName name="Lamivudine3TCHepBZeffix03">#REF!</definedName>
    <definedName name="Lamivudine3TCHepBZeffix04">#REF!</definedName>
    <definedName name="Lamivudine3TCHepBZeffix05">#REF!</definedName>
    <definedName name="Lamivudine3TCHepBZeffix98">#REF!</definedName>
    <definedName name="Lamivudine3TCHepBZeffix99">#REF!</definedName>
    <definedName name="LAN">#REF!</definedName>
    <definedName name="lang">#REF!</definedName>
    <definedName name="Lanoxin00">#REF!</definedName>
    <definedName name="Lanoxin01">#REF!</definedName>
    <definedName name="Lanoxin02">#REF!</definedName>
    <definedName name="Lanoxin03">#REF!</definedName>
    <definedName name="Lanoxin04">#REF!</definedName>
    <definedName name="Lanoxin05">#REF!</definedName>
    <definedName name="Lanoxin97">#REF!</definedName>
    <definedName name="Lanoxin98">#REF!</definedName>
    <definedName name="Lanoxin99">#REF!</definedName>
    <definedName name="LantusGlargine00">#REF!</definedName>
    <definedName name="LantusGlargine01">#REF!</definedName>
    <definedName name="LantusGlargine02">#REF!</definedName>
    <definedName name="LantusGlargine03">#REF!</definedName>
    <definedName name="LantusGlargine04">#REF!</definedName>
    <definedName name="LantusGlargine05">#REF!</definedName>
    <definedName name="LantusGlargine97">#REF!</definedName>
    <definedName name="LantusGlargine98">#REF!</definedName>
    <definedName name="LantusGlargine99">#REF!</definedName>
    <definedName name="Lanzor00">#REF!</definedName>
    <definedName name="Lanzor01">#REF!</definedName>
    <definedName name="Lanzor02">#REF!</definedName>
    <definedName name="Lanzor03">#REF!</definedName>
    <definedName name="Lanzor04">#REF!</definedName>
    <definedName name="Lanzor05">#REF!</definedName>
    <definedName name="Lanzor97">#REF!</definedName>
    <definedName name="Lanzor98">#REF!</definedName>
    <definedName name="Lanzor99">#REF!</definedName>
    <definedName name="Lasix00">#REF!</definedName>
    <definedName name="Lasix01">#REF!</definedName>
    <definedName name="Lasix02">#REF!</definedName>
    <definedName name="Lasix03">#REF!</definedName>
    <definedName name="Lasix04">#REF!</definedName>
    <definedName name="Lasix05">#REF!</definedName>
    <definedName name="Lasix97">#REF!</definedName>
    <definedName name="Lasix98">#REF!</definedName>
    <definedName name="Lasix99">#REF!</definedName>
    <definedName name="Last_Results">#REF!</definedName>
    <definedName name="Last_Results_Quarter">#REF!</definedName>
    <definedName name="Last_Results_Year">#REF!</definedName>
    <definedName name="LastActH1">#REF!</definedName>
    <definedName name="LASTMONTH">#REF!</definedName>
    <definedName name="LastOpenedWorksheet">#REF!</definedName>
    <definedName name="lastyear">#REF!</definedName>
    <definedName name="LASTYTD">#REF!</definedName>
    <definedName name="lblBusyCapE">#REF!</definedName>
    <definedName name="lblDeleteShareIdCapE">#REF!</definedName>
    <definedName name="lblDSNCapE">#REF!</definedName>
    <definedName name="lblFreeCapE">#REF!</definedName>
    <definedName name="lblGeneralUseCapE">#REF!</definedName>
    <definedName name="lblLoginCapE">#REF!</definedName>
    <definedName name="lblMthProcCapE">#REF!</definedName>
    <definedName name="lblPasswordCapE">#REF!</definedName>
    <definedName name="lblQuikCodeCapE">#REF!</definedName>
    <definedName name="lblSelectedCompanyCapE">#REF!</definedName>
    <definedName name="lblTotalCapE">#REF!</definedName>
    <definedName name="lbo" hidden="1">{"a",#N/A,FALSE,"LBO - 100%, Sell C,CT 98......";"aa",#N/A,FALSE,"LBO - 100%, Sell C,CT 98......";"aaa",#N/A,FALSE,"LBO - 100%, Sell C,CT 98......";"aaaa",#N/A,FALSE,"LBO - 100%, Sell C,CT 98......";"aaaaa",#N/A,FALSE,"LBO - 100%, Sell C,CT 98......";"aaaaaa",#N/A,FALSE,"LBO - 100%, Sell C,CT 98......"}</definedName>
    <definedName name="LDLLYTD">#REF!</definedName>
    <definedName name="LDLMTH">#REF!</definedName>
    <definedName name="LDLYTD">#REF!</definedName>
    <definedName name="LDMTH">#REF!</definedName>
    <definedName name="LDYTD">#REF!</definedName>
    <definedName name="LE2BU">#REF!</definedName>
    <definedName name="leasing">#REF!</definedName>
    <definedName name="LEBN">#REF!</definedName>
    <definedName name="LFGITAL">#REF!</definedName>
    <definedName name="LFGRUS">#REF!</definedName>
    <definedName name="Liberalization">#REF!</definedName>
    <definedName name="Lifeh199">#REF!</definedName>
    <definedName name="Lk">#REF!</definedName>
    <definedName name="lkjlklkjlkjlkj" hidden="1">{"page1",#N/A,TRUE,"CSC";"page2",#N/A,TRUE,"CSC"}</definedName>
    <definedName name="ll"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lllllllllllllllllllllllllllllllll" hidden="1">{"Geographic P1",#N/A,FALSE,"Division &amp; Geog"}</definedName>
    <definedName name="lloypbkf">#REF!</definedName>
    <definedName name="Loan_Loss_Provision_fore">#REF!</definedName>
    <definedName name="loanlossres93">#REF!</definedName>
    <definedName name="loanlossres94">#REF!</definedName>
    <definedName name="loanlossres95">#REF!</definedName>
    <definedName name="loanlossres96">#REF!</definedName>
    <definedName name="loanlossres97">#REF!</definedName>
    <definedName name="loanlossres98">#REF!</definedName>
    <definedName name="loanlossrestoloans98">#REF!</definedName>
    <definedName name="loansassets93">#REF!</definedName>
    <definedName name="loansassets94">#REF!</definedName>
    <definedName name="loansassets95">#REF!</definedName>
    <definedName name="loansassets96">#REF!</definedName>
    <definedName name="loansassets97">#REF!</definedName>
    <definedName name="loansassets98">#REF!</definedName>
    <definedName name="loansavg93">#REF!</definedName>
    <definedName name="loansavg94">#REF!</definedName>
    <definedName name="loansavg95">#REF!</definedName>
    <definedName name="loansavg96">#REF!</definedName>
    <definedName name="loansavg97">#REF!</definedName>
    <definedName name="loansavg98">#REF!</definedName>
    <definedName name="loansdep93">#REF!</definedName>
    <definedName name="loansdep94">#REF!</definedName>
    <definedName name="loansdep95">#REF!</definedName>
    <definedName name="loansdep96">#REF!</definedName>
    <definedName name="loansdep97">#REF!</definedName>
    <definedName name="loansdep98">#REF!</definedName>
    <definedName name="loanslossres93">#REF!</definedName>
    <definedName name="loanslossres94">#REF!</definedName>
    <definedName name="loanslossres95">#REF!</definedName>
    <definedName name="loanslossres96">#REF!</definedName>
    <definedName name="loanslossres97">#REF!</definedName>
    <definedName name="loansq296">#REF!</definedName>
    <definedName name="loansye93">#REF!</definedName>
    <definedName name="loansye94">#REF!</definedName>
    <definedName name="loansye95">#REF!</definedName>
    <definedName name="loansye96">#REF!</definedName>
    <definedName name="loansye97">#REF!</definedName>
    <definedName name="LOCAL">#REF!</definedName>
    <definedName name="Local_Sector">#REF!</definedName>
    <definedName name="LONDON_DATA">#REF!</definedName>
    <definedName name="Long_term_creditors">#REF!</definedName>
    <definedName name="Long_term_debt">#REF!</definedName>
    <definedName name="LotrafibanThrombosis02">#REF!</definedName>
    <definedName name="LotrafibanThrombosis03">#REF!</definedName>
    <definedName name="LotrafibanThrombosis04">#REF!</definedName>
    <definedName name="LotrafibanThrombosis05">#REF!</definedName>
    <definedName name="LOW">#REF!</definedName>
    <definedName name="LRGLMTH">#REF!</definedName>
    <definedName name="LRGLYTD">#REF!</definedName>
    <definedName name="LRGMTH">#REF!</definedName>
    <definedName name="LRGYTD">#REF!</definedName>
    <definedName name="LRY">#REF!</definedName>
    <definedName name="LT_debt_growth_fore">#REF!</definedName>
    <definedName name="LT_int_bearing_assets">#REF!</definedName>
    <definedName name="LTgrowth">#REF!</definedName>
    <definedName name="LTKKROE">#REF!</definedName>
    <definedName name="ltrec">#REF!</definedName>
    <definedName name="LTROE">#REF!</definedName>
    <definedName name="LTROEvKe">#REF!</definedName>
    <definedName name="LUXLMTH">#REF!</definedName>
    <definedName name="LUXLYTD">#REF!</definedName>
    <definedName name="LUXMTH">#REF!</definedName>
    <definedName name="LUXYTD">#REF!</definedName>
    <definedName name="Lymerix00">#REF!</definedName>
    <definedName name="Lymerix01">#REF!</definedName>
    <definedName name="Lymerix02">#REF!</definedName>
    <definedName name="Lymerix03">#REF!</definedName>
    <definedName name="Lymerix04">#REF!</definedName>
    <definedName name="Lymerix05">#REF!</definedName>
    <definedName name="Lymerix99">#REF!</definedName>
    <definedName name="M_PlaceofPath" hidden="1">"\\SNYCEQT0100\HOME\LZURLO\DATA\TELMEX\Models\tmx_vdf.xls"</definedName>
    <definedName name="madridi">#REF!</definedName>
    <definedName name="main_market">#REF!</definedName>
    <definedName name="maintenance">#REF!</definedName>
    <definedName name="MalaroneMalaria00">#REF!</definedName>
    <definedName name="MalaroneMalaria01">#REF!</definedName>
    <definedName name="MalaroneMalaria02">#REF!</definedName>
    <definedName name="MalaroneMalaria03">#REF!</definedName>
    <definedName name="MalaroneMalaria04">#REF!</definedName>
    <definedName name="MalaroneMalaria05">#REF!</definedName>
    <definedName name="MalaroneMalaria99">#REF!</definedName>
    <definedName name="MAN">#REF!</definedName>
    <definedName name="Mannesmann">#REF!</definedName>
    <definedName name="marines">#REF!</definedName>
    <definedName name="Market_Capital">#REF!</definedName>
    <definedName name="Market_Implied_CAP">#REF!</definedName>
    <definedName name="Market_Index">#REF!</definedName>
    <definedName name="marketcap">#REF!</definedName>
    <definedName name="Marketing___Admin._costs">#REF!</definedName>
    <definedName name="marketval">#REF!</definedName>
    <definedName name="marketvalus">#REF!</definedName>
    <definedName name="Masthmaproducts00">#REF!</definedName>
    <definedName name="Masthmaproducts01">#REF!</definedName>
    <definedName name="Masthmaproducts02">#REF!</definedName>
    <definedName name="Masthmaproducts03">#REF!</definedName>
    <definedName name="Masthmaproducts04">#REF!</definedName>
    <definedName name="Masthmaproducts05">#REF!</definedName>
    <definedName name="Masthmaproducts97">#REF!</definedName>
    <definedName name="Masthmaproducts98">#REF!</definedName>
    <definedName name="Masthmaproducts99">#REF!</definedName>
    <definedName name="MAX_COLS">#REF!</definedName>
    <definedName name="mcap">#REF!</definedName>
    <definedName name="MDL.100907.00">#REF!</definedName>
    <definedName name="MDL.100907.01">#REF!</definedName>
    <definedName name="MDL.100907.02">#REF!</definedName>
    <definedName name="MDL.100907.03">#REF!</definedName>
    <definedName name="MDL.100907.04">#REF!</definedName>
    <definedName name="MDL.100907.05">#REF!</definedName>
    <definedName name="MDL.100907.97">#REF!</definedName>
    <definedName name="MDL.100907.98">#REF!</definedName>
    <definedName name="MDL.100907.99">#REF!</definedName>
    <definedName name="MDLLMTH">#REF!</definedName>
    <definedName name="MDLLYTD">#REF!</definedName>
    <definedName name="MDLMTH">#REF!</definedName>
    <definedName name="MDLYTD">#REF!</definedName>
    <definedName name="Med_divPL">#REF!</definedName>
    <definedName name="Metra">#REF!</definedName>
    <definedName name="MexCap02">#REF!</definedName>
    <definedName name="Mexn">#REF!</definedName>
    <definedName name="MexVol02">#REF!</definedName>
    <definedName name="MFlnsh199div">#REF!</definedName>
    <definedName name="MHELP">#REF!</definedName>
    <definedName name="mi1q98">#REF!</definedName>
    <definedName name="MI1Q99">#REF!</definedName>
    <definedName name="mi2q98">#REF!</definedName>
    <definedName name="MI2Q99">#REF!</definedName>
    <definedName name="mi3q98">#REF!</definedName>
    <definedName name="MI3Q99e">#REF!</definedName>
    <definedName name="mi4q98">#REF!</definedName>
    <definedName name="mi4q98E">#REF!</definedName>
    <definedName name="Millions_Or_Billions">#REF!</definedName>
    <definedName name="min1q97">#REF!</definedName>
    <definedName name="min1q97b">#REF!</definedName>
    <definedName name="min2q97">#REF!</definedName>
    <definedName name="min2q97b">#REF!</definedName>
    <definedName name="Minorities">#REF!</definedName>
    <definedName name="Minorities2">#REF!</definedName>
    <definedName name="Minorities3">#REF!</definedName>
    <definedName name="Minority">#REF!</definedName>
    <definedName name="Minority_interests">#REF!</definedName>
    <definedName name="mipref93">#REF!</definedName>
    <definedName name="mipref94">#REF!</definedName>
    <definedName name="mipref95">#REF!</definedName>
    <definedName name="mipref96">#REF!</definedName>
    <definedName name="mipref97">#REF!</definedName>
    <definedName name="missiles_airforce">#REF!</definedName>
    <definedName name="missiles_army">#REF!</definedName>
    <definedName name="MKT">#REF!</definedName>
    <definedName name="MktPremium">#REF!</definedName>
    <definedName name="MktPremiumX">#REF!</definedName>
    <definedName name="mktval">#REF!</definedName>
    <definedName name="mktvalus">#REF!</definedName>
    <definedName name="MN_ADCST">#REF!</definedName>
    <definedName name="MN_ADMLS">#REF!</definedName>
    <definedName name="mn_adms">#REF!</definedName>
    <definedName name="mon" hidden="1">{"page 1",#N/A,FALSE,"A";"page 2",#N/A,FALSE,"A";"page 3",#N/A,FALSE,"A";"page 4",#N/A,FALSE,"A";"page 5",#N/A,FALSE,"A";"page 6",#N/A,FALSE,"A";"page 7",#N/A,FALSE,"A";"page 8",#N/A,FALSE,"A";"page 9",#N/A,FALSE,"A";"page 10",#N/A,FALSE,"A";"page 11",#N/A,FALSE,"A";"page 12",#N/A,FALSE,"A";"page 13",#N/A,FALSE,"A";"page 14",#N/A,FALSE,"A"}</definedName>
    <definedName name="month">#REF!</definedName>
    <definedName name="MONTHS_ROW">#REF!</definedName>
    <definedName name="morgages94">#REF!</definedName>
    <definedName name="MORN">#REF!</definedName>
    <definedName name="mortgages93">#REF!</definedName>
    <definedName name="mortgages95">#REF!</definedName>
    <definedName name="mortgages96">#REF!</definedName>
    <definedName name="mortgages97">#REF!</definedName>
    <definedName name="MP_Acq_Mth">#REF!</definedName>
    <definedName name="MP_Acquiror">#REF!</definedName>
    <definedName name="MP_Acuqiror_Name">#REF!</definedName>
    <definedName name="MP_FY1">#REF!</definedName>
    <definedName name="MP_FY2">#REF!</definedName>
    <definedName name="MP_Output_Currency">#REF!</definedName>
    <definedName name="MP_Tar_mth">#REF!</definedName>
    <definedName name="MP_Target">#REF!</definedName>
    <definedName name="MP_Target_name">#REF!</definedName>
    <definedName name="MPIncrement_Debt">#REF!</definedName>
    <definedName name="MPIncrement_Premia">#REF!</definedName>
    <definedName name="MPRange_Debt">#REF!</definedName>
    <definedName name="MPRange_Premia">#REF!</definedName>
    <definedName name="MPStart_Debt">#REF!</definedName>
    <definedName name="MPStart_Premia">#REF!</definedName>
    <definedName name="MR">#REF!</definedName>
    <definedName name="MRjune">#REF!</definedName>
    <definedName name="MRsept">#REF!</definedName>
    <definedName name="msgBytesCapE">#REF!</definedName>
    <definedName name="msgCantDelPrimaryCapE">#REF!</definedName>
    <definedName name="msgCodeNotInCapE">#REF!</definedName>
    <definedName name="msgCodeRequiredCapE">#REF!</definedName>
    <definedName name="msgCompanyNotInListCapE">#REF!</definedName>
    <definedName name="msgConsolEstCapE">#REF!</definedName>
    <definedName name="msgCreateInDBCapE">#REF!</definedName>
    <definedName name="msgDBUnableDeleteCapE">#REF!</definedName>
    <definedName name="msgDSNRequiredCapE">#REF!</definedName>
    <definedName name="msgFieldsMissCapE">#REF!</definedName>
    <definedName name="msgInterimTitleCapE">#REF!</definedName>
    <definedName name="msgInvestTitleCapE">#REF!</definedName>
    <definedName name="msgLastUpdateCapE">#REF!</definedName>
    <definedName name="msgLessCurYearCapE">#REF!</definedName>
    <definedName name="msgLoginRequiredCapE">#REF!</definedName>
    <definedName name="msgLRYLessThanDbCapE">#REF!</definedName>
    <definedName name="msgLRYMoreThanOneCapE">#REF!</definedName>
    <definedName name="msgNoRecordsCapE">#REF!</definedName>
    <definedName name="msgNotAuthorizedCapE">#REF!</definedName>
    <definedName name="msgNotAuthToDeleteCapE">#REF!</definedName>
    <definedName name="msgNotPresentCapE">#REF!</definedName>
    <definedName name="msgNotSheetCapE">#REF!</definedName>
    <definedName name="msgNotWorkbookCap">#REF!</definedName>
    <definedName name="msgNotWorkbookCapE">#REF!</definedName>
    <definedName name="msgParentEstCapE">#REF!</definedName>
    <definedName name="msgPasswordRequiredCapE">#REF!</definedName>
    <definedName name="msgPresentCapE">#REF!</definedName>
    <definedName name="msgPrimaryIdNotFoundCapE">#REF!</definedName>
    <definedName name="msgRateChangeCapE">#REF!</definedName>
    <definedName name="msgReallyRollOverCalEPSCapE">#REF!</definedName>
    <definedName name="msgReallyUpdateCapE">#REF!</definedName>
    <definedName name="msgRICNotPrimaryCapE">#REF!</definedName>
    <definedName name="msgSelNotValidCapE">#REF!</definedName>
    <definedName name="msgShareIdColNotFoundCapE">#REF!</definedName>
    <definedName name="msgShareIdReqCapE">#REF!</definedName>
    <definedName name="msgShareTypeDeletedCapE">#REF!</definedName>
    <definedName name="msgShareTypeNotFoundCapE">#REF!</definedName>
    <definedName name="msgUnableUpdForecastCapE">#REF!</definedName>
    <definedName name="msgUnableUpdInvestCapE">#REF!</definedName>
    <definedName name="msgUnableUpdMSRCompCapE">#REF!</definedName>
    <definedName name="msgUnableUpdMSRDataCapE">#REF!</definedName>
    <definedName name="msgUpdateCompleteCapE">#REF!</definedName>
    <definedName name="msgUpdateTORESCapE">#REF!</definedName>
    <definedName name="msgWrongLabelCapE">#REF!</definedName>
    <definedName name="MTG">#REF!</definedName>
    <definedName name="MTHYTD">#REF!</definedName>
    <definedName name="mtsales96">#REF!</definedName>
    <definedName name="mtsales97">#REF!</definedName>
    <definedName name="Multifamily_Input">#REF!</definedName>
    <definedName name="munit">"won"</definedName>
    <definedName name="myDialog">"dial"</definedName>
    <definedName name="n" hidden="1">{#N/A,#N/A,FALSE,"Annual Earnings Model";#N/A,#N/A,FALSE,"Quarterly Earnings Model";#N/A,#N/A,FALSE,"Header";#N/A,#N/A,FALSE,"Notes"}</definedName>
    <definedName name="namar2000">#REF!</definedName>
    <definedName name="namar87">#REF!</definedName>
    <definedName name="namar88">#REF!</definedName>
    <definedName name="namar89">#REF!</definedName>
    <definedName name="namar90">#REF!</definedName>
    <definedName name="namar91">#REF!</definedName>
    <definedName name="namar92">#REF!</definedName>
    <definedName name="namar93">#REF!</definedName>
    <definedName name="namar94">#REF!</definedName>
    <definedName name="namar95">#REF!</definedName>
    <definedName name="namar96">#REF!</definedName>
    <definedName name="namar97">#REF!</definedName>
    <definedName name="namar98">#REF!</definedName>
    <definedName name="namar99">#REF!</definedName>
    <definedName name="namarn">#REF!</definedName>
    <definedName name="name">#REF!</definedName>
    <definedName name="NAN">#REF!</definedName>
    <definedName name="Naratriptan00">#REF!</definedName>
    <definedName name="Naratriptan01">#REF!</definedName>
    <definedName name="Naratriptan02">#REF!</definedName>
    <definedName name="Naratriptan03">#REF!</definedName>
    <definedName name="Naratriptan04">#REF!</definedName>
    <definedName name="Naratriptan05">#REF!</definedName>
    <definedName name="Naratriptan97">#REF!</definedName>
    <definedName name="Naratriptan98">#REF!</definedName>
    <definedName name="Naratriptan99">#REF!</definedName>
    <definedName name="Nasacort00">#REF!</definedName>
    <definedName name="Nasacort01">#REF!</definedName>
    <definedName name="Nasacort02">#REF!</definedName>
    <definedName name="Nasacort03">#REF!</definedName>
    <definedName name="Nasacort04">#REF!</definedName>
    <definedName name="Nasacort05">#REF!</definedName>
    <definedName name="Nasacort97">#REF!</definedName>
    <definedName name="Nasacort98">#REF!</definedName>
    <definedName name="Nasacort99">#REF!</definedName>
    <definedName name="NationalGuard">#REF!</definedName>
    <definedName name="Navelbine00">#REF!</definedName>
    <definedName name="Navelbine01">#REF!</definedName>
    <definedName name="Navelbine02">#REF!</definedName>
    <definedName name="Navelbine03">#REF!</definedName>
    <definedName name="Navelbine04">#REF!</definedName>
    <definedName name="Navelbine05">#REF!</definedName>
    <definedName name="Navelbine97">#REF!</definedName>
    <definedName name="Navelbine98">#REF!</definedName>
    <definedName name="Navelbine99">#REF!</definedName>
    <definedName name="Nbr_of_employees__avg">#REF!</definedName>
    <definedName name="Nbr_of_employees__Y_E">#REF!</definedName>
    <definedName name="Nbr_of_employees_comp_units_Y_E">#REF!</definedName>
    <definedName name="NBR_ROWS">#REF!</definedName>
    <definedName name="NCIOebipre_title">IF(tType = "N","EV/Ebitda bands", "Pre-Provision Profits bands")</definedName>
    <definedName name="NCIOsaldep_title">IF(tType = "N","EV/Sales bands", "Price to Deposits bands")</definedName>
    <definedName name="nck"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ncn"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net">#REF!</definedName>
    <definedName name="Net_adj_for_capitalized_expenses">#REF!</definedName>
    <definedName name="Net_cash_flow_from_operations">#REF!</definedName>
    <definedName name="Net_debt">#REF!</definedName>
    <definedName name="Net_debt_to_debt_plus_equity">#REF!</definedName>
    <definedName name="Net_debt_to_equity">#REF!</definedName>
    <definedName name="Net_fixed_assets">#REF!</definedName>
    <definedName name="Net_income_fore">#REF!</definedName>
    <definedName name="Net_interest_charge">#REF!</definedName>
    <definedName name="Net_margin_fore">#REF!</definedName>
    <definedName name="Net_non_recurring_items">#REF!</definedName>
    <definedName name="Net_oper_CF">#REF!</definedName>
    <definedName name="Net_PPE_growth_fore">#REF!</definedName>
    <definedName name="Net_Profit_SGW_Adjusted_">#REF!</definedName>
    <definedName name="Net_sales_fore">#REF!</definedName>
    <definedName name="Net_sales_growth_fore">#REF!</definedName>
    <definedName name="Netdebt2000">#REF!</definedName>
    <definedName name="netdiv">#REF!</definedName>
    <definedName name="netinc93">#REF!</definedName>
    <definedName name="Netinc94">#REF!</definedName>
    <definedName name="Netinc95">#REF!</definedName>
    <definedName name="Netinc96">#REF!</definedName>
    <definedName name="netinc97">#REF!</definedName>
    <definedName name="netincq197">#REF!</definedName>
    <definedName name="netincq296">#REF!</definedName>
    <definedName name="netincq297">#REF!</definedName>
    <definedName name="netintinc93">#REF!</definedName>
    <definedName name="netintinc94">#REF!</definedName>
    <definedName name="netintinc95">#REF!</definedName>
    <definedName name="netintinc96">#REF!</definedName>
    <definedName name="netintinc97">#REF!</definedName>
    <definedName name="netnonintinc93">#REF!</definedName>
    <definedName name="netnonintinc94">#REF!</definedName>
    <definedName name="netnonintinc95">#REF!</definedName>
    <definedName name="netnonintinc96">#REF!</definedName>
    <definedName name="netnonintinc97">#REF!</definedName>
    <definedName name="netnonintinc98">#REF!</definedName>
    <definedName name="netprov93">#REF!</definedName>
    <definedName name="netprov94">#REF!</definedName>
    <definedName name="netprov95">#REF!</definedName>
    <definedName name="netprov96">#REF!</definedName>
    <definedName name="netprov97">#REF!</definedName>
    <definedName name="nettorev93">#REF!</definedName>
    <definedName name="nettorev94">#REF!</definedName>
    <definedName name="nettorev95">#REF!</definedName>
    <definedName name="nettorev96">#REF!</definedName>
    <definedName name="nettorev97">#REF!</definedName>
    <definedName name="NetWC_turns_fore">#REF!</definedName>
    <definedName name="New" hidden="1">{"CSC_1",#N/A,FALSE,"CSC Outputs";"CSC_2",#N/A,FALSE,"CSC Outputs"}</definedName>
    <definedName name="NEWSPAPERS">#REF!</definedName>
    <definedName name="Next_Event_Type">#REF!</definedName>
    <definedName name="next_qtr_eps">#REF!</definedName>
    <definedName name="next_qtr_rev">#REF!</definedName>
    <definedName name="NextButton">"Button 18"</definedName>
    <definedName name="NextEstH1">#REF!</definedName>
    <definedName name="NextReportItem">#REF!</definedName>
    <definedName name="ni1q97">#REF!</definedName>
    <definedName name="ni1q97b">#REF!</definedName>
    <definedName name="ni1q98">#REF!</definedName>
    <definedName name="ni2q97">#REF!</definedName>
    <definedName name="ni2q97b">#REF!</definedName>
    <definedName name="ni2q98">#REF!</definedName>
    <definedName name="ni2q99">#REF!</definedName>
    <definedName name="ni3q98">#REF!</definedName>
    <definedName name="ni3q99">#REF!</definedName>
    <definedName name="ni4q98">#REF!</definedName>
    <definedName name="Nilandron00">#REF!</definedName>
    <definedName name="Nilandron01">#REF!</definedName>
    <definedName name="Nilandron02">#REF!</definedName>
    <definedName name="Nilandron03">#REF!</definedName>
    <definedName name="Nilandron04">#REF!</definedName>
    <definedName name="Nilandron05">#REF!</definedName>
    <definedName name="Nilandron97">#REF!</definedName>
    <definedName name="Nilandron98">#REF!</definedName>
    <definedName name="Nilandron99">#REF!</definedName>
    <definedName name="nim2q97">#REF!</definedName>
    <definedName name="nim2q97b">#REF!</definedName>
    <definedName name="nimq296">#REF!</definedName>
    <definedName name="nio_95">#REF!</definedName>
    <definedName name="nio_96">#REF!</definedName>
    <definedName name="nio_97">#REF!</definedName>
    <definedName name="nio_98">#REF!</definedName>
    <definedName name="Non_operating_costs_and_corporate">#REF!</definedName>
    <definedName name="Non_recurring_costs">#REF!</definedName>
    <definedName name="Non_recurring_income">#REF!</definedName>
    <definedName name="Non_usage">#REF!</definedName>
    <definedName name="NONREG">#REF!</definedName>
    <definedName name="NOPAT_fore">#REF!</definedName>
    <definedName name="NOPAT_margin_fore">#REF!</definedName>
    <definedName name="NOPBT_fore">#REF!</definedName>
    <definedName name="Norm_forecast_11_15">#REF!</definedName>
    <definedName name="Norm_forecast_16_25">#REF!</definedName>
    <definedName name="Norm_forecast_4_5">#REF!</definedName>
    <definedName name="Norm_forecast_6_10">#REF!</definedName>
    <definedName name="North_America">#REF!</definedName>
    <definedName name="North_America_w">#REF!</definedName>
    <definedName name="Noshares00">#REF!</definedName>
    <definedName name="Noshares01">#REF!</definedName>
    <definedName name="Novalgin00">#REF!</definedName>
    <definedName name="Novalgin01">#REF!</definedName>
    <definedName name="Novalgin02">#REF!</definedName>
    <definedName name="Novalgin03">#REF!</definedName>
    <definedName name="Novalgin04">#REF!</definedName>
    <definedName name="Novalgin05">#REF!</definedName>
    <definedName name="Novalgin97">#REF!</definedName>
    <definedName name="Novalgin98">#REF!</definedName>
    <definedName name="Novalgin99">#REF!</definedName>
    <definedName name="NovastanThrombosis00">#REF!</definedName>
    <definedName name="NovastanThrombosis01">#REF!</definedName>
    <definedName name="NovastanThrombosis02">#REF!</definedName>
    <definedName name="NovastanThrombosis03">#REF!</definedName>
    <definedName name="NovastanThrombosis04">#REF!</definedName>
    <definedName name="NovastanThrombosis05">#REF!</definedName>
    <definedName name="NOW">#REF!</definedName>
    <definedName name="NOWSELLDAYS">#REF!</definedName>
    <definedName name="npaln2q97">#REF!</definedName>
    <definedName name="npaln2q97b">#REF!</definedName>
    <definedName name="npalnq296">#REF!</definedName>
    <definedName name="npalns1q98">#REF!</definedName>
    <definedName name="npalns1q99">#REF!</definedName>
    <definedName name="npalns2q98">#REF!</definedName>
    <definedName name="npalns2q99">#REF!</definedName>
    <definedName name="npalns3q98">#REF!</definedName>
    <definedName name="npalns3q99">#REF!</definedName>
    <definedName name="npalns3q99e">#REF!</definedName>
    <definedName name="npalns4q98">#REF!</definedName>
    <definedName name="npaloans93">#REF!</definedName>
    <definedName name="npaloans94">#REF!</definedName>
    <definedName name="npaloans95">#REF!</definedName>
    <definedName name="npaloans96">#REF!</definedName>
    <definedName name="npaloans97">#REF!</definedName>
    <definedName name="npaloans98">#REF!</definedName>
    <definedName name="npv_shr">#REF!</definedName>
    <definedName name="nrkpbkf">#REF!</definedName>
    <definedName name="Number_of_Shares">#REF!</definedName>
    <definedName name="nwbpbkf">#REF!</definedName>
    <definedName name="NZ">#REF!</definedName>
    <definedName name="NZN">#REF!</definedName>
    <definedName name="Odrik00">#REF!</definedName>
    <definedName name="Odrik01">#REF!</definedName>
    <definedName name="Odrik02">#REF!</definedName>
    <definedName name="Odrik03">#REF!</definedName>
    <definedName name="Odrik04">#REF!</definedName>
    <definedName name="Odrik05">#REF!</definedName>
    <definedName name="Odrik97">#REF!</definedName>
    <definedName name="Odrik98">#REF!</definedName>
    <definedName name="Odrik99">#REF!</definedName>
    <definedName name="Off_B_S_Income_fore">#REF!</definedName>
    <definedName name="Off_B_S_Income_growth_fore">#REF!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CASHFLOW">#REF!</definedName>
    <definedName name="OLDCASH">#REF!</definedName>
    <definedName name="OncologyOthers00">#REF!</definedName>
    <definedName name="OncologyOthers01">#REF!</definedName>
    <definedName name="OncologyOthers02">#REF!</definedName>
    <definedName name="OncologyOthers03">#REF!</definedName>
    <definedName name="OncologyOthers04">#REF!</definedName>
    <definedName name="OncologyOthers05">#REF!</definedName>
    <definedName name="OncologyOthers97">#REF!</definedName>
    <definedName name="OncologyOthers98">#REF!</definedName>
    <definedName name="OncologyOthers99">#REF!</definedName>
    <definedName name="ONE">#REF!</definedName>
    <definedName name="Op_Mrgn_Chrt">#REF!</definedName>
    <definedName name="Operating_income_fore">#REF!</definedName>
    <definedName name="Operating_Lease_Expense_fore">#REF!</definedName>
    <definedName name="Operating_profit">#REF!</definedName>
    <definedName name="opexp">#REF!</definedName>
    <definedName name="opexp93">#REF!</definedName>
    <definedName name="opexp94">#REF!</definedName>
    <definedName name="opexp95">#REF!</definedName>
    <definedName name="opexp96">#REF!</definedName>
    <definedName name="opexp97">#REF!</definedName>
    <definedName name="opexp98">#REF!</definedName>
    <definedName name="opinc">#REF!</definedName>
    <definedName name="opmargin">#REF!</definedName>
    <definedName name="opprofit">#REF!</definedName>
    <definedName name="Options_Outstanding_2">#REF!</definedName>
    <definedName name="OralTaxoid00">#REF!</definedName>
    <definedName name="OralTaxoid01">#REF!</definedName>
    <definedName name="OralTaxoid02">#REF!</definedName>
    <definedName name="OralTaxoid03">#REF!</definedName>
    <definedName name="OralTaxoid04">#REF!</definedName>
    <definedName name="OralTaxoid05">#REF!</definedName>
    <definedName name="OralTaxoid97">#REF!</definedName>
    <definedName name="OralTaxoid98">#REF!</definedName>
    <definedName name="OralTaxoid99">#REF!</definedName>
    <definedName name="Order_backlog">#REF!</definedName>
    <definedName name="Order_intake">#REF!</definedName>
    <definedName name="Ordinary_shareholders_funds">#REF!</definedName>
    <definedName name="Orelox00">#REF!</definedName>
    <definedName name="Orelox01">#REF!</definedName>
    <definedName name="Orelox02">#REF!</definedName>
    <definedName name="Orelox03">#REF!</definedName>
    <definedName name="Orelox04">#REF!</definedName>
    <definedName name="Orelox05">#REF!</definedName>
    <definedName name="Orelox97">#REF!</definedName>
    <definedName name="Orelox98">#REF!</definedName>
    <definedName name="Orelox99">#REF!</definedName>
    <definedName name="Other">#REF!</definedName>
    <definedName name="other_airforce">#REF!</definedName>
    <definedName name="other_army">#REF!</definedName>
    <definedName name="Other_asset_turns_fore">#REF!</definedName>
    <definedName name="Other_current_assets_growth_fore">#REF!</definedName>
    <definedName name="Other_current_liabilities_growth_fore">#REF!</definedName>
    <definedName name="Other_Europe">#REF!</definedName>
    <definedName name="Other_Europe_w">#REF!</definedName>
    <definedName name="Other_Expenses_fore">#REF!</definedName>
    <definedName name="Other_expenses_gains_fore">#REF!</definedName>
    <definedName name="Other_expenses_growth_fore">#REF!</definedName>
    <definedName name="Other_fixed_asset_turns_fore">#REF!</definedName>
    <definedName name="Other_fixed_assets_growth_fore">#REF!</definedName>
    <definedName name="Other_growth_fore">#REF!</definedName>
    <definedName name="Other_inc_exp_fore">#REF!</definedName>
    <definedName name="Other_income">#REF!</definedName>
    <definedName name="Other_income_growth_fore">#REF!</definedName>
    <definedName name="Other_Intangibles">#REF!</definedName>
    <definedName name="Other_investments">#REF!</definedName>
    <definedName name="Other_items">#REF!</definedName>
    <definedName name="Other_items2">#REF!</definedName>
    <definedName name="Other_liabilities_growth_fore">#REF!</definedName>
    <definedName name="Other_long_term_liabilities">#REF!</definedName>
    <definedName name="Other_LT_assets">#REF!</definedName>
    <definedName name="other_navy">#REF!</definedName>
    <definedName name="Other_operating_profit">#REF!</definedName>
    <definedName name="OtherAntiInfectives00">#REF!</definedName>
    <definedName name="OtherAntiInfectives01">#REF!</definedName>
    <definedName name="OtherAntiInfectives02">#REF!</definedName>
    <definedName name="OtherAntiInfectives03">#REF!</definedName>
    <definedName name="OtherAntiInfectives04">#REF!</definedName>
    <definedName name="OtherAntiInfectives05">#REF!</definedName>
    <definedName name="OtherAntiInfectives97">#REF!</definedName>
    <definedName name="OtherAntiInfectives98">#REF!</definedName>
    <definedName name="OtherAntiInfectives99">#REF!</definedName>
    <definedName name="OtherBiologics00">#REF!</definedName>
    <definedName name="OtherBiologics01">#REF!</definedName>
    <definedName name="OtherBiologics02">#REF!</definedName>
    <definedName name="OtherBiologics03">#REF!</definedName>
    <definedName name="OtherBiologics04">#REF!</definedName>
    <definedName name="OtherBiologics05">#REF!</definedName>
    <definedName name="OtherBiologics97">#REF!</definedName>
    <definedName name="OtherBiologics98">#REF!</definedName>
    <definedName name="OtherBiologics99">#REF!</definedName>
    <definedName name="OtherCentralNervousSystem00">#REF!</definedName>
    <definedName name="OtherCentralNervousSystem01">#REF!</definedName>
    <definedName name="OtherCentralNervousSystem02">#REF!</definedName>
    <definedName name="OtherCentralNervousSystem03">#REF!</definedName>
    <definedName name="OtherCentralNervousSystem04">#REF!</definedName>
    <definedName name="OtherCentralNervousSystem05">#REF!</definedName>
    <definedName name="OtherCentralNervousSystem97">#REF!</definedName>
    <definedName name="OtherCentralNervousSystem98">#REF!</definedName>
    <definedName name="OtherCentralNervousSystem99">#REF!</definedName>
    <definedName name="othercosts">#REF!</definedName>
    <definedName name="otherdeps93">#REF!</definedName>
    <definedName name="otherdeps94">#REF!</definedName>
    <definedName name="otherdeps95">#REF!</definedName>
    <definedName name="otherdeps96">#REF!</definedName>
    <definedName name="otherdeps97">#REF!</definedName>
    <definedName name="otherinc93">#REF!</definedName>
    <definedName name="otherinc94">#REF!</definedName>
    <definedName name="otherinc95">#REF!</definedName>
    <definedName name="otherinc96">#REF!</definedName>
    <definedName name="otherinc97">#REF!</definedName>
    <definedName name="OtherOncology00">#REF!</definedName>
    <definedName name="OtherOncology01">#REF!</definedName>
    <definedName name="OtherOncology02">#REF!</definedName>
    <definedName name="OtherOncology03">#REF!</definedName>
    <definedName name="OtherOncology04">#REF!</definedName>
    <definedName name="OtherOncology05">#REF!</definedName>
    <definedName name="OtherOncology97">#REF!</definedName>
    <definedName name="OtherOncology98">#REF!</definedName>
    <definedName name="OtherOncology99">#REF!</definedName>
    <definedName name="OtherRespiratoryandAllergy00">#REF!</definedName>
    <definedName name="OtherRespiratoryandAllergy02">#REF!</definedName>
    <definedName name="OtherRespiratoryandAllergy03">#REF!</definedName>
    <definedName name="OtherRespiratoryandAllergy04">#REF!</definedName>
    <definedName name="OtherRespiratoryandAllergy05">#REF!</definedName>
    <definedName name="OtherRespiratoryandAllergy97">#REF!</definedName>
    <definedName name="OtherRespiratoryandAllergy98">#REF!</definedName>
    <definedName name="OtherRespiratoryandAllergy99">#REF!</definedName>
    <definedName name="otherrev">#REF!</definedName>
    <definedName name="OthersFromSB.00">#REF!</definedName>
    <definedName name="OthersFromSB.01">#REF!</definedName>
    <definedName name="OthersFromSB.02">#REF!</definedName>
    <definedName name="OthersFromSB.03">#REF!</definedName>
    <definedName name="OthersFromSB.04">#REF!</definedName>
    <definedName name="OthersFromSB.05">#REF!</definedName>
    <definedName name="OthersFromSB.99">#REF!</definedName>
    <definedName name="OthersFromSB97">#REF!</definedName>
    <definedName name="OtherThrombosisCardiology00">#REF!</definedName>
    <definedName name="OtherThrombosisCardiology01">#REF!</definedName>
    <definedName name="OtherThrombosisCardiology02">#REF!</definedName>
    <definedName name="OtherThrombosisCardiology03">#REF!</definedName>
    <definedName name="OtherThrombosisCardiology04">#REF!</definedName>
    <definedName name="OtherThrombosisCardiology05">#REF!</definedName>
    <definedName name="OtherThrombosisCardiology97">#REF!</definedName>
    <definedName name="OtherThrombosisCardiology98">#REF!</definedName>
    <definedName name="OtherThrombosisCardiology99">#REF!</definedName>
    <definedName name="OtherVaccines00">#REF!</definedName>
    <definedName name="OtherVaccines01">#REF!</definedName>
    <definedName name="OtherVaccines02">#REF!</definedName>
    <definedName name="OtherVaccines03">#REF!</definedName>
    <definedName name="OtherVaccines04">#REF!</definedName>
    <definedName name="OtherVaccines05">#REF!</definedName>
    <definedName name="OtherVaccines97">#REF!</definedName>
    <definedName name="OtherVaccines98">#REF!</definedName>
    <definedName name="OtherVaccines99">#REF!</definedName>
    <definedName name="outstd">#REF!</definedName>
    <definedName name="p05.2009">#REF!</definedName>
    <definedName name="p05.aircraft_airforce">#REF!</definedName>
    <definedName name="p05.aircraft_army">#REF!</definedName>
    <definedName name="p05.aircraft_navy">#REF!</definedName>
    <definedName name="p05.ammo_airforce">#REF!</definedName>
    <definedName name="p05.ammo_army">#REF!</definedName>
    <definedName name="p05.ammo_navy">#REF!</definedName>
    <definedName name="p05.chem_army">#REF!</definedName>
    <definedName name="p05.defense">#REF!</definedName>
    <definedName name="p05.defensewide">#REF!</definedName>
    <definedName name="p05.marines">#REF!</definedName>
    <definedName name="p05.missiles_airforce">#REF!</definedName>
    <definedName name="p05.missiles_army">#REF!</definedName>
    <definedName name="p05.nationalguard">#REF!</definedName>
    <definedName name="p05.other_airforce">#REF!</definedName>
    <definedName name="p05.other_army">#REF!</definedName>
    <definedName name="p05.other_navy">#REF!</definedName>
    <definedName name="p05.shipbuilding_navy">#REF!</definedName>
    <definedName name="p05.TotalAirForceProcurement">#REF!</definedName>
    <definedName name="p05.TotalArmyProcurement">#REF!</definedName>
    <definedName name="p05.TotalDefenseWideProcurement">#REF!</definedName>
    <definedName name="p05.TotalNavyProcurement">#REF!</definedName>
    <definedName name="p05.TotalProcurement">#REF!</definedName>
    <definedName name="p05.weapons_navy">#REF!</definedName>
    <definedName name="p05.wtv_army">#REF!</definedName>
    <definedName name="p05_missiles_airforce">#REF!</definedName>
    <definedName name="p06.aircraft_airforce">#REF!</definedName>
    <definedName name="p06.aircraft_army">#REF!</definedName>
    <definedName name="p06.aircraft_navy">#REF!</definedName>
    <definedName name="p06.ammo_airforce">#REF!</definedName>
    <definedName name="p06.ammo_army">#REF!</definedName>
    <definedName name="p06.ammo_navy">#REF!</definedName>
    <definedName name="p06.chem">#REF!</definedName>
    <definedName name="p06.chem_army">#REF!</definedName>
    <definedName name="p06.defense">#REF!</definedName>
    <definedName name="p06.DefenseWide">#REF!</definedName>
    <definedName name="p06.marines">#REF!</definedName>
    <definedName name="p06.missiles_airforce">#REF!</definedName>
    <definedName name="p06.missiles_army">#REF!</definedName>
    <definedName name="p06.modularity">#REF!</definedName>
    <definedName name="p06.nationalguard">#REF!</definedName>
    <definedName name="p06.other_airforce">#REF!</definedName>
    <definedName name="p06.other_army">#REF!</definedName>
    <definedName name="p06.other_navy">#REF!</definedName>
    <definedName name="p06.shibuilding_navy">#REF!</definedName>
    <definedName name="p06.shipbuilding_navy">#REF!</definedName>
    <definedName name="p06.TotalAirForceProcurement">#REF!</definedName>
    <definedName name="p06.TotalArmyProcurement">#REF!</definedName>
    <definedName name="p06.TotalArmyProcurementPlusMod">#REF!</definedName>
    <definedName name="p06.TotalDefenseWideProcurement">#REF!</definedName>
    <definedName name="p06.TotalNavyProcurement">#REF!</definedName>
    <definedName name="p06.TotalProcurement">#REF!</definedName>
    <definedName name="p06.weapons_navy">#REF!</definedName>
    <definedName name="p06.wtv_army">#REF!</definedName>
    <definedName name="P19990630">#REF!</definedName>
    <definedName name="p2005.03">#REF!</definedName>
    <definedName name="P2005.04">#REF!</definedName>
    <definedName name="p2005.05">#REF!</definedName>
    <definedName name="p2005.06">#REF!</definedName>
    <definedName name="p2005.07">#REF!</definedName>
    <definedName name="p2005.08">#REF!</definedName>
    <definedName name="p2005.2004">#REF!</definedName>
    <definedName name="p2005.2006">#REF!</definedName>
    <definedName name="p2005.2007">#REF!</definedName>
    <definedName name="p2006.05">#REF!</definedName>
    <definedName name="p2006.06">#REF!</definedName>
    <definedName name="p53.00">#REF!</definedName>
    <definedName name="p53.01">#REF!</definedName>
    <definedName name="p53.02">#REF!</definedName>
    <definedName name="p53.03">#REF!</definedName>
    <definedName name="p53.04">#REF!</definedName>
    <definedName name="p53.05">#REF!</definedName>
    <definedName name="p53.97">#REF!</definedName>
    <definedName name="p53.98">#REF!</definedName>
    <definedName name="p53.99">#REF!</definedName>
    <definedName name="pageDate">#REF!</definedName>
    <definedName name="Paid_tax">#REF!</definedName>
    <definedName name="Panorex01">#REF!</definedName>
    <definedName name="Panorex02">#REF!</definedName>
    <definedName name="Panorex03">#REF!</definedName>
    <definedName name="Panorex04">#REF!</definedName>
    <definedName name="Panorex05">#REF!</definedName>
    <definedName name="Partial_year">#REF!</definedName>
    <definedName name="passrev">#REF!</definedName>
    <definedName name="Patent">#REF!</definedName>
    <definedName name="Payout">#REF!</definedName>
    <definedName name="PBK00">#REF!</definedName>
    <definedName name="PBkTrend">#REF!</definedName>
    <definedName name="pc">#REF!</definedName>
    <definedName name="PE_Growth">#REF!</definedName>
    <definedName name="PEhis91">#REF!</definedName>
    <definedName name="PEhis92">#REF!</definedName>
    <definedName name="PEhis93">#REF!</definedName>
    <definedName name="PEhis94">#REF!</definedName>
    <definedName name="PEhis95">#REF!</definedName>
    <definedName name="PEhis96">#REF!</definedName>
    <definedName name="PEhis97">#REF!</definedName>
    <definedName name="Pension_provisions">#REF!</definedName>
    <definedName name="perel95">#REF!</definedName>
    <definedName name="perel96">#REF!</definedName>
    <definedName name="perel97">#REF!</definedName>
    <definedName name="perf">#REF!</definedName>
    <definedName name="PerformanceDPS">#REF!</definedName>
    <definedName name="PG1_D">#REF!</definedName>
    <definedName name="PG1_S">#REF!</definedName>
    <definedName name="PG10_D">#REF!</definedName>
    <definedName name="PG10_S">#REF!</definedName>
    <definedName name="PG11A_S">#REF!</definedName>
    <definedName name="PG11B_S">#REF!</definedName>
    <definedName name="PG12_S">#REF!</definedName>
    <definedName name="PG13_S">#REF!</definedName>
    <definedName name="PG14_D">#REF!</definedName>
    <definedName name="PG14_O">#REF!</definedName>
    <definedName name="PG14_S">#REF!</definedName>
    <definedName name="PG15A_S">#REF!</definedName>
    <definedName name="PG15B_S">#REF!</definedName>
    <definedName name="PG16A_S">#REF!</definedName>
    <definedName name="PG16B_S">#REF!</definedName>
    <definedName name="PG17A_S">#REF!</definedName>
    <definedName name="PG17B_S">#REF!</definedName>
    <definedName name="PG18_S">#REF!</definedName>
    <definedName name="PG19_D">#REF!</definedName>
    <definedName name="PG19_O">#REF!</definedName>
    <definedName name="PG19_S">#REF!</definedName>
    <definedName name="PG2_D">#REF!</definedName>
    <definedName name="PG2_S">#REF!</definedName>
    <definedName name="PG20_D">#REF!</definedName>
    <definedName name="PG20_S">#REF!</definedName>
    <definedName name="PG21_D">#REF!</definedName>
    <definedName name="PG21_S">#REF!</definedName>
    <definedName name="PG22_D">#REF!</definedName>
    <definedName name="PG22_S">#REF!</definedName>
    <definedName name="PG23_D">#REF!</definedName>
    <definedName name="PG23_O">#REF!</definedName>
    <definedName name="PG23_S">#REF!</definedName>
    <definedName name="PG24_D">#REF!</definedName>
    <definedName name="PG24_O">#REF!</definedName>
    <definedName name="PG24_S">#REF!</definedName>
    <definedName name="PG25_D">#REF!</definedName>
    <definedName name="PG25_O">#REF!</definedName>
    <definedName name="PG25_S">#REF!</definedName>
    <definedName name="PG26_D">#REF!</definedName>
    <definedName name="PG26_O">#REF!</definedName>
    <definedName name="PG26_S">#REF!</definedName>
    <definedName name="PG27_O">#REF!</definedName>
    <definedName name="PG27_S">#REF!</definedName>
    <definedName name="PG28_D">#REF!</definedName>
    <definedName name="PG28_S">#REF!</definedName>
    <definedName name="PG29_D">#REF!</definedName>
    <definedName name="PG29_S">#REF!</definedName>
    <definedName name="PG3_D">#REF!</definedName>
    <definedName name="PG3_S">#REF!</definedName>
    <definedName name="PG30_D">#REF!</definedName>
    <definedName name="PG30_S">#REF!</definedName>
    <definedName name="PG31_D">#REF!</definedName>
    <definedName name="PG31_S">#REF!</definedName>
    <definedName name="PG32_S">#REF!</definedName>
    <definedName name="PG33_D">#REF!</definedName>
    <definedName name="PG33_O">#REF!</definedName>
    <definedName name="PG33_S">#REF!</definedName>
    <definedName name="PG34_O">#REF!</definedName>
    <definedName name="PG34_S">#REF!</definedName>
    <definedName name="PG35_0">#REF!</definedName>
    <definedName name="PG35_O">#REF!</definedName>
    <definedName name="PG35_S">#REF!</definedName>
    <definedName name="PG4_D">#REF!</definedName>
    <definedName name="PG4_S">#REF!</definedName>
    <definedName name="PG5_D">#REF!</definedName>
    <definedName name="PG5_S">#REF!</definedName>
    <definedName name="PG6_D">#REF!</definedName>
    <definedName name="PG6_S">#REF!</definedName>
    <definedName name="PG7_D">#REF!</definedName>
    <definedName name="PG7_S">#REF!</definedName>
    <definedName name="PG8_O">#REF!</definedName>
    <definedName name="PG8_S">#REF!</definedName>
    <definedName name="PG9A_S">#REF!</definedName>
    <definedName name="PG9B_S">#REF!</definedName>
    <definedName name="PHILN">#REF!</definedName>
    <definedName name="Pictur9">"Picture 9"</definedName>
    <definedName name="Picture1">"Picture 1"</definedName>
    <definedName name="Picture10">"Picture 10"</definedName>
    <definedName name="Picture11">"Picture 11"</definedName>
    <definedName name="Picture2">"Picture 2"</definedName>
    <definedName name="Picture3">{"Mcp08.PrintRep",""}</definedName>
    <definedName name="Picture4">"Picture 4"</definedName>
    <definedName name="Picture5">"Picture 5"</definedName>
    <definedName name="Picture6">"Picture 6"</definedName>
    <definedName name="PILKTP03">#REF!</definedName>
    <definedName name="PILKTPN">#REF!</definedName>
    <definedName name="pioj">#REF!</definedName>
    <definedName name="Pizza_Sales.Revenues">#REF!</definedName>
    <definedName name="Pizza_Units">#REF!</definedName>
    <definedName name="PL_CP">#REF!</definedName>
    <definedName name="PL_DAB">#REF!</definedName>
    <definedName name="PL_EBIT">#REF!</definedName>
    <definedName name="PL_EBITDA">#REF!</definedName>
    <definedName name="PL_EI_DS_M">#REF!</definedName>
    <definedName name="PL_NP">#REF!</definedName>
    <definedName name="PL_NP_HS">#REF!</definedName>
    <definedName name="PL_PBT">#REF!</definedName>
    <definedName name="PL_PBT_HS">#REF!</definedName>
    <definedName name="PL_RP">#REF!</definedName>
    <definedName name="PL_RV">#REF!</definedName>
    <definedName name="PL_TX">#REF!</definedName>
    <definedName name="PLA">#REF!</definedName>
    <definedName name="Plant____Eqipment">#REF!</definedName>
    <definedName name="PLB_CI_RT">#REF!</definedName>
    <definedName name="PLB_T1_RT">#REF!</definedName>
    <definedName name="PLFULL">#REF!</definedName>
    <definedName name="PLI_RT_SV">#REF!</definedName>
    <definedName name="PLI_RV_NPW">#REF!</definedName>
    <definedName name="PLN">#REF!</definedName>
    <definedName name="PLQ">#REF!</definedName>
    <definedName name="PLUG">#REF!</definedName>
    <definedName name="PMA">#REF!</definedName>
    <definedName name="PNTwin00">#REF!</definedName>
    <definedName name="PNTwin01">#REF!</definedName>
    <definedName name="PNTwin02">#REF!</definedName>
    <definedName name="PNTwin03">#REF!</definedName>
    <definedName name="PNTwin04">#REF!</definedName>
    <definedName name="PNTwin05">#REF!</definedName>
    <definedName name="PNTwin97">#REF!</definedName>
    <definedName name="PNTwin98">#REF!</definedName>
    <definedName name="PNTwin99">#REF!</definedName>
    <definedName name="POP">#REF!</definedName>
    <definedName name="POP_PR">#REF!</definedName>
    <definedName name="pp">#REF!</definedName>
    <definedName name="PPnE_turns_fore">#REF!</definedName>
    <definedName name="ppp" hidden="1">{"Geographic P1",#N/A,FALSE,"Division &amp; Geog"}</definedName>
    <definedName name="pppp" hidden="1">{"Five Year Record",#N/A,FALSE,"Front and Back"}</definedName>
    <definedName name="ppppppppppppppppppppppppppppp" hidden="1">{"FTSE100","COMPANIES",TRUE}</definedName>
    <definedName name="pr12m">#REF!</definedName>
    <definedName name="pr1m">#REF!</definedName>
    <definedName name="pr3m">#REF!</definedName>
    <definedName name="PRBK00">#REF!</definedName>
    <definedName name="PRBK01">#REF!</definedName>
    <definedName name="PRBK02">#REF!</definedName>
    <definedName name="PRBK03">#REF!</definedName>
    <definedName name="PRBK04">#REF!</definedName>
    <definedName name="PRBK96">#REF!</definedName>
    <definedName name="PRBK97">#REF!</definedName>
    <definedName name="PRBK98">#REF!</definedName>
    <definedName name="PRBK99">#REF!</definedName>
    <definedName name="PRCFL01">#REF!</definedName>
    <definedName name="PRCFL02">#REF!</definedName>
    <definedName name="PRCFLW00">#REF!</definedName>
    <definedName name="PRCFLW01">#REF!</definedName>
    <definedName name="PRCFLW02">#REF!</definedName>
    <definedName name="PRCFLW03">#REF!</definedName>
    <definedName name="PRCFLW04">#REF!</definedName>
    <definedName name="PRCFLW96">#REF!</definedName>
    <definedName name="PRCFLW97">#REF!</definedName>
    <definedName name="PRCFLW98">#REF!</definedName>
    <definedName name="PRCFLW99">#REF!</definedName>
    <definedName name="Preference_shares">#REF!</definedName>
    <definedName name="Preferred_stock_growth_fore">#REF!</definedName>
    <definedName name="prel4">#REF!</definedName>
    <definedName name="premium1">#REF!</definedName>
    <definedName name="premium2">#REF!</definedName>
    <definedName name="premium3">#REF!</definedName>
    <definedName name="PRERNS00">#REF!</definedName>
    <definedName name="PRERNS01">#REF!</definedName>
    <definedName name="PRERNS02">#REF!</definedName>
    <definedName name="PRERNS03">#REF!</definedName>
    <definedName name="PRERNS04">#REF!</definedName>
    <definedName name="PRERNS96">#REF!</definedName>
    <definedName name="PRERNS97">#REF!</definedName>
    <definedName name="PRERNS98">#REF!</definedName>
    <definedName name="PRERNS99">#REF!</definedName>
    <definedName name="PresentationNormalA4">#REF!</definedName>
    <definedName name="pretax">#REF!</definedName>
    <definedName name="Pretax_income_fore">#REF!</definedName>
    <definedName name="Pretax_profit">#REF!</definedName>
    <definedName name="pretax1q97">#REF!</definedName>
    <definedName name="pretax1q97b">#REF!</definedName>
    <definedName name="pretax1q98">#REF!</definedName>
    <definedName name="pretax1q99">#REF!</definedName>
    <definedName name="pretax2q97">#REF!</definedName>
    <definedName name="pretax2q97b">#REF!</definedName>
    <definedName name="pretax2q98">#REF!</definedName>
    <definedName name="pretax2q99">#REF!</definedName>
    <definedName name="pretax3q98">#REF!</definedName>
    <definedName name="pretax3q99">#REF!</definedName>
    <definedName name="PRETAX3Q99e">#REF!</definedName>
    <definedName name="pretax4q98">#REF!</definedName>
    <definedName name="pretax4q99">#REF!</definedName>
    <definedName name="pretaxinc93">#REF!</definedName>
    <definedName name="pretaxinc94">#REF!</definedName>
    <definedName name="pretaxinc95">#REF!</definedName>
    <definedName name="pretaxinc96">#REF!</definedName>
    <definedName name="pretaxinc97">#REF!</definedName>
    <definedName name="pretaxinc98">#REF!</definedName>
    <definedName name="pretaxq197">#REF!</definedName>
    <definedName name="pretaxq296">#REF!</definedName>
    <definedName name="PreviousButton">"Button 19"</definedName>
    <definedName name="prhi">#REF!</definedName>
    <definedName name="Pri_EPSGrowth">#REF!</definedName>
    <definedName name="PRIBOOK01">#REF!</definedName>
    <definedName name="PRIBOOK02">#REF!</definedName>
    <definedName name="PRIBOOK2000">#REF!</definedName>
    <definedName name="PRIBOOK2002">#REF!</definedName>
    <definedName name="PRIBOOK85">#REF!</definedName>
    <definedName name="PRIBOOK86">#REF!</definedName>
    <definedName name="Price">#REF!</definedName>
    <definedName name="Price_AsAt">#REF!</definedName>
    <definedName name="price_Ord_Pref__Euros">#REF!</definedName>
    <definedName name="Price_Prim">#REF!</definedName>
    <definedName name="Price_Sec">#REF!</definedName>
    <definedName name="Price_Tert">#REF!</definedName>
    <definedName name="Pricedebtcashflow">#REF!</definedName>
    <definedName name="pricehi">#REF!</definedName>
    <definedName name="pricelo">#REF!</definedName>
    <definedName name="Pricerelative_12Month">#REF!</definedName>
    <definedName name="PriceRelative_1Month">#REF!</definedName>
    <definedName name="PriceRelative_3Month">#REF!</definedName>
    <definedName name="PriceWarning">#REF!</definedName>
    <definedName name="PRIEARN01">#REF!</definedName>
    <definedName name="PRIEARN02">#REF!</definedName>
    <definedName name="priearn04">#REF!</definedName>
    <definedName name="PRIEARN2000">#REF!</definedName>
    <definedName name="PRIEARN2001">#REF!</definedName>
    <definedName name="PRIEARN2002">#REF!</definedName>
    <definedName name="PRIEARN2003">#REF!</definedName>
    <definedName name="priearn2004">#REF!</definedName>
    <definedName name="PRIEARN85">#REF!</definedName>
    <definedName name="PRIEARN86">#REF!</definedName>
    <definedName name="PRIEARN87">#REF!</definedName>
    <definedName name="PRIEARN88">#REF!</definedName>
    <definedName name="PRIEARN89">#REF!</definedName>
    <definedName name="PRIEARN90">#REF!</definedName>
    <definedName name="PRIEARN91">#REF!</definedName>
    <definedName name="PRIEARN92">#REF!</definedName>
    <definedName name="PRIEARN93">#REF!</definedName>
    <definedName name="PRIEARN94">#REF!</definedName>
    <definedName name="PRIEARN95">#REF!</definedName>
    <definedName name="Priftin.rifapentine00">#REF!</definedName>
    <definedName name="Priftin.rifapentine01">#REF!</definedName>
    <definedName name="Priftin.rifapentine02">#REF!</definedName>
    <definedName name="Priftin.rifapentine03">#REF!</definedName>
    <definedName name="Priftin.rifapentine04">#REF!</definedName>
    <definedName name="Priftin.rifapentine05">#REF!</definedName>
    <definedName name="Priftin.rifapentine97">#REF!</definedName>
    <definedName name="Priftin.rifapentine98">#REF!</definedName>
    <definedName name="Priftin.rifapentine99">#REF!</definedName>
    <definedName name="PrimaryDataType">#REF!</definedName>
    <definedName name="Print">#REF!</definedName>
    <definedName name="Print.Chart1">#REF!</definedName>
    <definedName name="Print.Chart2">#REF!</definedName>
    <definedName name="Print.Doc">#REF!</definedName>
    <definedName name="_xlnm.Print_Area">#REF!</definedName>
    <definedName name="Print_Area_MI">#REF!</definedName>
    <definedName name="print_cover">#REF!</definedName>
    <definedName name="Print_CSC_Report_2" hidden="1">{"CSC_1",#N/A,FALSE,"CSC Outputs";"CSC_2",#N/A,FALSE,"CSC Outputs"}</definedName>
    <definedName name="Print_CSC_Report_3" hidden="1">{"CSC_1",#N/A,FALSE,"CSC Outputs";"CSC_2",#N/A,FALSE,"CSC Outputs"}</definedName>
    <definedName name="print_target">#REF!</definedName>
    <definedName name="printrange2">#REF!,#REF!,#REF!,#REF!,#REF!,#REF!,#REF!,#REF!,#REF!</definedName>
    <definedName name="Proceeds_to_Company_2">#REF!</definedName>
    <definedName name="Products">#REF!</definedName>
    <definedName name="ProductsJune">#REF!</definedName>
    <definedName name="PROFIT">#REF!</definedName>
    <definedName name="Profit_aft_net_finance">#REF!</definedName>
    <definedName name="ProfitAndLoss">#REF!</definedName>
    <definedName name="PropGrwth">#REF!</definedName>
    <definedName name="Provisions">#REF!</definedName>
    <definedName name="provtoloan93">#REF!</definedName>
    <definedName name="provtoloan94">#REF!</definedName>
    <definedName name="provtoloan95">#REF!</definedName>
    <definedName name="provtoloan96">#REF!</definedName>
    <definedName name="provtoloan97">#REF!</definedName>
    <definedName name="provtoloan98">#REF!</definedName>
    <definedName name="Publish_From">#REF!</definedName>
    <definedName name="Publish_Until">#REF!</definedName>
    <definedName name="PULMTH">#REF!</definedName>
    <definedName name="PULYTD">#REF!</definedName>
    <definedName name="PUMTH">#REF!</definedName>
    <definedName name="Purchase_Price">#REF!</definedName>
    <definedName name="Purchases">#REF!</definedName>
    <definedName name="PUYTD">#REF!</definedName>
    <definedName name="PVGO">#REF!</definedName>
    <definedName name="Pylorid.TritecRBC00">#REF!</definedName>
    <definedName name="Pylorid.TritecRBC01">#REF!</definedName>
    <definedName name="Pylorid.TritecRBC02">#REF!</definedName>
    <definedName name="Pylorid.TritecRBC03">#REF!</definedName>
    <definedName name="Pylorid.TritecRBC04">#REF!</definedName>
    <definedName name="Pylorid.TritecRBC05">#REF!</definedName>
    <definedName name="Pylorid.TritecRBC97">#REF!</definedName>
    <definedName name="Pylorid.TritecRBC98">#REF!</definedName>
    <definedName name="Pylorid.TritecRBC99">#REF!</definedName>
    <definedName name="q">#REF!</definedName>
    <definedName name="q1.96">#REF!</definedName>
    <definedName name="q1.97">#REF!</definedName>
    <definedName name="Q1_92">#REF!</definedName>
    <definedName name="Q1_93">#REF!</definedName>
    <definedName name="Q1_94">#REF!</definedName>
    <definedName name="Q1_95">#REF!</definedName>
    <definedName name="q1_96">#REF!</definedName>
    <definedName name="q1_97">#REF!</definedName>
    <definedName name="q2.97">#REF!</definedName>
    <definedName name="q2.98">#REF!</definedName>
    <definedName name="Q2_92">#REF!</definedName>
    <definedName name="Q2_93">#REF!</definedName>
    <definedName name="Q2_94">#REF!</definedName>
    <definedName name="Q2_95">#REF!</definedName>
    <definedName name="q2_96">#REF!</definedName>
    <definedName name="q2_97">#REF!</definedName>
    <definedName name="q3.96">#REF!</definedName>
    <definedName name="q3.97">#REF!</definedName>
    <definedName name="q3.98">#REF!</definedName>
    <definedName name="Q3_92">#REF!</definedName>
    <definedName name="Q3_93">#REF!</definedName>
    <definedName name="Q3_94">#REF!</definedName>
    <definedName name="Q3_95">#REF!</definedName>
    <definedName name="q3_96">#REF!</definedName>
    <definedName name="q3_97">#REF!</definedName>
    <definedName name="q4.96">#REF!</definedName>
    <definedName name="q4.97">#REF!</definedName>
    <definedName name="q4.98">#REF!</definedName>
    <definedName name="Q4_92">#REF!</definedName>
    <definedName name="Q4_93">#REF!</definedName>
    <definedName name="Q4_94">#REF!</definedName>
    <definedName name="Q4_95">#REF!</definedName>
    <definedName name="q4_96">#REF!</definedName>
    <definedName name="q4_97">#REF!</definedName>
    <definedName name="qq" hidden="1">{"Back Page",#N/A,FALSE,"Front and Back"}</definedName>
    <definedName name="qqqqqqqqqqqqqqqqqqqqqqq" hidden="1">{"Five Year Record",#N/A,FALSE,"Front and Back"}</definedName>
    <definedName name="qqqqqqqqqqqqqqqqqqqqqqqqqqq" hidden="1">{"Front Page",#N/A,FALSE,"Front and Back"}</definedName>
    <definedName name="qqqqqqqqqqqqqqqqqqqqqqqqqqqqqqqqq" hidden="1">{"Five Year Record",#N/A,FALSE,"Front and Back"}</definedName>
    <definedName name="qqqqqqqqqqqqqqqqqqqqqqqqqqqqqqqqqqq" hidden="1">{"Geographic P1",#N/A,FALSE,"Division &amp; Geog"}</definedName>
    <definedName name="qqqqqqqqqqqqqqqqqqqqqqqqqqqqqqqqqqqq" hidden="1">{"PAGE1",#N/A,FALSE,"Consolidation";"PAGE2",#N/A,FALSE,"Consolidation";"PAGE3",#N/A,FALSE,"Consolidation";"PAGE4",#N/A,FALSE,"Consolidation";"PAGE5",#N/A,FALSE,"Consolidation";"PAGE6",#N/A,FALSE,"Consolidation";"PAGE7",#N/A,FALSE,"Consolidation"}</definedName>
    <definedName name="qryEstimateSet">#REF!</definedName>
    <definedName name="qryTicker">#REF!</definedName>
    <definedName name="QuarterlyComponents">#REF!</definedName>
    <definedName name="QuarterlyLocals1995">#REF!</definedName>
    <definedName name="QuarterlyLocalsFrom1996">#REF!</definedName>
    <definedName name="QuarterlyProfitFrom1997">#REF!</definedName>
    <definedName name="QuarterlyProfitTo1996">#REF!</definedName>
    <definedName name="QuarterlySalesFrom1996">#REF!</definedName>
    <definedName name="QuarterlySalesTo1995">#REF!</definedName>
    <definedName name="Quarters">#REF!</definedName>
    <definedName name="Quoted_investments">#REF!</definedName>
    <definedName name="r_cfps">#REF!</definedName>
    <definedName name="r_con_type">#REF!</definedName>
    <definedName name="r_con_type_lt">#REF!</definedName>
    <definedName name="R_D">#REF!</definedName>
    <definedName name="r_dep">#REF!</definedName>
    <definedName name="r_eps">#REF!</definedName>
    <definedName name="r_eps_lt">#REF!</definedName>
    <definedName name="r_eps_lt_growth">#REF!</definedName>
    <definedName name="r_fterm">#REF!</definedName>
    <definedName name="r_incm">#REF!</definedName>
    <definedName name="r_nameq">#REF!</definedName>
    <definedName name="r_net_incm">#REF!</definedName>
    <definedName name="r_netincm_lt">#REF!</definedName>
    <definedName name="r_nmonth">#REF!</definedName>
    <definedName name="r_numaff">#REF!</definedName>
    <definedName name="r_opincm">#REF!</definedName>
    <definedName name="r_peg_ratio_lt">#REF!</definedName>
    <definedName name="r_per">#REF!</definedName>
    <definedName name="r_per_lt">#REF!</definedName>
    <definedName name="r_propeq">#REF!</definedName>
    <definedName name="r_sales">#REF!</definedName>
    <definedName name="raccolta96">#REF!</definedName>
    <definedName name="RalenzaZanamivirFlu00">#REF!</definedName>
    <definedName name="RalenzaZanamivirFlu01">#REF!</definedName>
    <definedName name="RalenzaZanamivirFlu02">#REF!</definedName>
    <definedName name="RalenzaZanamivirFlu03">#REF!</definedName>
    <definedName name="RalenzaZanamivirFlu04">#REF!</definedName>
    <definedName name="RalenzaZanamivirFlu05">#REF!</definedName>
    <definedName name="RalenzaZanamivirFlu98">#REF!</definedName>
    <definedName name="RalenzaZanamivirFlu99">#REF!</definedName>
    <definedName name="Range_of_Institutions">#REF!</definedName>
    <definedName name="rating">#REF!</definedName>
    <definedName name="RATIOFULL">#REF!</definedName>
    <definedName name="RATIOS">#REF!</definedName>
    <definedName name="RAvprice91">#REF!</definedName>
    <definedName name="RAvprice92">#REF!</definedName>
    <definedName name="RAvprice93">#REF!</definedName>
    <definedName name="RAvprice94">#REF!</definedName>
    <definedName name="RAvprice95">#REF!</definedName>
    <definedName name="RAvprice96">#REF!</definedName>
    <definedName name="Raxar00">#REF!</definedName>
    <definedName name="Raxar01">#REF!</definedName>
    <definedName name="Raxar02">#REF!</definedName>
    <definedName name="Raxar03">#REF!</definedName>
    <definedName name="Raxar04">#REF!</definedName>
    <definedName name="Raxar05">#REF!</definedName>
    <definedName name="Raxar97">#REF!</definedName>
    <definedName name="Raxar98">#REF!</definedName>
    <definedName name="Raxar99">#REF!</definedName>
    <definedName name="rbstpbkf">#REF!</definedName>
    <definedName name="Real_earnings">#REF!</definedName>
    <definedName name="Real_earnings_yield">#REF!</definedName>
    <definedName name="recap_dividend">"Picture 69"</definedName>
    <definedName name="recap_repurchase">"Picture 64"</definedName>
    <definedName name="Receivables">#REF!</definedName>
    <definedName name="Recommendation">#REF!</definedName>
    <definedName name="_xlnm.Recorder">#REF!</definedName>
    <definedName name="recoveries93">#REF!</definedName>
    <definedName name="recoveries94">#REF!</definedName>
    <definedName name="recoveries95">#REF!</definedName>
    <definedName name="recoveries96">#REF!</definedName>
    <definedName name="recoveries97">#REF!</definedName>
    <definedName name="recoveries98">#REF!</definedName>
    <definedName name="Refining_marketing_and_trading">#REF!</definedName>
    <definedName name="Refludan00">#REF!</definedName>
    <definedName name="Refludan01">#REF!</definedName>
    <definedName name="Refludan02">#REF!</definedName>
    <definedName name="Refludan03">#REF!</definedName>
    <definedName name="Refludan04">#REF!</definedName>
    <definedName name="Refludan05">#REF!</definedName>
    <definedName name="Refludan97">#REF!</definedName>
    <definedName name="Refludan98">#REF!</definedName>
    <definedName name="Refludan99">#REF!</definedName>
    <definedName name="REGIONAL_AC">#REF!</definedName>
    <definedName name="regions06">#REF!</definedName>
    <definedName name="Relative">#REF!</definedName>
    <definedName name="RelData">#REF!</definedName>
    <definedName name="releases93">#REF!</definedName>
    <definedName name="releases94">#REF!</definedName>
    <definedName name="releases95">#REF!</definedName>
    <definedName name="releases96">#REF!</definedName>
    <definedName name="releases97">#REF!</definedName>
    <definedName name="releases98">#REF!</definedName>
    <definedName name="relpr12m">#REF!</definedName>
    <definedName name="relpr1m">#REF!</definedName>
    <definedName name="relpr3m">#REF!</definedName>
    <definedName name="RelTitle">"IndexName"</definedName>
    <definedName name="RelTopix">#REF!</definedName>
    <definedName name="rename_of_wrn.CSC" hidden="1">{"page1",#N/A,TRUE,"CSC";"page2",#N/A,TRUE,"CSC"}</definedName>
    <definedName name="Report">#REF!</definedName>
    <definedName name="REPORTED_PRETAX_PROFIT">#REF!</definedName>
    <definedName name="ReportPage1" hidden="1">{"Annual_Income",#N/A,FALSE,"Report Page";"Balance_Cash_Flow",#N/A,FALSE,"Report Page";"Quarterly_Income",#N/A,FALSE,"Report Page"}</definedName>
    <definedName name="reposassets93">#REF!</definedName>
    <definedName name="reposassets94">#REF!</definedName>
    <definedName name="reposassets95">#REF!</definedName>
    <definedName name="reposassets96">#REF!</definedName>
    <definedName name="reposassets97">#REF!</definedName>
    <definedName name="ReQuipParkinsons.00">#REF!</definedName>
    <definedName name="ReQuipParkinsons.01">#REF!</definedName>
    <definedName name="ReQuipParkinsons.0102">#REF!</definedName>
    <definedName name="ReQuipParkinsons.02">#REF!</definedName>
    <definedName name="ReQuipParkinsons.03">#REF!</definedName>
    <definedName name="ReQuipParkinsons.04">#REF!</definedName>
    <definedName name="ReQuipParkinsons.05">#REF!</definedName>
    <definedName name="ReQuipParkinsons.99">#REF!</definedName>
    <definedName name="ReQuipParkinsons01">#REF!</definedName>
    <definedName name="ReQuipParkinsons02">#REF!</definedName>
    <definedName name="ReQuipParkinsons03">#REF!</definedName>
    <definedName name="ReQuipParkinsons04">#REF!</definedName>
    <definedName name="ReQuipParkinsons05">#REF!</definedName>
    <definedName name="ReQuipParkinsons97">#REF!</definedName>
    <definedName name="ReQuipParkinsons98">#REF!</definedName>
    <definedName name="ReQuipParkinsons99">#REF!</definedName>
    <definedName name="ResearchForecasts">#REF!</definedName>
    <definedName name="resnpa93">#REF!</definedName>
    <definedName name="resnpa94">#REF!</definedName>
    <definedName name="resnpa95">#REF!</definedName>
    <definedName name="resnpa96">#REF!</definedName>
    <definedName name="resnpa97">#REF!</definedName>
    <definedName name="resnpa98">#REF!</definedName>
    <definedName name="resnpl93">#REF!</definedName>
    <definedName name="resnpl94">#REF!</definedName>
    <definedName name="resnpl95">#REF!</definedName>
    <definedName name="resnpl96">#REF!</definedName>
    <definedName name="resnpl97">#REF!</definedName>
    <definedName name="resnpl98">#REF!</definedName>
    <definedName name="RespiratoryOthers00">#REF!</definedName>
    <definedName name="RespiratoryOthers01">#REF!</definedName>
    <definedName name="RespiratoryOthers02">#REF!</definedName>
    <definedName name="RespiratoryOthers03">#REF!</definedName>
    <definedName name="RespiratoryOthers04">#REF!</definedName>
    <definedName name="RespiratoryOthers05">#REF!</definedName>
    <definedName name="RespiratoryOthers97">#REF!</definedName>
    <definedName name="RespiratoryOthers98">#REF!</definedName>
    <definedName name="RespiratoryOthers99">#REF!</definedName>
    <definedName name="resriskass93">#REF!</definedName>
    <definedName name="resriskass94">#REF!</definedName>
    <definedName name="resriskass95">#REF!</definedName>
    <definedName name="resriskass96">#REF!</definedName>
    <definedName name="resriskass97">#REF!</definedName>
    <definedName name="resriskass98">#REF!</definedName>
    <definedName name="Restricted_equity">#REF!</definedName>
    <definedName name="Restructuring">#REF!</definedName>
    <definedName name="Restructuring_charges_growth_fore">#REF!</definedName>
    <definedName name="Results">#REF!</definedName>
    <definedName name="RETAIL">#REF!</definedName>
    <definedName name="retailers">#REF!</definedName>
    <definedName name="Retrovir00">#REF!</definedName>
    <definedName name="Retrovir01">#REF!</definedName>
    <definedName name="Retrovir02">#REF!</definedName>
    <definedName name="Retrovir03">#REF!</definedName>
    <definedName name="Retrovir04">#REF!</definedName>
    <definedName name="Retrovir05">#REF!</definedName>
    <definedName name="Retrovir97">#REF!</definedName>
    <definedName name="Retrovir98">#REF!</definedName>
    <definedName name="Retrovir99">#REF!</definedName>
    <definedName name="RETURNVALN">#REF!</definedName>
    <definedName name="Reuters_REDD">#REF!</definedName>
    <definedName name="Reuters_RIC">#REF!</definedName>
    <definedName name="revenue">#REF!</definedName>
    <definedName name="Revenue_Breakout">#REF!</definedName>
    <definedName name="Revenues">#REF!</definedName>
    <definedName name="Revs94">#REF!</definedName>
    <definedName name="Revs95">#REF!</definedName>
    <definedName name="Revs96">#REF!</definedName>
    <definedName name="Rilutek.Riluzole00">#REF!</definedName>
    <definedName name="Rilutek.Riluzole01">#REF!</definedName>
    <definedName name="Rilutek.Riluzole02">#REF!</definedName>
    <definedName name="Rilutek.Riluzole03">#REF!</definedName>
    <definedName name="Rilutek.Riluzole04">#REF!</definedName>
    <definedName name="Rilutek.Riluzole05">#REF!</definedName>
    <definedName name="Rilutek.Riluzole97">#REF!</definedName>
    <definedName name="Rilutek.Riluzole98">#REF!</definedName>
    <definedName name="Rilutek.Riluzole99">#REF!</definedName>
    <definedName name="riskassets93">#REF!</definedName>
    <definedName name="riskassets94">#REF!</definedName>
    <definedName name="riskassets95">#REF!</definedName>
    <definedName name="riskassets96">#REF!</definedName>
    <definedName name="riskassets97">#REF!</definedName>
    <definedName name="riskassets98">#REF!</definedName>
    <definedName name="RiskFree">#REF!</definedName>
    <definedName name="RiskFreeX">#REF!</definedName>
    <definedName name="RnD_expense_fore">#REF!</definedName>
    <definedName name="RnD_expense_growth_fore">#REF!</definedName>
    <definedName name="RnD_expenses_fore">#REF!</definedName>
    <definedName name="ROACE">#REF!</definedName>
    <definedName name="ROAE">#REF!</definedName>
    <definedName name="roce1">#REF!</definedName>
    <definedName name="ROCE96">#REF!</definedName>
    <definedName name="ROE">#REF!</definedName>
    <definedName name="ROE00">#REF!</definedName>
    <definedName name="roe1q98">#REF!</definedName>
    <definedName name="roe1q99">#REF!</definedName>
    <definedName name="roe2q97">#REF!</definedName>
    <definedName name="roe2q97b">#REF!</definedName>
    <definedName name="roe2q98">#REF!</definedName>
    <definedName name="roe2q99">#REF!</definedName>
    <definedName name="roe3q98">#REF!</definedName>
    <definedName name="roe3q99">#REF!</definedName>
    <definedName name="ROE3Q99e">#REF!</definedName>
    <definedName name="roe4q98">#REF!</definedName>
    <definedName name="ROEN">#REF!</definedName>
    <definedName name="roeq296">#REF!</definedName>
    <definedName name="ROIC_WACC">#REF!</definedName>
    <definedName name="Romania">#REF!</definedName>
    <definedName name="RomCap02">#REF!</definedName>
    <definedName name="RomVol02">#REF!</definedName>
    <definedName name="RoW">#REF!</definedName>
    <definedName name="RoW_w">#REF!</definedName>
    <definedName name="RPOthers00">#REF!</definedName>
    <definedName name="RPOthers01">#REF!</definedName>
    <definedName name="RPOthers02">#REF!</definedName>
    <definedName name="RPOthers03">#REF!</definedName>
    <definedName name="RPOthers04">#REF!</definedName>
    <definedName name="RPOthers05">#REF!</definedName>
    <definedName name="RPOthers97">#REF!</definedName>
    <definedName name="RPOthers98">#REF!</definedName>
    <definedName name="RPOthers99">#REF!</definedName>
    <definedName name="rRange">#REF!</definedName>
    <definedName name="rrrrrrrrrrrrrrrrrrrrrr" hidden="1">{"Back Page",#N/A,FALSE,"Front and Back"}</definedName>
    <definedName name="rubbish">#REF!</definedName>
    <definedName name="rubbish2">#REF!</definedName>
    <definedName name="Rulid00">#REF!</definedName>
    <definedName name="Rulid01">#REF!</definedName>
    <definedName name="Rulid02">#REF!</definedName>
    <definedName name="Rulid03">#REF!</definedName>
    <definedName name="Rulid04">#REF!</definedName>
    <definedName name="Rulid05">#REF!</definedName>
    <definedName name="Rulid97">#REF!</definedName>
    <definedName name="Rulid98">#REF!</definedName>
    <definedName name="Rulid99">#REF!</definedName>
    <definedName name="rvenue">#REF!</definedName>
    <definedName name="Rythmodan00">#REF!</definedName>
    <definedName name="Rythmodan01">#REF!</definedName>
    <definedName name="Rythmodan02">#REF!</definedName>
    <definedName name="Rythmodan03">#REF!</definedName>
    <definedName name="Rythmodan04">#REF!</definedName>
    <definedName name="Rythmodan05">#REF!</definedName>
    <definedName name="Rythmodan97">#REF!</definedName>
    <definedName name="Rythmodan98">#REF!</definedName>
    <definedName name="Rythmodan99">#REF!</definedName>
    <definedName name="s">#REF!</definedName>
    <definedName name="Sabril00">#REF!</definedName>
    <definedName name="Sabril01">#REF!</definedName>
    <definedName name="Sabril02">#REF!</definedName>
    <definedName name="Sabril03">#REF!</definedName>
    <definedName name="Sabril04">#REF!</definedName>
    <definedName name="Sabril05">#REF!</definedName>
    <definedName name="Sabril97">#REF!</definedName>
    <definedName name="Sabril98">#REF!</definedName>
    <definedName name="Sabril99">#REF!</definedName>
    <definedName name="Sales">#REF!</definedName>
    <definedName name="Sales_growth_avg">#REF!</definedName>
    <definedName name="salesline">#REF!</definedName>
    <definedName name="SAN">#REF!</definedName>
    <definedName name="Sandvik">#REF!</definedName>
    <definedName name="SASS5HistEPSGrowth">#REF!</definedName>
    <definedName name="SASS5ProjEPSGrowth">#REF!</definedName>
    <definedName name="SASSDirectorHoldings">#REF!</definedName>
    <definedName name="SASSEPS45AGR">#REF!</definedName>
    <definedName name="SASSLastAnnounce">#REF!</definedName>
    <definedName name="SASSNETDIV45AGR">#REF!</definedName>
    <definedName name="SB_Range_Premium">#REF!</definedName>
    <definedName name="SB_Range_Price">#REF!</definedName>
    <definedName name="Scania">#REF!</definedName>
    <definedName name="scen_change" hidden="1">#REF!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enario">"Scenario"</definedName>
    <definedName name="SCH_PR">#REF!</definedName>
    <definedName name="SCH_Preview">#REF!</definedName>
    <definedName name="Schneider">#REF!</definedName>
    <definedName name="SD">#REF!</definedName>
    <definedName name="sdkjf">#REF!</definedName>
    <definedName name="Sec_EPSGrowth">#REF!</definedName>
    <definedName name="sech199div">#REF!</definedName>
    <definedName name="SecName">#REF!</definedName>
    <definedName name="SecPriceCode">#REF!</definedName>
    <definedName name="seg">#REF!</definedName>
    <definedName name="Segment1_income_fore">#REF!</definedName>
    <definedName name="Segment1_income_growth_fore">#REF!</definedName>
    <definedName name="Segment2_income_fore">#REF!</definedName>
    <definedName name="Segment2_income_growth_fore">#REF!</definedName>
    <definedName name="segtot">#REF!</definedName>
    <definedName name="Seldane00">#REF!</definedName>
    <definedName name="Seldane01">#REF!</definedName>
    <definedName name="Seldane02">#REF!</definedName>
    <definedName name="Seldane03">#REF!</definedName>
    <definedName name="Seldane04">#REF!</definedName>
    <definedName name="Seldane05">#REF!</definedName>
    <definedName name="Seldane97">#REF!</definedName>
    <definedName name="Seldane98">#REF!</definedName>
    <definedName name="Seldane99">#REF!</definedName>
    <definedName name="SellingCosts">#REF!</definedName>
    <definedName name="SEMISALES">#REF!</definedName>
    <definedName name="sencount" hidden="1">1</definedName>
    <definedName name="SerbCap02">#REF!</definedName>
    <definedName name="SerbiaVol02">#REF!</definedName>
    <definedName name="Seretide00">#REF!</definedName>
    <definedName name="Seretide01">#REF!</definedName>
    <definedName name="Seretide02">#REF!</definedName>
    <definedName name="Seretide03">#REF!</definedName>
    <definedName name="Seretide04">#REF!</definedName>
    <definedName name="Seretide05">#REF!</definedName>
    <definedName name="Seretide98">#REF!</definedName>
    <definedName name="Seretide99">#REF!</definedName>
    <definedName name="Serevent00">#REF!</definedName>
    <definedName name="Serevent01">#REF!</definedName>
    <definedName name="Serevent02">#REF!</definedName>
    <definedName name="Serevent03">#REF!</definedName>
    <definedName name="Serevent04">#REF!</definedName>
    <definedName name="Serevent05">#REF!</definedName>
    <definedName name="Serevent97">#REF!</definedName>
    <definedName name="Serevent98">#REF!</definedName>
    <definedName name="Serevent99">#REF!</definedName>
    <definedName name="Seroxat.Paxil00">#REF!</definedName>
    <definedName name="Seroxat.Paxil01">#REF!</definedName>
    <definedName name="Seroxat.Paxil02">#REF!</definedName>
    <definedName name="Seroxat.Paxil03">#REF!</definedName>
    <definedName name="Seroxat.Paxil04">#REF!</definedName>
    <definedName name="Seroxat.Paxil05">#REF!</definedName>
    <definedName name="Seroxat.Paxil97">#REF!</definedName>
    <definedName name="Seroxat.Paxil98">#REF!</definedName>
    <definedName name="Seroxat.Paxil99">#REF!</definedName>
    <definedName name="SGA_fore">#REF!</definedName>
    <definedName name="SGA_growth_avg">#REF!</definedName>
    <definedName name="SGA_growth_fore">#REF!</definedName>
    <definedName name="SGA_margin_fore">#REF!</definedName>
    <definedName name="sgdzhet" hidden="1">{"subs",#N/A,FALSE,"database ";"proportional",#N/A,FALSE,"database "}</definedName>
    <definedName name="SHAKEOUT">#REF!</definedName>
    <definedName name="SHAP00">#REF!</definedName>
    <definedName name="SHAP01">#REF!</definedName>
    <definedName name="SHAP96">#REF!</definedName>
    <definedName name="SHAP97">#REF!</definedName>
    <definedName name="SHAP98">#REF!</definedName>
    <definedName name="SHAP99">#REF!</definedName>
    <definedName name="Share_BB_CompanyID">#REF!</definedName>
    <definedName name="Share_Data">#REF!</definedName>
    <definedName name="SHARE_PRICE">#REF!</definedName>
    <definedName name="shares">#REF!</definedName>
    <definedName name="shares_avg">#REF!</definedName>
    <definedName name="Shares_Bought_Back_2">#REF!</definedName>
    <definedName name="Shares_fore">#REF!</definedName>
    <definedName name="Shares_growth_fore">#REF!</definedName>
    <definedName name="Shares_Outstanding_2">#REF!</definedName>
    <definedName name="shares_qtr">#REF!</definedName>
    <definedName name="shares00">#REF!</definedName>
    <definedName name="shares02">#REF!</definedName>
    <definedName name="sharesavg93">#REF!</definedName>
    <definedName name="sharesavg94">#REF!</definedName>
    <definedName name="sharesavg95">#REF!</definedName>
    <definedName name="sharesavg96">#REF!</definedName>
    <definedName name="sharesavg97">#REF!</definedName>
    <definedName name="sharesavg98">#REF!</definedName>
    <definedName name="sharesavgfd93">#REF!</definedName>
    <definedName name="sharesavgfd94">#REF!</definedName>
    <definedName name="sharesavgfd95">#REF!</definedName>
    <definedName name="sharesavgfd96">#REF!</definedName>
    <definedName name="sharesavgfd97">#REF!</definedName>
    <definedName name="sharesavgfd98">#REF!</definedName>
    <definedName name="sharesOut">#REF!</definedName>
    <definedName name="sharesq296">#REF!</definedName>
    <definedName name="sharesye93">#REF!</definedName>
    <definedName name="sharesye94">#REF!</definedName>
    <definedName name="sharesye95">#REF!</definedName>
    <definedName name="shargentina">#REF!</definedName>
    <definedName name="SHAS01">#REF!</definedName>
    <definedName name="shAustralia">#REF!</definedName>
    <definedName name="shaustria">#REF!</definedName>
    <definedName name="shBelgium">#REF!</definedName>
    <definedName name="shbluecircle">#REF!</definedName>
    <definedName name="shbrazil">#REF!</definedName>
    <definedName name="shBulgaria">#REF!</definedName>
    <definedName name="shcameroon">#REF!</definedName>
    <definedName name="shCanada">#REF!</definedName>
    <definedName name="shCatatumbo">#REF!</definedName>
    <definedName name="shchile">#REF!</definedName>
    <definedName name="shchina">#REF!</definedName>
    <definedName name="shcolombia">#REF!</definedName>
    <definedName name="shCostaRica">#REF!</definedName>
    <definedName name="shcroatia">#REF!</definedName>
    <definedName name="shczech">#REF!</definedName>
    <definedName name="SHDATABLK">#REF!</definedName>
    <definedName name="shEcuador">#REF!</definedName>
    <definedName name="sheet" hidden="1">{"Assumptions1",#N/A,FALSE,"Assumptions";"MergerPlans1","20yearamort",FALSE,"MergerPlans";"MergerPlans1","40yearamort",FALSE,"MergerPlans";"MergerPlans2",#N/A,FALSE,"MergerPlans";"inputs",#N/A,FALSE,"MergerPlans"}</definedName>
    <definedName name="shegypt">#REF!</definedName>
    <definedName name="shFabricaNacio">#REF!</definedName>
    <definedName name="shFrance">#REF!</definedName>
    <definedName name="shgermany">#REF!</definedName>
    <definedName name="shGuyana">#REF!</definedName>
    <definedName name="shHonduras">#REF!</definedName>
    <definedName name="shhungary">#REF!</definedName>
    <definedName name="shi">#REF!</definedName>
    <definedName name="shIndia">#REF!</definedName>
    <definedName name="shindonesia">#REF!</definedName>
    <definedName name="SHINV">#REF!</definedName>
    <definedName name="shipbuidling_navy">#REF!</definedName>
    <definedName name="Shipbuilding_Navy">#REF!</definedName>
    <definedName name="shitaly">#REF!</definedName>
    <definedName name="shItaly1">#REF!</definedName>
    <definedName name="shItaly2">#REF!</definedName>
    <definedName name="shjordan">#REF!</definedName>
    <definedName name="shkenya">#REF!</definedName>
    <definedName name="shkorea">#REF!</definedName>
    <definedName name="shLebanon">#REF!</definedName>
    <definedName name="shMalaysia">#REF!</definedName>
    <definedName name="shMaringa">#REF!</definedName>
    <definedName name="shmatsulfur">#REF!</definedName>
    <definedName name="shMexico">#REF!</definedName>
    <definedName name="shmorocco">#REF!</definedName>
    <definedName name="shnacional">#REF!</definedName>
    <definedName name="shnatal">#REF!</definedName>
    <definedName name="shNewZealand">#REF!</definedName>
    <definedName name="SHO">#REF!</definedName>
    <definedName name="shokyo_code">#REF!</definedName>
    <definedName name="Short_term_debt">#REF!</definedName>
    <definedName name="Short_term_liabilities">#REF!</definedName>
    <definedName name="shPhilipines">#REF!</definedName>
    <definedName name="shphilippines">#REF!</definedName>
    <definedName name="shpol1">#REF!</definedName>
    <definedName name="shpol2">#REF!</definedName>
    <definedName name="shpol3">#REF!</definedName>
    <definedName name="shpoland">#REF!</definedName>
    <definedName name="SHRFULL">#REF!</definedName>
    <definedName name="shromania">#REF!</definedName>
    <definedName name="shrussia">#REF!</definedName>
    <definedName name="shs">#REF!</definedName>
    <definedName name="shSafrica">#REF!</definedName>
    <definedName name="SHSAL">#REF!</definedName>
    <definedName name="shserbia">#REF!</definedName>
    <definedName name="shslovakia">#REF!</definedName>
    <definedName name="shSouthAfrica">#REF!</definedName>
    <definedName name="shspain">#REF!</definedName>
    <definedName name="shspain1">#REF!</definedName>
    <definedName name="shspain2">#REF!</definedName>
    <definedName name="shSriLanka">#REF!</definedName>
    <definedName name="shThailand">#REF!</definedName>
    <definedName name="shtupi">#REF!</definedName>
    <definedName name="shturkey">#REF!</definedName>
    <definedName name="shukraine">#REF!</definedName>
    <definedName name="shUS">#REF!</definedName>
    <definedName name="shVenezuela">#REF!</definedName>
    <definedName name="shVietnam">#REF!</definedName>
    <definedName name="SIVP98">#REF!</definedName>
    <definedName name="SKF">#REF!</definedName>
    <definedName name="SLM">#REF!</definedName>
    <definedName name="Slovakia">#REF!</definedName>
    <definedName name="SlovCap02">#REF!</definedName>
    <definedName name="SlovVol02">#REF!</definedName>
    <definedName name="slsa">#REF!</definedName>
    <definedName name="SMLLMTH">#REF!</definedName>
    <definedName name="SMLLYTD">#REF!</definedName>
    <definedName name="SMLMTH">#REF!</definedName>
    <definedName name="SMLYTD">#REF!</definedName>
    <definedName name="SO1H97">#REF!</definedName>
    <definedName name="SO1H97b">#REF!</definedName>
    <definedName name="so1h98">#REF!</definedName>
    <definedName name="so1h99">#REF!</definedName>
    <definedName name="so2q97">#REF!</definedName>
    <definedName name="so3q99">#REF!</definedName>
    <definedName name="so4q99">#REF!</definedName>
    <definedName name="solver_lin" hidden="1">0</definedName>
    <definedName name="solver_num" hidden="1">0</definedName>
    <definedName name="solver_typ" hidden="1">3</definedName>
    <definedName name="solver_val" hidden="1">0.1076</definedName>
    <definedName name="SORT">#REF!</definedName>
    <definedName name="South_America">#REF!</definedName>
    <definedName name="South_America_w">#REF!</definedName>
    <definedName name="Spain">#REF!</definedName>
    <definedName name="Spainn">#REF!</definedName>
    <definedName name="SpCap02">#REF!</definedName>
    <definedName name="SpVol02">#REF!</definedName>
    <definedName name="SPWS_WBID">"A41DAB2D-2CDD-11D5-B4F2-00104B110F18"</definedName>
    <definedName name="srn" hidden="1">{"ANNUAL",#N/A,FALSE,"DDCLINK";"DDC94",#N/A,FALSE,"DDCLINK"}</definedName>
    <definedName name="ss" hidden="1">{"P and L",#N/A,FALSE,"Financial Output";"Cashflow",#N/A,FALSE,"Financial Output";"Balance Sheet",#N/A,FALSE,"Financial Output"}</definedName>
    <definedName name="ssss" hidden="1">{"P and L Detail Page 1",#N/A,FALSE,"Data";"P and L Detail Page 2",#N/A,FALSE,"Data"}</definedName>
    <definedName name="sssss" hidden="1">{"Five Year Record",#N/A,FALSE,"Front and Back"}</definedName>
    <definedName name="ST_debt_growth_fore">#REF!</definedName>
    <definedName name="staCompareForecastCapE">#REF!</definedName>
    <definedName name="staCompareInterimCapE">#REF!</definedName>
    <definedName name="staCompareInvestCapE">#REF!</definedName>
    <definedName name="staCopySTRIPESCapE">#REF!</definedName>
    <definedName name="staCreateWorkbookCapE">#REF!</definedName>
    <definedName name="staDetermineAnalystCapE">#REF!</definedName>
    <definedName name="staDetermineIndustryCapE">#REF!</definedName>
    <definedName name="staff93">#REF!</definedName>
    <definedName name="staff94">#REF!</definedName>
    <definedName name="staff95">#REF!</definedName>
    <definedName name="staff96">#REF!</definedName>
    <definedName name="staff97">#REF!</definedName>
    <definedName name="staFormatWorkbookCapE">#REF!</definedName>
    <definedName name="Standard_FS">#REF!</definedName>
    <definedName name="stanpbkf">#REF!</definedName>
    <definedName name="staQueryDBCapE">#REF!</definedName>
    <definedName name="staRetrieveCodeCapE">#REF!</definedName>
    <definedName name="staRetrieveCompanyCap">#REF!</definedName>
    <definedName name="staRetrieveCompanyCapE">#REF!</definedName>
    <definedName name="staRetrieveConsolCapE">#REF!</definedName>
    <definedName name="staRetrieveInvestCapE">#REF!</definedName>
    <definedName name="staRetrieveParentCapE">#REF!</definedName>
    <definedName name="start">#REF!</definedName>
    <definedName name="START_COLUMN">#REF!</definedName>
    <definedName name="START_STATUS">#REF!</definedName>
    <definedName name="startPage">#REF!</definedName>
    <definedName name="staUpdateConsolCapE">#REF!</definedName>
    <definedName name="staUpdateDBCapE">#REF!</definedName>
    <definedName name="staUpdateForecastCapE">#REF!</definedName>
    <definedName name="staUpdateInterimCapE">#REF!</definedName>
    <definedName name="staUpdateInvestCapE">#REF!</definedName>
    <definedName name="staUpdateParentCapE">#REF!</definedName>
    <definedName name="staValidateDBCapE">#REF!</definedName>
    <definedName name="staValidateWorkbookCapE">#REF!</definedName>
    <definedName name="Step3">#REF!</definedName>
    <definedName name="Sterdllr95">#REF!</definedName>
    <definedName name="Sterdllr96">#REF!</definedName>
    <definedName name="Sterdllr97">#REF!</definedName>
    <definedName name="sterdllr98">#REF!</definedName>
    <definedName name="Stock">#REF!</definedName>
    <definedName name="Stock_price">#REF!</definedName>
    <definedName name="Stock_price_close">#REF!</definedName>
    <definedName name="stock_price_date">#REF!</definedName>
    <definedName name="stock_price_market">#REF!</definedName>
    <definedName name="StoryCell">#REF!</definedName>
    <definedName name="StoryCells">#REF!</definedName>
    <definedName name="strec">#REF!</definedName>
    <definedName name="subunits">"subunits"</definedName>
    <definedName name="SULMTH">#REF!</definedName>
    <definedName name="SULYTD">#REF!</definedName>
    <definedName name="SUMMARY">#REF!</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EY1">#REF!</definedName>
    <definedName name="Summary_EY2">#REF!</definedName>
    <definedName name="Summary_P">#REF!</definedName>
    <definedName name="SUMMOD">#REF!</definedName>
    <definedName name="SUMTH">#REF!</definedName>
    <definedName name="Suprefact00">#REF!</definedName>
    <definedName name="Suprefact01">#REF!</definedName>
    <definedName name="Suprefact02">#REF!</definedName>
    <definedName name="Suprefact03">#REF!</definedName>
    <definedName name="Suprefact04">#REF!</definedName>
    <definedName name="Suprefact05">#REF!</definedName>
    <definedName name="Suprefact97">#REF!</definedName>
    <definedName name="Suprefact98">#REF!</definedName>
    <definedName name="Suprefact99">#REF!</definedName>
    <definedName name="Surplus_deficit">#REF!</definedName>
    <definedName name="SUYTD">#REF!</definedName>
    <definedName name="Svedala">#REF!</definedName>
    <definedName name="Sweden">#REF!</definedName>
    <definedName name="Sweden_w">#REF!</definedName>
    <definedName name="SwissCap02">#REF!</definedName>
    <definedName name="SwissVol02">#REF!</definedName>
    <definedName name="Switzerland">#REF!</definedName>
    <definedName name="Synercid00">#REF!</definedName>
    <definedName name="Synercid01">#REF!</definedName>
    <definedName name="Synercid02">#REF!</definedName>
    <definedName name="Synercid03">#REF!</definedName>
    <definedName name="Synercid04">#REF!</definedName>
    <definedName name="Synercid05">#REF!</definedName>
    <definedName name="Synercid97">#REF!</definedName>
    <definedName name="Synercid98">#REF!</definedName>
    <definedName name="Synercid99">#REF!</definedName>
    <definedName name="T">#REF!</definedName>
    <definedName name="TabBalSheet">#REF!</definedName>
    <definedName name="TabCashFlow">#REF!</definedName>
    <definedName name="Table2">#REF!</definedName>
    <definedName name="Table3">#REF!</definedName>
    <definedName name="TableBS">#REF!</definedName>
    <definedName name="TableBSA">#REF!</definedName>
    <definedName name="TableCF">#REF!</definedName>
    <definedName name="TableE">#REF!</definedName>
    <definedName name="TableFCF">#REF!</definedName>
    <definedName name="TableMultiples">#REF!</definedName>
    <definedName name="TabPandL">#REF!</definedName>
    <definedName name="TabRatios">#REF!</definedName>
    <definedName name="Tagamet00">#REF!</definedName>
    <definedName name="Tagamet01">#REF!</definedName>
    <definedName name="Tagamet02">#REF!</definedName>
    <definedName name="Tagamet03">#REF!</definedName>
    <definedName name="Tagamet04">#REF!</definedName>
    <definedName name="Tagamet05">#REF!</definedName>
    <definedName name="Tagamet97">#REF!</definedName>
    <definedName name="Tagamet98">#REF!</definedName>
    <definedName name="Tagamet99">#REF!</definedName>
    <definedName name="Tar_mth">#REF!</definedName>
    <definedName name="Target">#REF!</definedName>
    <definedName name="Target_debt_to_capital">#REF!</definedName>
    <definedName name="Targocid00">#REF!</definedName>
    <definedName name="Targocid01">#REF!</definedName>
    <definedName name="Targocid02">#REF!</definedName>
    <definedName name="Targocid03">#REF!</definedName>
    <definedName name="Targocid04">#REF!</definedName>
    <definedName name="Targocid05">#REF!</definedName>
    <definedName name="Targocid97">#REF!</definedName>
    <definedName name="Targocid98">#REF!</definedName>
    <definedName name="Targocid99">#REF!</definedName>
    <definedName name="Tarivid00">#REF!</definedName>
    <definedName name="Tarivid01">#REF!</definedName>
    <definedName name="Tarivid02">#REF!</definedName>
    <definedName name="Tarivid03">#REF!</definedName>
    <definedName name="Tarivid04">#REF!</definedName>
    <definedName name="Tarivid05">#REF!</definedName>
    <definedName name="Tarivid97">#REF!</definedName>
    <definedName name="Tarivid98">#REF!</definedName>
    <definedName name="Tarivid99">#REF!</definedName>
    <definedName name="Tavanic.levofloxacin00">#REF!</definedName>
    <definedName name="Tavanic.levofloxacin01">#REF!</definedName>
    <definedName name="Tavanic.levofloxacin02">#REF!</definedName>
    <definedName name="Tavanic.levofloxacin03">#REF!</definedName>
    <definedName name="Tavanic.levofloxacin04">#REF!</definedName>
    <definedName name="Tavanic.levofloxacin05">#REF!</definedName>
    <definedName name="Tavanic.levofloxacin97">#REF!</definedName>
    <definedName name="Tavanic.levofloxacin98">#REF!</definedName>
    <definedName name="Tavanic.levofloxacin99">#REF!</definedName>
    <definedName name="tax">#REF!</definedName>
    <definedName name="Tax_rate">#REF!</definedName>
    <definedName name="Taxation">#REF!</definedName>
    <definedName name="Taxes_paid">#REF!</definedName>
    <definedName name="Taxotere00">#REF!</definedName>
    <definedName name="Taxotere01">#REF!</definedName>
    <definedName name="Taxotere02">#REF!</definedName>
    <definedName name="Taxotere03">#REF!</definedName>
    <definedName name="Taxotere04">#REF!</definedName>
    <definedName name="Taxotere05">#REF!</definedName>
    <definedName name="Taxotere97">#REF!</definedName>
    <definedName name="Taxotere98">#REF!</definedName>
    <definedName name="Taxotere99">#REF!</definedName>
    <definedName name="taxrate93">#REF!</definedName>
    <definedName name="taxrate94">#REF!</definedName>
    <definedName name="taxrate95">#REF!</definedName>
    <definedName name="taxrate96">#REF!</definedName>
    <definedName name="taxrate97">#REF!</definedName>
    <definedName name="TB">#REF!</definedName>
    <definedName name="tctr">#REF!</definedName>
    <definedName name="TelmisartanAndCombos00">#REF!</definedName>
    <definedName name="TelmisartanAndCombos01">#REF!</definedName>
    <definedName name="TelmisartanAndCombos02">#REF!</definedName>
    <definedName name="TelmisartanAndCombos03">#REF!</definedName>
    <definedName name="TelmisartanAndCombos04">#REF!</definedName>
    <definedName name="TelmisartanAndCombos05">#REF!</definedName>
    <definedName name="TelmisartanAndCombos99">#REF!</definedName>
    <definedName name="Ter_EPSGrowth">#REF!</definedName>
    <definedName name="Term1_1">#REF!</definedName>
    <definedName name="Term1_2">#REF!</definedName>
    <definedName name="Term1_3">#REF!</definedName>
    <definedName name="Term2_1">#REF!</definedName>
    <definedName name="Term2_2">#REF!</definedName>
    <definedName name="Term2_3">#REF!</definedName>
    <definedName name="Term3_1">#REF!</definedName>
    <definedName name="Term3_2">#REF!</definedName>
    <definedName name="Term3_3">#REF!</definedName>
    <definedName name="Term4_1">#REF!</definedName>
    <definedName name="Term4_2">#REF!</definedName>
    <definedName name="Term4_3">#REF!</definedName>
    <definedName name="test" hidden="1">{#N/A,#N/A,FALSE,"F_Plan";#N/A,#N/A,FALSE,"Parameter"}</definedName>
    <definedName name="test1" hidden="1">{#N/A,#N/A,FALSE,"Umsatz";#N/A,#N/A,FALSE,"Base V.02";#N/A,#N/A,FALSE,"Charts"}</definedName>
    <definedName name="test2" hidden="1">{#N/A,#N/A,FALSE,"F_Plan";#N/A,#N/A,FALSE,"Parameter"}</definedName>
    <definedName name="TestAdd">"Test RefersTo1"</definedName>
    <definedName name="tests" hidden="1">{#N/A,#N/A,FALSE,"F_Plan";#N/A,#N/A,FALSE,"Parameter"}</definedName>
    <definedName name="Tests_All">#REF!</definedName>
    <definedName name="THEN">#REF!</definedName>
    <definedName name="THREE02">#REF!</definedName>
    <definedName name="THREE03">#REF!</definedName>
    <definedName name="THREE04">#REF!</definedName>
    <definedName name="THREE05">#REF!</definedName>
    <definedName name="THREE06">#REF!</definedName>
    <definedName name="THREE07">#REF!</definedName>
    <definedName name="THREE08">#REF!</definedName>
    <definedName name="THREE09">#REF!</definedName>
    <definedName name="THRIFTS">#REF!</definedName>
    <definedName name="Ticker">#REF!</definedName>
    <definedName name="tier193">#REF!</definedName>
    <definedName name="tier194">#REF!</definedName>
    <definedName name="tier195">#REF!</definedName>
    <definedName name="tier196">#REF!</definedName>
    <definedName name="tier197">#REF!</definedName>
    <definedName name="Tigr_Exhibit048d7a7d_a2f2_46cf_ac60_9b2473c2fab1" hidden="1">#REF!</definedName>
    <definedName name="Tigr_Exhibit09eb732e_cdbf_4a55_9cd8_1005e2f99fef" hidden="1">#REF!</definedName>
    <definedName name="Tigr_Exhibit0d900a73_ec0d_4d85_ae62_a45aef19c0ae" hidden="1">#REF!</definedName>
    <definedName name="Tigr_Exhibit0f932340_1618_481b_b90a_1a2553ce5af1" hidden="1">#REF!</definedName>
    <definedName name="Tigr_Exhibit114c40fe_8ebb_49f2_bbf7_e332ed8826b2" hidden="1">#REF!</definedName>
    <definedName name="Tigr_Exhibit118eab10_fc20_41af_8e99_69b8b8c3ce07" hidden="1">#REF!</definedName>
    <definedName name="Tigr_Exhibit1249c202_711a_454f_a704_b9ac341751a8" hidden="1">#REF!</definedName>
    <definedName name="Tigr_Exhibit13132450_2df3_4897_91ed_dfd464c07741" hidden="1">#REF!</definedName>
    <definedName name="Tigr_Exhibit14897398_17ff_42df_bfc6_f24fdfb6b8d7" hidden="1">#REF!</definedName>
    <definedName name="Tigr_Exhibit16069a2f_8a49_46cb_8c50_3206371aad48" hidden="1">#REF!</definedName>
    <definedName name="Tigr_Exhibit1a2e53ac_7a19_4d56_bb66_9556ceeef68d" hidden="1">#REF!</definedName>
    <definedName name="Tigr_Exhibit1afcd0e4_b58c_4c19_961d_70771777ee18" hidden="1">#REF!</definedName>
    <definedName name="Tigr_Exhibit1d0580dd_532a_41eb_885e_8aae706bba6e" hidden="1">#REF!</definedName>
    <definedName name="Tigr_Exhibit1e462517_3551_4ad6_98c7_3549f52566bc" hidden="1">#REF!</definedName>
    <definedName name="Tigr_Exhibit1f341470_dcd6_4024_97b1_78d7d1b30f2c" hidden="1">#REF!</definedName>
    <definedName name="Tigr_Exhibit2226d0c9_77c0_4bd9_a7f5_a7dfd959a268" hidden="1">#REF!</definedName>
    <definedName name="Tigr_Exhibit24204d0e_b414_4240_ab3d_fc80bd3f5532" hidden="1">#REF!</definedName>
    <definedName name="Tigr_Exhibit258de6c5_7c42_4be3_af5c_44afa44643b4" hidden="1">#REF!</definedName>
    <definedName name="Tigr_Exhibit29a734c7_4abb_4df3_8d63_e45330eb3765" hidden="1">#REF!</definedName>
    <definedName name="Tigr_Exhibit2b34e30b_b1ab_4339_9688_073d30c36e67" hidden="1">#REF!</definedName>
    <definedName name="Tigr_Exhibit2bb2bdab_a5ea_4236_a6b0_1fccc3121bb1" hidden="1">#REF!</definedName>
    <definedName name="Tigr_Exhibit2d91f0d3_cc8f_4ea0_abd6_0896f88c386e" hidden="1">#REF!</definedName>
    <definedName name="Tigr_Exhibit309f9a27_ab09_4066_9681_9fa937697d0e" hidden="1">#REF!</definedName>
    <definedName name="Tigr_Exhibit31bfaefe_cd83_4f92_8fd2_3549ecc53d81" hidden="1">#REF!</definedName>
    <definedName name="Tigr_Exhibit3565645a_8ea7_4e89_a8d8_680333e27603" hidden="1">#REF!</definedName>
    <definedName name="Tigr_Exhibit35788d6f_9361_4266_978e_4a02118761a3" hidden="1">#REF!</definedName>
    <definedName name="Tigr_Exhibit370b35f0_9d7c_498f_85b4_379f2ab95387" hidden="1">#REF!</definedName>
    <definedName name="Tigr_Exhibit3739667d_150f_47f3_896e_d90b0581bef8" hidden="1">#REF!</definedName>
    <definedName name="Tigr_Exhibit3fe62ab6_70c1_4ef4_b482_347e853886af" hidden="1">#REF!</definedName>
    <definedName name="Tigr_Exhibit44a6af51_445e_4dc3_945e_5b37d9915ada" hidden="1">#REF!</definedName>
    <definedName name="Tigr_Exhibit44c31617_7438_496b_8bb9_c04e85cc058e" hidden="1">#REF!</definedName>
    <definedName name="Tigr_Exhibit473ef35f_d3a0_4177_9a27_fdc0466ae82a" hidden="1">#REF!</definedName>
    <definedName name="Tigr_Exhibit4a082c52_3915_4e4f_90dc_2e055e1c1ecc" hidden="1">#REF!</definedName>
    <definedName name="Tigr_Exhibit4d2f577d_88c0_4c22_bced_bef87afdff4d" hidden="1">#REF!</definedName>
    <definedName name="Tigr_Exhibit4f883023_c965_4b32_817d_47529870d1eb" hidden="1">#REF!</definedName>
    <definedName name="Tigr_Exhibit5294b348_6298_436c_88a1_6425de916d69" hidden="1">#REF!</definedName>
    <definedName name="Tigr_Exhibit5d36a8f7_3151_4216_b8d6_7a0ba3337cef" hidden="1">#REF!</definedName>
    <definedName name="Tigr_Exhibit61797c03_98a9_4b9b_afde_b217ff2f9ed3" hidden="1">#REF!</definedName>
    <definedName name="Tigr_Exhibit61c13072_5102_4350_b798_a69e7a9691d3" hidden="1">#REF!</definedName>
    <definedName name="Tigr_Exhibit6a3fa6c9_d3bf_4429_83c8_22b53e5e4fd6" hidden="1">#REF!</definedName>
    <definedName name="Tigr_Exhibit7241aade_c661_4727_b775_830179da3b25" hidden="1">#REF!</definedName>
    <definedName name="Tigr_Exhibit72f358be_6a18_4946_994b_584a3bac4d22" hidden="1">#REF!</definedName>
    <definedName name="Tigr_Exhibit765f0984_b2f8_4323_a407_731860a58edc" hidden="1">#REF!</definedName>
    <definedName name="Tigr_Exhibit767f638b_2015_4dca_8b7c_aef0d9db7284" hidden="1">#REF!</definedName>
    <definedName name="Tigr_Exhibit7850fafe_758c_4bd2_8dda_ffa6174c5aa7" hidden="1">#REF!</definedName>
    <definedName name="Tigr_Exhibit7cdf34c0_67d1_481c_9e23_e2a5412b73de" hidden="1">#REF!</definedName>
    <definedName name="Tigr_Exhibit7cf5fd5a_e84d_454b_a44a_a91fdd0e91ac" hidden="1">#REF!</definedName>
    <definedName name="Tigr_Exhibit7d4fec9e_eac2_4b0d_8e7f_fa4ac6917170" hidden="1">#REF!</definedName>
    <definedName name="Tigr_Exhibit80a1bb4a_aa1f_4484_ab7f_74118af4ffdd" hidden="1">#REF!</definedName>
    <definedName name="Tigr_Exhibit857ce53f_0eab_4010_a7c0_432027a1b197" hidden="1">#REF!</definedName>
    <definedName name="Tigr_Exhibit8c710c5f_86da_401f_ad67_bdafa7ef02ed" hidden="1">#REF!</definedName>
    <definedName name="Tigr_Exhibit8c87aa21_251b_448d_b7f9_43852db8e0d4" hidden="1">#REF!</definedName>
    <definedName name="Tigr_Exhibit909ad377_802b_47db_bdfc_cd9c31ce0366" hidden="1">#REF!</definedName>
    <definedName name="Tigr_Exhibit9554d892_911c_4be1_b944_9ad5b32f5f2b" hidden="1">#REF!</definedName>
    <definedName name="Tigr_Exhibit963b049e_986d_4a91_a16c_854a6508c0a5" hidden="1">#REF!</definedName>
    <definedName name="Tigr_Exhibit980ba325_e637_4027_a704_82cf6981d67e" hidden="1">#REF!</definedName>
    <definedName name="Tigr_Exhibit9882bc66_5155_4b15_a88b_ac42b12ef015" hidden="1">#REF!</definedName>
    <definedName name="Tigr_Exhibit99bf8749_32d6_445b_a122_97f3fc18d26d" hidden="1">#REF!</definedName>
    <definedName name="Tigr_Exhibit99c5d0b0_ce26_41fd_ad11_c07db910dfe3" hidden="1">#REF!</definedName>
    <definedName name="Tigr_Exhibit9b8f2c7b_1ca1_4acc_8851_010a4497c441" hidden="1">#REF!</definedName>
    <definedName name="Tigr_Exhibit9bc2837a_5739_48fd_9d93_d49ff032357f" hidden="1">#REF!</definedName>
    <definedName name="Tigr_Exhibit9c0da24e_e76e_41ab_8fd2_c9168894ab41" hidden="1">#REF!</definedName>
    <definedName name="Tigr_Exhibita3628071_6fbf_4ded_87d9_8da8b689e063" hidden="1">#REF!</definedName>
    <definedName name="Tigr_Exhibita4fa121b_97e1_41bf_8ca1_0a54ef31eb08" hidden="1">#REF!</definedName>
    <definedName name="Tigr_Exhibitad1ca3da_b2af_4e7d_a684_5ef0ab40e405" hidden="1">#REF!</definedName>
    <definedName name="Tigr_Exhibitae7d9fd5_4d54_4e1d_be72_777c852e6504" hidden="1">#REF!</definedName>
    <definedName name="Tigr_Exhibitaf6495e5_f0bf_418f_9618_708a8463e1ca" hidden="1">#REF!</definedName>
    <definedName name="Tigr_Exhibitb1b85b0e_7cac_4c94_928c_d3de5b73a2b3" hidden="1">#REF!</definedName>
    <definedName name="Tigr_Exhibitb89c9248_0332_43b5_92dc_26cded0801cb" hidden="1">#REF!</definedName>
    <definedName name="Tigr_Exhibitb8e01d91_b945_4044_90d3_086dd3c99739" hidden="1">#REF!</definedName>
    <definedName name="Tigr_Exhibitb99b5139_9f25_442f_bd24_d81f9756f440" hidden="1">#REF!</definedName>
    <definedName name="Tigr_Exhibitbdc5d5fb_2447_4e87_b204_17bbcec08e8c" hidden="1">#REF!</definedName>
    <definedName name="Tigr_Exhibitbf518310_490f_46e2_8a7d_c3fd18f10a6a" hidden="1">#REF!</definedName>
    <definedName name="Tigr_Exhibitc01c91b3_e829_4040_bd3c_8fc6d43a7597" hidden="1">#REF!</definedName>
    <definedName name="Tigr_Exhibitc52fbd49_db94_474a_ac86_17c09157cb38" hidden="1">#REF!</definedName>
    <definedName name="Tigr_Exhibitc590c8c2_7185_4d13_a96f_5f3eb704d48a" hidden="1">#REF!</definedName>
    <definedName name="Tigr_Exhibitc5c55858_511f_4e86_8b86_b2a7cb4ca6bd" hidden="1">#REF!</definedName>
    <definedName name="Tigr_Exhibitc763aad5_aa42_4d79_9a82_9f868351e388" hidden="1">#REF!</definedName>
    <definedName name="Tigr_Exhibitc8a4e40f_ee1e_43ab_80ea_d4a25dfb71ba" hidden="1">#REF!</definedName>
    <definedName name="Tigr_Exhibitcc23c4f8_4702_47f9_bc7e_c9f1ce566ba9" hidden="1">#REF!</definedName>
    <definedName name="Tigr_Exhibitcf737b1d_a8e7_4783_96fe_292ec5e03c13" hidden="1">#REF!</definedName>
    <definedName name="Tigr_Exhibitd55babce_3315_4e55_811c_b277bb065b52" hidden="1">#REF!</definedName>
    <definedName name="Tigr_Exhibitd6116b63_8af4_40f2_85f0_b2cc0e112940" hidden="1">#REF!</definedName>
    <definedName name="Tigr_Exhibitd7e9b543_ea8c_4aa9_b1a3_a3aa0c831f43" hidden="1">#REF!</definedName>
    <definedName name="Tigr_Exhibitd84530f3_dd3b_48c4_a74c_d6a9d7d0f30e" hidden="1">#REF!</definedName>
    <definedName name="Tigr_Exhibitdb21cf3b_1411_46eb_bbdf_169b9145528b" hidden="1">#REF!</definedName>
    <definedName name="Tigr_Exhibitde922d7a_a782_4e21_9f97_ad4526e28002" hidden="1">#REF!</definedName>
    <definedName name="Tigr_Exhibite8635024_15c0_4376_ab0f_d8513b0622d0" hidden="1">#REF!</definedName>
    <definedName name="Tigr_Exhibiteac77fb1_a95a_4665_9a82_a858663c70dc" hidden="1">#REF!</definedName>
    <definedName name="Tigr_Exhibiteb1bb18e_a966_49d6_a0f8_537f68e94c51" hidden="1">#REF!</definedName>
    <definedName name="Tigr_Exhibitf00563b9_3b43_4f0f_9129_154823c54ad5" hidden="1">#REF!</definedName>
    <definedName name="Tigr_Exhibitf71fb3a5_4103_4c42_ab26_42ffb90df42b" hidden="1">#REF!</definedName>
    <definedName name="Tigr_Exhibitf979412e_8111_4491_8517_fdf877cacc4c" hidden="1">#REF!</definedName>
    <definedName name="Tigr_Exhibitfb6558eb_589b_4cc4_ac48_72fdd615fd2a" hidden="1">#REF!</definedName>
    <definedName name="Tigr_Exhibitfc784349_53e3_4f31_a1b6_29dfb384d289" hidden="1">#REF!</definedName>
    <definedName name="Tilade00">#REF!</definedName>
    <definedName name="Tilade01">#REF!</definedName>
    <definedName name="Tilade02">#REF!</definedName>
    <definedName name="Tilade03">#REF!</definedName>
    <definedName name="Tilade04">#REF!</definedName>
    <definedName name="Tilade05">#REF!</definedName>
    <definedName name="Tilade97">#REF!</definedName>
    <definedName name="Tilade98">#REF!</definedName>
    <definedName name="Tilade99">#REF!</definedName>
    <definedName name="tim">#REF!</definedName>
    <definedName name="timedeposits93">#REF!</definedName>
    <definedName name="timedeposits94">#REF!</definedName>
    <definedName name="timedeposits95">#REF!</definedName>
    <definedName name="timedeposits96">#REF!</definedName>
    <definedName name="timedeposits97">#REF!</definedName>
    <definedName name="Timentin00">#REF!</definedName>
    <definedName name="Timentin01">#REF!</definedName>
    <definedName name="Timentin02">#REF!</definedName>
    <definedName name="Timentin03">#REF!</definedName>
    <definedName name="Timentin04">#REF!</definedName>
    <definedName name="Timentin05">#REF!</definedName>
    <definedName name="Timentin97">#REF!</definedName>
    <definedName name="Timentin98">#REF!</definedName>
    <definedName name="Timentin99">#REF!</definedName>
    <definedName name="TOCCDOM">#REF!</definedName>
    <definedName name="TOCCIMP">#REF!</definedName>
    <definedName name="Tod_Mth">#REF!</definedName>
    <definedName name="today">#REF!</definedName>
    <definedName name="TOLGDOM">#REF!</definedName>
    <definedName name="TOLGIMP">#REF!</definedName>
    <definedName name="TOLLDOM">#REF!</definedName>
    <definedName name="TOLLIMP">#REF!</definedName>
    <definedName name="TOLMDOM">#REF!</definedName>
    <definedName name="TOLMIMP">#REF!</definedName>
    <definedName name="TOLPDOM">#REF!</definedName>
    <definedName name="TOLPIMP">#REF!</definedName>
    <definedName name="TOLSDOM">#REF!</definedName>
    <definedName name="TOLSIMP">#REF!</definedName>
    <definedName name="TOLTDOM">#REF!</definedName>
    <definedName name="TOLTIMP">#REF!</definedName>
    <definedName name="TOLUDOM">#REF!</definedName>
    <definedName name="TOLUIMP">#REF!</definedName>
    <definedName name="TOLVDOM">#REF!</definedName>
    <definedName name="TOLVIMP">#REF!</definedName>
    <definedName name="TOLWDOM">#REF!</definedName>
    <definedName name="TOLWIMP">#REF!</definedName>
    <definedName name="TOLXDOM">#REF!</definedName>
    <definedName name="TOLXIMP">#REF!</definedName>
    <definedName name="TOMLDOM">#REF!</definedName>
    <definedName name="TOMLIMP">#REF!</definedName>
    <definedName name="TOMSDOM">#REF!</definedName>
    <definedName name="TOMSIMP">#REF!</definedName>
    <definedName name="TOMUDOM">#REF!</definedName>
    <definedName name="TOMUIMP">#REF!</definedName>
    <definedName name="TOMVDOM">#REF!</definedName>
    <definedName name="TOMVIMP">#REF!</definedName>
    <definedName name="TOP20X">#REF!</definedName>
    <definedName name="toptwenty">#REF!</definedName>
    <definedName name="TOSPDOM">#REF!</definedName>
    <definedName name="TOSPIMP">#REF!</definedName>
    <definedName name="TOSSDOM">#REF!</definedName>
    <definedName name="TOSSIMP">#REF!</definedName>
    <definedName name="TOSUDOM">#REF!</definedName>
    <definedName name="TOSUIMP">#REF!</definedName>
    <definedName name="TOSVDOM">#REF!</definedName>
    <definedName name="TOSVIMP">#REF!</definedName>
    <definedName name="tot">#REF!</definedName>
    <definedName name="tot_debt">#REF!</definedName>
    <definedName name="Total_amort_fore">#REF!</definedName>
    <definedName name="Total_Amortization_fore">#REF!</definedName>
    <definedName name="Total_COS_fore">#REF!</definedName>
    <definedName name="Total_COS_growth_fore">#REF!</definedName>
    <definedName name="Total_COS_net_DnA_fore">#REF!</definedName>
    <definedName name="Total_debt_fore">#REF!</definedName>
    <definedName name="Total_debt_growth_fore">#REF!</definedName>
    <definedName name="Total_Increase_in_EEs_fore">#REF!</definedName>
    <definedName name="Total_maintenance_capex">#REF!</definedName>
    <definedName name="Total_provisions">#REF!</definedName>
    <definedName name="TotalAntiInfectives00">#REF!</definedName>
    <definedName name="TotalAntiInfectives01">#REF!</definedName>
    <definedName name="TotalAntiInfectives02">#REF!</definedName>
    <definedName name="TotalAntiInfectives03">#REF!</definedName>
    <definedName name="TotalAntiInfectives04">#REF!</definedName>
    <definedName name="TotalAntiInfectives05">#REF!</definedName>
    <definedName name="TotalAntiInfectives97">#REF!</definedName>
    <definedName name="TotalAntiInfectives98">#REF!</definedName>
    <definedName name="TotalAntiInfectives99">#REF!</definedName>
    <definedName name="TotalAntiVirals00">#REF!</definedName>
    <definedName name="TotalAntiVirals01">#REF!</definedName>
    <definedName name="TotalAntiVirals02">#REF!</definedName>
    <definedName name="TotalAntiVirals03">#REF!</definedName>
    <definedName name="TotalAntiVirals04">#REF!</definedName>
    <definedName name="TotalAntiVirals05">#REF!</definedName>
    <definedName name="TotalAntiVirals97">#REF!</definedName>
    <definedName name="TotalAntiVirals98">#REF!</definedName>
    <definedName name="TotalAntiVirals99">#REF!</definedName>
    <definedName name="totalauv03">#REF!</definedName>
    <definedName name="TotalAventisBehring00">#REF!</definedName>
    <definedName name="TotalAventisBehring01">#REF!</definedName>
    <definedName name="TotalAventisBehring02">#REF!</definedName>
    <definedName name="TotalAventisBehring03">#REF!</definedName>
    <definedName name="TotalAventisBehring04">#REF!</definedName>
    <definedName name="TotalAventisBehring05">#REF!</definedName>
    <definedName name="TotalAventisBehring97">#REF!</definedName>
    <definedName name="TotalAventisBehring98">#REF!</definedName>
    <definedName name="TotalAventisBehring99">#REF!</definedName>
    <definedName name="TotalCardiovascular00">#REF!</definedName>
    <definedName name="TotalCardiovascular01">#REF!</definedName>
    <definedName name="TotalCardiovascular02">#REF!</definedName>
    <definedName name="TotalCardiovascular03">#REF!</definedName>
    <definedName name="TotalCardiovascular04">#REF!</definedName>
    <definedName name="TotalCardiovascular05">#REF!</definedName>
    <definedName name="TotalCardiovascular97">#REF!</definedName>
    <definedName name="TotalCardiovascular98">#REF!</definedName>
    <definedName name="TotalCardiovascular99">#REF!</definedName>
    <definedName name="TotalCentralNervousSystem00">#REF!</definedName>
    <definedName name="TotalCentralNervousSystem01">#REF!</definedName>
    <definedName name="TotalCentralNervousSystem02">#REF!</definedName>
    <definedName name="TotalCentralNervousSystem03">#REF!</definedName>
    <definedName name="TotalCentralNervousSystem04">#REF!</definedName>
    <definedName name="TotalCentralNervousSystem05">#REF!</definedName>
    <definedName name="TotalCentralNervousSystem97">#REF!</definedName>
    <definedName name="TotalCentralNervousSystem98">#REF!</definedName>
    <definedName name="TotalCentralNervousSystem99">#REF!</definedName>
    <definedName name="TotalCNS.Migraine00">#REF!</definedName>
    <definedName name="TotalCNS.Migraine01">#REF!</definedName>
    <definedName name="TotalCNS.Migraine02">#REF!</definedName>
    <definedName name="TotalCNS.Migraine03">#REF!</definedName>
    <definedName name="TotalCNS.Migraine04">#REF!</definedName>
    <definedName name="TotalCNS.Migraine05">#REF!</definedName>
    <definedName name="TotalCNS.Migraine97">#REF!</definedName>
    <definedName name="TotalCNS.Migraine98">#REF!</definedName>
    <definedName name="TotalCNS.Migraine99">#REF!</definedName>
    <definedName name="TotalDermatologicals00">#REF!</definedName>
    <definedName name="TotalDermatologicals01">#REF!</definedName>
    <definedName name="TotalDermatologicals02">#REF!</definedName>
    <definedName name="TotalDermatologicals03">#REF!</definedName>
    <definedName name="TotalDermatologicals04">#REF!</definedName>
    <definedName name="TotalDermatologicals05">#REF!</definedName>
    <definedName name="TotalDermatologicals97">#REF!</definedName>
    <definedName name="TotalDermatologicals98">#REF!</definedName>
    <definedName name="TotalDermatologicals99">#REF!</definedName>
    <definedName name="TotalDiabetes00">#REF!</definedName>
    <definedName name="TotalDiabetes01">#REF!</definedName>
    <definedName name="TotalDiabetes02">#REF!</definedName>
    <definedName name="TotalDiabetes03">#REF!</definedName>
    <definedName name="TotalDiabetes04">#REF!</definedName>
    <definedName name="TotalDiabetes05">#REF!</definedName>
    <definedName name="TotalDiabetes97">#REF!</definedName>
    <definedName name="TotalDiabetes98">#REF!</definedName>
    <definedName name="TotalDiabetes99">#REF!</definedName>
    <definedName name="TotalGastrointestinal00">#REF!</definedName>
    <definedName name="TotalGastrointestinal01">#REF!</definedName>
    <definedName name="TotalGastrointestinal02">#REF!</definedName>
    <definedName name="TotalGastrointestinal03">#REF!</definedName>
    <definedName name="TotalGastrointestinal04">#REF!</definedName>
    <definedName name="TotalGastrointestinal05">#REF!</definedName>
    <definedName name="TotalGastrointestinal97">#REF!</definedName>
    <definedName name="TotalGastrointestinal98">#REF!</definedName>
    <definedName name="TotalGastrointestinal99">#REF!</definedName>
    <definedName name="TotalInsulins00">#REF!</definedName>
    <definedName name="TotalInsulins01">#REF!</definedName>
    <definedName name="TotalInsulins02">#REF!</definedName>
    <definedName name="TotalInsulins03">#REF!</definedName>
    <definedName name="TotalInsulins04">#REF!</definedName>
    <definedName name="TotalInsulins05">#REF!</definedName>
    <definedName name="TotalInsulins97">#REF!</definedName>
    <definedName name="TotalInsulins98">#REF!</definedName>
    <definedName name="TotalInsulins99">#REF!</definedName>
    <definedName name="TotalMiscellaneous00">#REF!</definedName>
    <definedName name="TotalMiscellaneous01">#REF!</definedName>
    <definedName name="TotalMiscellaneous02">#REF!</definedName>
    <definedName name="TotalMiscellaneous03">#REF!</definedName>
    <definedName name="TotalMiscellaneous04">#REF!</definedName>
    <definedName name="TotalMiscellaneous05">#REF!</definedName>
    <definedName name="TotalMiscellaneous97">#REF!</definedName>
    <definedName name="TotalMiscellaneous98">#REF!</definedName>
    <definedName name="TotalMiscellaneous99">#REF!</definedName>
    <definedName name="TotalOncology00">#REF!</definedName>
    <definedName name="TotalOncology01">#REF!</definedName>
    <definedName name="TotalOncology02">#REF!</definedName>
    <definedName name="TotalOncology03">#REF!</definedName>
    <definedName name="TotalOncology04">#REF!</definedName>
    <definedName name="TotalOncology05">#REF!</definedName>
    <definedName name="TotalOncology97">#REF!</definedName>
    <definedName name="TotalOncology98">#REF!</definedName>
    <definedName name="TotalOncology99">#REF!</definedName>
    <definedName name="TotalOncologyEmesis00">#REF!</definedName>
    <definedName name="TotalOncologyEmesis01">#REF!</definedName>
    <definedName name="TotalOncologyEmesis02">#REF!</definedName>
    <definedName name="TotalOncologyEmesis03">#REF!</definedName>
    <definedName name="TotalOncologyEmesis04">#REF!</definedName>
    <definedName name="TotalOncologyEmesis05">#REF!</definedName>
    <definedName name="TotalOncologyEmesis97">#REF!</definedName>
    <definedName name="TotalOncologyEmesis98">#REF!</definedName>
    <definedName name="TotalOncologyEmesis99">#REF!</definedName>
    <definedName name="TotalOtherProducts00">#REF!</definedName>
    <definedName name="TotalOtherProducts01">#REF!</definedName>
    <definedName name="TotalOtherProducts02">#REF!</definedName>
    <definedName name="TotalOtherProducts03">#REF!</definedName>
    <definedName name="TotalOtherProducts04">#REF!</definedName>
    <definedName name="TotalOtherProducts105">#REF!</definedName>
    <definedName name="TotalOtherProducts97">#REF!</definedName>
    <definedName name="TotalOtherProducts98">#REF!</definedName>
    <definedName name="TotalOtherProducts99">#REF!</definedName>
    <definedName name="TotalOthers00">#REF!</definedName>
    <definedName name="TotalOthers01">#REF!</definedName>
    <definedName name="TotalOthers02">#REF!</definedName>
    <definedName name="TotalOthers03">#REF!</definedName>
    <definedName name="TotalOthers04">#REF!</definedName>
    <definedName name="TotalOthers05">#REF!</definedName>
    <definedName name="TotalOthers97">#REF!</definedName>
    <definedName name="TotalOthers98">#REF!</definedName>
    <definedName name="TotalOthers99">#REF!</definedName>
    <definedName name="TOTALPHARMA00">#REF!</definedName>
    <definedName name="TOTALPHARMA01">#REF!</definedName>
    <definedName name="TOTALPHARMA02">#REF!</definedName>
    <definedName name="TOTALPHARMA03">#REF!</definedName>
    <definedName name="TOTALPHARMA04">#REF!</definedName>
    <definedName name="TOTALPHARMA05">#REF!</definedName>
    <definedName name="TOTALPHARMA97">#REF!</definedName>
    <definedName name="TOTALPHARMA98">#REF!</definedName>
    <definedName name="TOTALPHARMA99">#REF!</definedName>
    <definedName name="TotalPharmaAndVaccines00">#REF!</definedName>
    <definedName name="TotalPharmaAndVaccines01">#REF!</definedName>
    <definedName name="TotalPharmaAndVaccines02">#REF!</definedName>
    <definedName name="TotalPharmaAndVaccines03">#REF!</definedName>
    <definedName name="TotalPharmaAndVaccines04">#REF!</definedName>
    <definedName name="TotalPharmaAndVaccines05">#REF!</definedName>
    <definedName name="TotalPharmaAndVaccines97">#REF!</definedName>
    <definedName name="TotalPharmaAndVaccines98">#REF!</definedName>
    <definedName name="TotalPharmaAndVaccines99">#REF!</definedName>
    <definedName name="TotalPharmaceuticals00">#REF!</definedName>
    <definedName name="TotalPharmaceuticals01">#REF!</definedName>
    <definedName name="TotalPharmaceuticals02">#REF!</definedName>
    <definedName name="TotalPharmaceuticals03">#REF!</definedName>
    <definedName name="TotalPharmaceuticals04">#REF!</definedName>
    <definedName name="TotalPharmaceuticals05">#REF!</definedName>
    <definedName name="TotalPharmaceuticals97">#REF!</definedName>
    <definedName name="TotalPharmaceuticals98">#REF!</definedName>
    <definedName name="TotalPharmaceuticals99">#REF!</definedName>
    <definedName name="TotalPharmaceuticalSales00">#REF!</definedName>
    <definedName name="TotalPharmaceuticalSales01">#REF!</definedName>
    <definedName name="TotalPharmaceuticalSales02">#REF!</definedName>
    <definedName name="TotalPharmaceuticalSales03">#REF!</definedName>
    <definedName name="TotalPharmaceuticalSales04">#REF!</definedName>
    <definedName name="TotalPharmaceuticalSales05">#REF!</definedName>
    <definedName name="TotalPharmaceuticalSales97">#REF!</definedName>
    <definedName name="TotalPharmaceuticalSales98">#REF!</definedName>
    <definedName name="TotalPharmaceuticalSales99">#REF!</definedName>
    <definedName name="TotalRespiratory00">#REF!</definedName>
    <definedName name="TotalRespiratory01">#REF!</definedName>
    <definedName name="TotalRespiratory02">#REF!</definedName>
    <definedName name="TotalRespiratory03">#REF!</definedName>
    <definedName name="TotalRespiratory04">#REF!</definedName>
    <definedName name="TotalRespiratory05">#REF!</definedName>
    <definedName name="TotalRespiratory97">#REF!</definedName>
    <definedName name="TotalRespiratory98">#REF!</definedName>
    <definedName name="TotalRespiratory99">#REF!</definedName>
    <definedName name="TotalRespiratoryandAllergy00">#REF!</definedName>
    <definedName name="TotalRespiratoryandAllergy01">#REF!</definedName>
    <definedName name="TotalRespiratoryandAllergy02">#REF!</definedName>
    <definedName name="TotalRespiratoryandAllergy03">#REF!</definedName>
    <definedName name="TotalRespiratoryandAllergy04">#REF!</definedName>
    <definedName name="TotalRespiratoryandAllergy05">#REF!</definedName>
    <definedName name="TotalRespiratoryandAllergy97">#REF!</definedName>
    <definedName name="TotalRespiratoryandAllergy98">#REF!</definedName>
    <definedName name="TotalRespiratoryandAllergy99">#REF!</definedName>
    <definedName name="totalrev">#REF!</definedName>
    <definedName name="totalrev93">#REF!</definedName>
    <definedName name="totalrev94">#REF!</definedName>
    <definedName name="totalrev95">#REF!</definedName>
    <definedName name="totalrev96">#REF!</definedName>
    <definedName name="totalrev97">#REF!</definedName>
    <definedName name="totalrev98">#REF!</definedName>
    <definedName name="TotalSalesPharmaAndVacsAndDPS00">#REF!</definedName>
    <definedName name="TotalSalesPharmaAndVacsAndDPS01">#REF!</definedName>
    <definedName name="TotalSalesPharmaAndVacsAndDPS02">#REF!</definedName>
    <definedName name="TotalSalesPharmaAndVacsAndDPS03">#REF!</definedName>
    <definedName name="TotalSalesPharmaAndVacsAndDPS04">#REF!</definedName>
    <definedName name="TotalSalesPharmaAndVacsAndDPS05">#REF!</definedName>
    <definedName name="TotalSalesPharmaAndVacsAndDPS97">#REF!</definedName>
    <definedName name="TotalSalesPharmaAndVacsAndDPS98">#REF!</definedName>
    <definedName name="TotalSalesPharmaAndVacsAndDPS99">#REF!</definedName>
    <definedName name="TotalThrombosisCardiology">#REF!</definedName>
    <definedName name="TotalThrombosisCardiology00">#REF!</definedName>
    <definedName name="TotalThrombosisCardiology01">#REF!</definedName>
    <definedName name="TotalThrombosisCardiology02">#REF!</definedName>
    <definedName name="TotalThrombosisCardiology03">#REF!</definedName>
    <definedName name="TotalThrombosisCardiology04">#REF!</definedName>
    <definedName name="TotalThrombosisCardiology05">#REF!</definedName>
    <definedName name="TotalThrombosisCardiology97">#REF!</definedName>
    <definedName name="TotalThrombosisCardiology98">#REF!</definedName>
    <definedName name="TotalThrombosisCardiology99">#REF!</definedName>
    <definedName name="TotalVaccines00">#REF!</definedName>
    <definedName name="TotalVaccines01">#REF!</definedName>
    <definedName name="TotalVaccines02">#REF!</definedName>
    <definedName name="TotalVaccines03">#REF!</definedName>
    <definedName name="TotalVaccines04">#REF!</definedName>
    <definedName name="TotalVaccines05">#REF!</definedName>
    <definedName name="TotalVaccines97">#REF!</definedName>
    <definedName name="TotalVaccines98">#REF!</definedName>
    <definedName name="TotalVaccines99">#REF!</definedName>
    <definedName name="totassets93">#REF!</definedName>
    <definedName name="totassets94">#REF!</definedName>
    <definedName name="totassets95">#REF!</definedName>
    <definedName name="totassets96">#REF!</definedName>
    <definedName name="totassets97">#REF!</definedName>
    <definedName name="totassets98">#REF!</definedName>
    <definedName name="totassetsav98">#REF!</definedName>
    <definedName name="totassetsavg93">#REF!</definedName>
    <definedName name="totassetsavg94">#REF!</definedName>
    <definedName name="totassetsavg95">#REF!</definedName>
    <definedName name="totassetsavg96">#REF!</definedName>
    <definedName name="totassetsavg97">#REF!</definedName>
    <definedName name="totcapital93">#REF!</definedName>
    <definedName name="totcapital94">#REF!</definedName>
    <definedName name="totcapital96">#REF!</definedName>
    <definedName name="totcapital97">#REF!</definedName>
    <definedName name="totcapitl95">#REF!</definedName>
    <definedName name="totrev96">#REF!</definedName>
    <definedName name="totrev97">#REF!</definedName>
    <definedName name="TotWeeklyStoreSales">#REF!</definedName>
    <definedName name="TOULDOM">#REF!</definedName>
    <definedName name="TOULIMP">#REF!</definedName>
    <definedName name="TOUMDOM">#REF!</definedName>
    <definedName name="TOUMIMP">#REF!</definedName>
    <definedName name="TOUSDOM">#REF!</definedName>
    <definedName name="TOUSIMP">#REF!</definedName>
    <definedName name="TOXUDOM">#REF!</definedName>
    <definedName name="TOXUIMP">#REF!</definedName>
    <definedName name="tr_type">#REF!</definedName>
    <definedName name="trailing_revs">#REF!</definedName>
    <definedName name="Trandate00">#REF!</definedName>
    <definedName name="Trandate01">#REF!</definedName>
    <definedName name="Trandate02">#REF!</definedName>
    <definedName name="Trandate03">#REF!</definedName>
    <definedName name="Trandate04">#REF!</definedName>
    <definedName name="Trandate05">#REF!</definedName>
    <definedName name="Trandate97">#REF!</definedName>
    <definedName name="Trandate98">#REF!</definedName>
    <definedName name="Trandate99">#REF!</definedName>
    <definedName name="TranilastRestenosis02">#REF!</definedName>
    <definedName name="TranilastRestenosis03">#REF!</definedName>
    <definedName name="TranilastRestenosis04">#REF!</definedName>
    <definedName name="TranilastRestenosis05">#REF!</definedName>
    <definedName name="transacc93">#REF!</definedName>
    <definedName name="transacc94">#REF!</definedName>
    <definedName name="transacc95">#REF!</definedName>
    <definedName name="transacc96">#REF!</definedName>
    <definedName name="transacc97">#REF!</definedName>
    <definedName name="transpo_tax">#REF!</definedName>
    <definedName name="transtable2">#REF!</definedName>
    <definedName name="Trental00">#REF!</definedName>
    <definedName name="Trental01">#REF!</definedName>
    <definedName name="Trental02">#REF!</definedName>
    <definedName name="Trental03">#REF!</definedName>
    <definedName name="Trental04">#REF!</definedName>
    <definedName name="Trental05">#REF!</definedName>
    <definedName name="Trental97">#REF!</definedName>
    <definedName name="Trental98">#REF!</definedName>
    <definedName name="Trental99">#REF!</definedName>
    <definedName name="Trimegestone00">#REF!</definedName>
    <definedName name="Trimegestone01">#REF!</definedName>
    <definedName name="Trimegestone02">#REF!</definedName>
    <definedName name="Trimegestone03">#REF!</definedName>
    <definedName name="Trimegestone04">#REF!</definedName>
    <definedName name="Trimegestone05">#REF!</definedName>
    <definedName name="Trimegestone06">#REF!</definedName>
    <definedName name="Trimegestone97">#REF!</definedName>
    <definedName name="Trimegestone98">#REF!</definedName>
    <definedName name="Trimegestone99">#REF!</definedName>
    <definedName name="trks">#REF!</definedName>
    <definedName name="TRKSEG">#REF!</definedName>
    <definedName name="trksg">#REF!</definedName>
    <definedName name="troe97">#REF!</definedName>
    <definedName name="troe98">#REF!</definedName>
    <definedName name="ttt">#REF!</definedName>
    <definedName name="tttt">#REF!</definedName>
    <definedName name="ttttt">#REF!</definedName>
    <definedName name="ttttttttttttttttttttttttttttttt" hidden="1">{"Geographic P1",#N/A,FALSE,"Division &amp; Geog"}</definedName>
    <definedName name="tType">"N"</definedName>
    <definedName name="TW">#REF!</definedName>
    <definedName name="UK">#REF!</definedName>
    <definedName name="UK_w">#REF!</definedName>
    <definedName name="UKn">#REF!</definedName>
    <definedName name="unadjust">#REF!</definedName>
    <definedName name="UniqueRange_0">#REF!</definedName>
    <definedName name="UniqueRange_10">#REF!</definedName>
    <definedName name="UniqueRange_100">#REF!</definedName>
    <definedName name="UniqueRange_1000">#REF!</definedName>
    <definedName name="UniqueRange_1001">#REF!</definedName>
    <definedName name="UniqueRange_1002">#REF!</definedName>
    <definedName name="UniqueRange_1003">#REF!</definedName>
    <definedName name="UniqueRange_1004">#REF!</definedName>
    <definedName name="UniqueRange_1005">#REF!</definedName>
    <definedName name="UniqueRange_1006">#REF!</definedName>
    <definedName name="UniqueRange_1007">#REF!</definedName>
    <definedName name="UniqueRange_1008">#REF!</definedName>
    <definedName name="UniqueRange_1009">#REF!</definedName>
    <definedName name="UniqueRange_101">#REF!</definedName>
    <definedName name="UniqueRange_1010">#REF!</definedName>
    <definedName name="UniqueRange_1011">#REF!</definedName>
    <definedName name="UniqueRange_1012">#REF!</definedName>
    <definedName name="UniqueRange_1013">#REF!</definedName>
    <definedName name="UniqueRange_1014">#REF!</definedName>
    <definedName name="UniqueRange_1015">#REF!</definedName>
    <definedName name="UniqueRange_1016">#REF!</definedName>
    <definedName name="UniqueRange_1017">#REF!</definedName>
    <definedName name="UniqueRange_1018">#REF!</definedName>
    <definedName name="UniqueRange_1019">#REF!</definedName>
    <definedName name="UniqueRange_102">#REF!</definedName>
    <definedName name="UniqueRange_1020">#REF!</definedName>
    <definedName name="UniqueRange_1021">#REF!</definedName>
    <definedName name="UniqueRange_1022">#REF!</definedName>
    <definedName name="UniqueRange_1023">#REF!</definedName>
    <definedName name="UniqueRange_1024">#REF!</definedName>
    <definedName name="UniqueRange_1025">#REF!</definedName>
    <definedName name="UniqueRange_1026">#REF!</definedName>
    <definedName name="UniqueRange_1027">#REF!</definedName>
    <definedName name="UniqueRange_1028">#REF!</definedName>
    <definedName name="UniqueRange_1029">#REF!</definedName>
    <definedName name="UniqueRange_103">#REF!</definedName>
    <definedName name="UniqueRange_1030">#REF!</definedName>
    <definedName name="UniqueRange_1031">#REF!</definedName>
    <definedName name="UniqueRange_1032">#REF!</definedName>
    <definedName name="UniqueRange_1033">#REF!</definedName>
    <definedName name="UniqueRange_1034">#REF!</definedName>
    <definedName name="UniqueRange_1035">#REF!</definedName>
    <definedName name="UniqueRange_1036">#REF!</definedName>
    <definedName name="UniqueRange_1037">#REF!</definedName>
    <definedName name="UniqueRange_1038">#REF!</definedName>
    <definedName name="UniqueRange_1039">#REF!</definedName>
    <definedName name="UniqueRange_104">#REF!</definedName>
    <definedName name="UniqueRange_1040">#REF!</definedName>
    <definedName name="UniqueRange_1041">#REF!</definedName>
    <definedName name="UniqueRange_1042">#REF!</definedName>
    <definedName name="UniqueRange_1043">#REF!</definedName>
    <definedName name="UniqueRange_1044">#REF!</definedName>
    <definedName name="UniqueRange_1045">#REF!</definedName>
    <definedName name="UniqueRange_1046">#REF!</definedName>
    <definedName name="UniqueRange_1047">#REF!</definedName>
    <definedName name="UniqueRange_1048">#REF!</definedName>
    <definedName name="UniqueRange_1049">#REF!</definedName>
    <definedName name="UniqueRange_105">#REF!</definedName>
    <definedName name="UniqueRange_1050">#REF!</definedName>
    <definedName name="UniqueRange_1051">#REF!</definedName>
    <definedName name="UniqueRange_1052">#REF!</definedName>
    <definedName name="UniqueRange_1053">#REF!</definedName>
    <definedName name="UniqueRange_1054">#REF!</definedName>
    <definedName name="UniqueRange_1055">#REF!</definedName>
    <definedName name="UniqueRange_1056">#REF!</definedName>
    <definedName name="UniqueRange_1057">#REF!</definedName>
    <definedName name="UniqueRange_1058">#REF!</definedName>
    <definedName name="UniqueRange_1059">#REF!</definedName>
    <definedName name="UniqueRange_106">#REF!</definedName>
    <definedName name="UniqueRange_1060">#REF!</definedName>
    <definedName name="UniqueRange_1061">#REF!</definedName>
    <definedName name="UniqueRange_1062">#REF!</definedName>
    <definedName name="UniqueRange_1063">#REF!</definedName>
    <definedName name="UniqueRange_1064">#REF!</definedName>
    <definedName name="UniqueRange_1065">#REF!</definedName>
    <definedName name="UniqueRange_1066">#REF!</definedName>
    <definedName name="UniqueRange_1067">#REF!</definedName>
    <definedName name="UniqueRange_1068">#REF!</definedName>
    <definedName name="UniqueRange_1069">#REF!</definedName>
    <definedName name="UniqueRange_107">#REF!</definedName>
    <definedName name="UniqueRange_1070">#REF!</definedName>
    <definedName name="UniqueRange_1071">#REF!</definedName>
    <definedName name="UniqueRange_1072">#REF!</definedName>
    <definedName name="UniqueRange_1073">#REF!</definedName>
    <definedName name="UniqueRange_1074">#REF!</definedName>
    <definedName name="UniqueRange_1075">#REF!</definedName>
    <definedName name="UniqueRange_1076">#REF!</definedName>
    <definedName name="UniqueRange_1077">#REF!</definedName>
    <definedName name="UniqueRange_1078">#REF!</definedName>
    <definedName name="UniqueRange_1079">#REF!</definedName>
    <definedName name="UniqueRange_108">#REF!</definedName>
    <definedName name="UniqueRange_1080">#REF!</definedName>
    <definedName name="UniqueRange_1081">#REF!</definedName>
    <definedName name="UniqueRange_1082">#REF!</definedName>
    <definedName name="UniqueRange_1083">#REF!</definedName>
    <definedName name="UniqueRange_1084">#REF!</definedName>
    <definedName name="UniqueRange_1085">#REF!</definedName>
    <definedName name="UniqueRange_1086">#REF!</definedName>
    <definedName name="UniqueRange_1087">#REF!</definedName>
    <definedName name="UniqueRange_1088">#REF!</definedName>
    <definedName name="UniqueRange_1089">#REF!</definedName>
    <definedName name="UniqueRange_109">#REF!</definedName>
    <definedName name="UniqueRange_1090">#REF!</definedName>
    <definedName name="UniqueRange_1091">#REF!</definedName>
    <definedName name="UniqueRange_1092">#REF!</definedName>
    <definedName name="UniqueRange_1093">#REF!</definedName>
    <definedName name="UniqueRange_1094">#REF!</definedName>
    <definedName name="UniqueRange_1095">#REF!</definedName>
    <definedName name="UniqueRange_1096">#REF!</definedName>
    <definedName name="UniqueRange_1097">#REF!</definedName>
    <definedName name="UniqueRange_1098">#REF!</definedName>
    <definedName name="UniqueRange_1099">#REF!</definedName>
    <definedName name="UniqueRange_11">#REF!</definedName>
    <definedName name="UniqueRange_110">#REF!</definedName>
    <definedName name="UniqueRange_1100">#REF!</definedName>
    <definedName name="UniqueRange_1101">#REF!</definedName>
    <definedName name="UniqueRange_1102">#REF!</definedName>
    <definedName name="UniqueRange_1103">#REF!</definedName>
    <definedName name="UniqueRange_1104">#REF!</definedName>
    <definedName name="UniqueRange_1105">#REF!</definedName>
    <definedName name="UniqueRange_1106">#REF!</definedName>
    <definedName name="UniqueRange_1107">#REF!</definedName>
    <definedName name="UniqueRange_1108">#REF!</definedName>
    <definedName name="UniqueRange_1109">#REF!</definedName>
    <definedName name="UniqueRange_111">#REF!</definedName>
    <definedName name="UniqueRange_1110">#REF!</definedName>
    <definedName name="UniqueRange_1111">#REF!</definedName>
    <definedName name="UniqueRange_1112">#REF!</definedName>
    <definedName name="UniqueRange_1113">#REF!</definedName>
    <definedName name="UniqueRange_1114">#REF!</definedName>
    <definedName name="UniqueRange_1115">#REF!</definedName>
    <definedName name="UniqueRange_1116">#REF!</definedName>
    <definedName name="UniqueRange_1117">#REF!</definedName>
    <definedName name="UniqueRange_1118">#REF!</definedName>
    <definedName name="UniqueRange_1119">#REF!</definedName>
    <definedName name="UniqueRange_112">#REF!</definedName>
    <definedName name="UniqueRange_1120">#REF!</definedName>
    <definedName name="UniqueRange_1121">#REF!</definedName>
    <definedName name="UniqueRange_1122">#REF!</definedName>
    <definedName name="UniqueRange_1123">#REF!</definedName>
    <definedName name="UniqueRange_1124">#REF!</definedName>
    <definedName name="UniqueRange_1125">#REF!</definedName>
    <definedName name="UniqueRange_1126">#REF!</definedName>
    <definedName name="UniqueRange_1127">#REF!</definedName>
    <definedName name="UniqueRange_1128">#REF!</definedName>
    <definedName name="UniqueRange_1129">#REF!</definedName>
    <definedName name="UniqueRange_113">#REF!</definedName>
    <definedName name="UniqueRange_1130">#REF!</definedName>
    <definedName name="UniqueRange_1131">#REF!</definedName>
    <definedName name="UniqueRange_1132">#REF!</definedName>
    <definedName name="UniqueRange_1133">#REF!</definedName>
    <definedName name="UniqueRange_1134">#REF!</definedName>
    <definedName name="UniqueRange_1135">#REF!</definedName>
    <definedName name="UniqueRange_1136">#REF!</definedName>
    <definedName name="UniqueRange_1137">#REF!</definedName>
    <definedName name="UniqueRange_1138">#REF!</definedName>
    <definedName name="UniqueRange_1139">#REF!</definedName>
    <definedName name="UniqueRange_114">#REF!</definedName>
    <definedName name="UniqueRange_1140">#REF!</definedName>
    <definedName name="UniqueRange_1141">#REF!</definedName>
    <definedName name="UniqueRange_1142">#REF!</definedName>
    <definedName name="UniqueRange_1143">#REF!</definedName>
    <definedName name="UniqueRange_1144">#REF!</definedName>
    <definedName name="UniqueRange_1145">#REF!</definedName>
    <definedName name="UniqueRange_1146">#REF!</definedName>
    <definedName name="UniqueRange_1147">#REF!</definedName>
    <definedName name="UniqueRange_1148">#REF!</definedName>
    <definedName name="UniqueRange_1149">#REF!</definedName>
    <definedName name="UniqueRange_115">#REF!</definedName>
    <definedName name="UniqueRange_1150">#REF!</definedName>
    <definedName name="UniqueRange_1151">#REF!</definedName>
    <definedName name="UniqueRange_1152">#REF!</definedName>
    <definedName name="UniqueRange_1153">#REF!</definedName>
    <definedName name="UniqueRange_1154">#REF!</definedName>
    <definedName name="UniqueRange_1155">#REF!</definedName>
    <definedName name="UniqueRange_1156">#REF!</definedName>
    <definedName name="UniqueRange_1157">#REF!</definedName>
    <definedName name="UniqueRange_1158">#REF!</definedName>
    <definedName name="UniqueRange_1159">#REF!</definedName>
    <definedName name="UniqueRange_116">#REF!</definedName>
    <definedName name="UniqueRange_1160">#REF!</definedName>
    <definedName name="UniqueRange_1161">#REF!</definedName>
    <definedName name="UniqueRange_1162">#REF!</definedName>
    <definedName name="UniqueRange_1163">#REF!</definedName>
    <definedName name="UniqueRange_1164">#REF!</definedName>
    <definedName name="UniqueRange_1165">#REF!</definedName>
    <definedName name="UniqueRange_1166">#REF!</definedName>
    <definedName name="UniqueRange_1167">#REF!</definedName>
    <definedName name="UniqueRange_1168">#REF!</definedName>
    <definedName name="UniqueRange_1169">#REF!</definedName>
    <definedName name="UniqueRange_117">#REF!</definedName>
    <definedName name="UniqueRange_1170">#REF!</definedName>
    <definedName name="UniqueRange_1171">#REF!</definedName>
    <definedName name="UniqueRange_1172">#REF!</definedName>
    <definedName name="UniqueRange_1173">#REF!</definedName>
    <definedName name="UniqueRange_1174">#REF!</definedName>
    <definedName name="UniqueRange_1175">#REF!</definedName>
    <definedName name="UniqueRange_1176">#REF!</definedName>
    <definedName name="UniqueRange_1177">#REF!</definedName>
    <definedName name="UniqueRange_1178">#REF!</definedName>
    <definedName name="UniqueRange_1179">#REF!</definedName>
    <definedName name="UniqueRange_118">#REF!</definedName>
    <definedName name="UniqueRange_1180">#REF!</definedName>
    <definedName name="UniqueRange_1181">#REF!</definedName>
    <definedName name="UniqueRange_1182">#REF!</definedName>
    <definedName name="UniqueRange_1183">#REF!</definedName>
    <definedName name="UniqueRange_1184">#REF!</definedName>
    <definedName name="UniqueRange_1185">#REF!</definedName>
    <definedName name="UniqueRange_1186">#REF!</definedName>
    <definedName name="UniqueRange_1187">#REF!</definedName>
    <definedName name="UniqueRange_1188">#REF!</definedName>
    <definedName name="UniqueRange_1189">#REF!</definedName>
    <definedName name="UniqueRange_119">#REF!</definedName>
    <definedName name="UniqueRange_1190">#REF!</definedName>
    <definedName name="UniqueRange_1191">#REF!</definedName>
    <definedName name="UniqueRange_1192">#REF!</definedName>
    <definedName name="UniqueRange_1193">#REF!</definedName>
    <definedName name="UniqueRange_1194">#REF!</definedName>
    <definedName name="UniqueRange_1195">#REF!</definedName>
    <definedName name="UniqueRange_1196">#REF!</definedName>
    <definedName name="UniqueRange_1197">#REF!</definedName>
    <definedName name="UniqueRange_1198">#REF!</definedName>
    <definedName name="UniqueRange_1199">#REF!</definedName>
    <definedName name="UniqueRange_120">#REF!</definedName>
    <definedName name="UniqueRange_1200">#REF!</definedName>
    <definedName name="UniqueRange_1201">#REF!</definedName>
    <definedName name="UniqueRange_1202">#REF!</definedName>
    <definedName name="UniqueRange_1203">#REF!</definedName>
    <definedName name="UniqueRange_1204">#REF!</definedName>
    <definedName name="UniqueRange_1205">#REF!</definedName>
    <definedName name="UniqueRange_1206">#REF!</definedName>
    <definedName name="UniqueRange_1207">#REF!</definedName>
    <definedName name="UniqueRange_1208">#REF!</definedName>
    <definedName name="UniqueRange_1209">#REF!</definedName>
    <definedName name="UniqueRange_121">#REF!</definedName>
    <definedName name="UniqueRange_1210">#REF!</definedName>
    <definedName name="UniqueRange_1211">#REF!</definedName>
    <definedName name="UniqueRange_1212">#REF!</definedName>
    <definedName name="UniqueRange_1213">#REF!</definedName>
    <definedName name="UniqueRange_1214">#REF!</definedName>
    <definedName name="UniqueRange_1215">#REF!</definedName>
    <definedName name="UniqueRange_1216">#REF!</definedName>
    <definedName name="UniqueRange_1217">#REF!</definedName>
    <definedName name="UniqueRange_1218">#REF!</definedName>
    <definedName name="UniqueRange_1219">#REF!</definedName>
    <definedName name="UniqueRange_122">#REF!</definedName>
    <definedName name="UniqueRange_1220">#REF!</definedName>
    <definedName name="UniqueRange_1221">#REF!</definedName>
    <definedName name="UniqueRange_1222">#REF!</definedName>
    <definedName name="UniqueRange_1223">#REF!</definedName>
    <definedName name="UniqueRange_1224">#REF!</definedName>
    <definedName name="UniqueRange_1225">#REF!</definedName>
    <definedName name="UniqueRange_1226">#REF!</definedName>
    <definedName name="UniqueRange_1227">#REF!</definedName>
    <definedName name="UniqueRange_1228">#REF!</definedName>
    <definedName name="UniqueRange_1229">#REF!</definedName>
    <definedName name="UniqueRange_123">#REF!</definedName>
    <definedName name="UniqueRange_1230">#REF!</definedName>
    <definedName name="UniqueRange_1231">#REF!</definedName>
    <definedName name="UniqueRange_1232">#REF!</definedName>
    <definedName name="UniqueRange_1233">#REF!</definedName>
    <definedName name="UniqueRange_1234">#REF!</definedName>
    <definedName name="UniqueRange_1235">#REF!</definedName>
    <definedName name="UniqueRange_1236">#REF!</definedName>
    <definedName name="UniqueRange_1237">#REF!</definedName>
    <definedName name="UniqueRange_1238">#REF!</definedName>
    <definedName name="UniqueRange_1239">#REF!</definedName>
    <definedName name="UniqueRange_124">#REF!</definedName>
    <definedName name="UniqueRange_1240">#REF!</definedName>
    <definedName name="UniqueRange_1241">#REF!</definedName>
    <definedName name="UniqueRange_1242">#REF!</definedName>
    <definedName name="UniqueRange_1243">#REF!</definedName>
    <definedName name="UniqueRange_1244">#REF!</definedName>
    <definedName name="UniqueRange_1245">#REF!</definedName>
    <definedName name="UniqueRange_1246">#REF!</definedName>
    <definedName name="UniqueRange_1247">#REF!</definedName>
    <definedName name="UniqueRange_1248">#REF!</definedName>
    <definedName name="UniqueRange_1249">#REF!</definedName>
    <definedName name="UniqueRange_125">#REF!</definedName>
    <definedName name="UniqueRange_1250">#REF!</definedName>
    <definedName name="UniqueRange_1251">#REF!</definedName>
    <definedName name="UniqueRange_1252">#REF!</definedName>
    <definedName name="UniqueRange_1253">#REF!</definedName>
    <definedName name="UniqueRange_1254">#REF!</definedName>
    <definedName name="UniqueRange_1255">#REF!</definedName>
    <definedName name="UniqueRange_1256">#REF!</definedName>
    <definedName name="UniqueRange_1257">#REF!</definedName>
    <definedName name="UniqueRange_1258">#REF!</definedName>
    <definedName name="UniqueRange_1259">#REF!</definedName>
    <definedName name="UniqueRange_126">#REF!</definedName>
    <definedName name="UniqueRange_1260">#REF!</definedName>
    <definedName name="UniqueRange_1261">#REF!</definedName>
    <definedName name="UniqueRange_1262">#REF!</definedName>
    <definedName name="UniqueRange_1263">#REF!</definedName>
    <definedName name="UniqueRange_1264">#REF!</definedName>
    <definedName name="UniqueRange_1265">#REF!</definedName>
    <definedName name="UniqueRange_1266">#REF!</definedName>
    <definedName name="UniqueRange_1267">#REF!</definedName>
    <definedName name="UniqueRange_1268">#REF!</definedName>
    <definedName name="UniqueRange_1269">#REF!</definedName>
    <definedName name="UniqueRange_127">#REF!</definedName>
    <definedName name="UniqueRange_1270">#REF!</definedName>
    <definedName name="UniqueRange_1271">#REF!</definedName>
    <definedName name="UniqueRange_1272">#REF!</definedName>
    <definedName name="UniqueRange_1273">#REF!</definedName>
    <definedName name="UniqueRange_1274">#REF!</definedName>
    <definedName name="UniqueRange_1275">#REF!</definedName>
    <definedName name="UniqueRange_1276">#REF!</definedName>
    <definedName name="UniqueRange_1277">#REF!</definedName>
    <definedName name="UniqueRange_1278">#REF!</definedName>
    <definedName name="UniqueRange_1279">#REF!</definedName>
    <definedName name="UniqueRange_128">#REF!</definedName>
    <definedName name="UniqueRange_1280">#REF!</definedName>
    <definedName name="UniqueRange_1281">#REF!</definedName>
    <definedName name="UniqueRange_1282">#REF!</definedName>
    <definedName name="UniqueRange_1283">#REF!</definedName>
    <definedName name="UniqueRange_1284">#REF!</definedName>
    <definedName name="UniqueRange_1285">#REF!</definedName>
    <definedName name="UniqueRange_1286">#REF!</definedName>
    <definedName name="UniqueRange_1287">#REF!</definedName>
    <definedName name="UniqueRange_1288">#REF!</definedName>
    <definedName name="UniqueRange_1289">#REF!</definedName>
    <definedName name="UniqueRange_129">#REF!</definedName>
    <definedName name="UniqueRange_1290">#REF!</definedName>
    <definedName name="UniqueRange_1291">#REF!</definedName>
    <definedName name="UniqueRange_1292">#REF!</definedName>
    <definedName name="UniqueRange_1293">#REF!</definedName>
    <definedName name="UniqueRange_1294">#REF!</definedName>
    <definedName name="UniqueRange_1295">#REF!</definedName>
    <definedName name="UniqueRange_1296">#REF!</definedName>
    <definedName name="UniqueRange_1297">#REF!</definedName>
    <definedName name="UniqueRange_1298">#REF!</definedName>
    <definedName name="UniqueRange_1299">#REF!</definedName>
    <definedName name="UniqueRange_13">#REF!</definedName>
    <definedName name="UniqueRange_130">#REF!</definedName>
    <definedName name="UniqueRange_1300">#REF!</definedName>
    <definedName name="UniqueRange_1301">#REF!</definedName>
    <definedName name="UniqueRange_1302">#REF!</definedName>
    <definedName name="UniqueRange_1303">#REF!</definedName>
    <definedName name="UniqueRange_1304">#REF!</definedName>
    <definedName name="UniqueRange_1305">#REF!</definedName>
    <definedName name="UniqueRange_1306">#REF!</definedName>
    <definedName name="UniqueRange_1307">#REF!</definedName>
    <definedName name="UniqueRange_1308">#REF!</definedName>
    <definedName name="UniqueRange_1309">#REF!</definedName>
    <definedName name="UniqueRange_131">#REF!</definedName>
    <definedName name="UniqueRange_1310">#REF!</definedName>
    <definedName name="UniqueRange_1311">#REF!</definedName>
    <definedName name="UniqueRange_1312">#REF!</definedName>
    <definedName name="UniqueRange_1313">#REF!</definedName>
    <definedName name="UniqueRange_1314">#REF!</definedName>
    <definedName name="UniqueRange_1315">#REF!</definedName>
    <definedName name="UniqueRange_1316">#REF!</definedName>
    <definedName name="UniqueRange_1317">#REF!</definedName>
    <definedName name="UniqueRange_1318">#REF!</definedName>
    <definedName name="UniqueRange_1319">#REF!</definedName>
    <definedName name="UniqueRange_132">#REF!</definedName>
    <definedName name="UniqueRange_1320">#REF!</definedName>
    <definedName name="UniqueRange_1321">#REF!</definedName>
    <definedName name="UniqueRange_1322">#REF!</definedName>
    <definedName name="UniqueRange_1323">#REF!</definedName>
    <definedName name="UniqueRange_1324">#REF!</definedName>
    <definedName name="UniqueRange_1325">#REF!</definedName>
    <definedName name="UniqueRange_1326">#REF!</definedName>
    <definedName name="UniqueRange_1327">#REF!</definedName>
    <definedName name="UniqueRange_1328">#REF!</definedName>
    <definedName name="UniqueRange_1329">#REF!</definedName>
    <definedName name="UniqueRange_133">#REF!</definedName>
    <definedName name="UniqueRange_1330">#REF!</definedName>
    <definedName name="UniqueRange_1331">#REF!</definedName>
    <definedName name="UniqueRange_1332">#REF!</definedName>
    <definedName name="UniqueRange_1333">#REF!</definedName>
    <definedName name="UniqueRange_1334">#REF!</definedName>
    <definedName name="UniqueRange_1335">#REF!</definedName>
    <definedName name="UniqueRange_1336">#REF!</definedName>
    <definedName name="UniqueRange_1337">#REF!</definedName>
    <definedName name="UniqueRange_1338">#REF!</definedName>
    <definedName name="UniqueRange_1339">#REF!</definedName>
    <definedName name="UniqueRange_134">#REF!</definedName>
    <definedName name="UniqueRange_1340">#REF!</definedName>
    <definedName name="UniqueRange_1341">#REF!</definedName>
    <definedName name="UniqueRange_1342">#REF!</definedName>
    <definedName name="UniqueRange_1343">#REF!</definedName>
    <definedName name="UniqueRange_1344">#REF!</definedName>
    <definedName name="UniqueRange_1345">#REF!</definedName>
    <definedName name="UniqueRange_1346">#REF!</definedName>
    <definedName name="UniqueRange_1347">#REF!</definedName>
    <definedName name="UniqueRange_1348">#REF!</definedName>
    <definedName name="UniqueRange_1349">#REF!</definedName>
    <definedName name="UniqueRange_135">#REF!</definedName>
    <definedName name="UniqueRange_1350">#REF!</definedName>
    <definedName name="UniqueRange_1351">#REF!</definedName>
    <definedName name="UniqueRange_1352">#REF!</definedName>
    <definedName name="UniqueRange_1353">#REF!</definedName>
    <definedName name="UniqueRange_1354">#REF!</definedName>
    <definedName name="UniqueRange_1355">#REF!</definedName>
    <definedName name="UniqueRange_1356">#REF!</definedName>
    <definedName name="UniqueRange_1357">#REF!</definedName>
    <definedName name="UniqueRange_1358">#REF!</definedName>
    <definedName name="UniqueRange_1359">#REF!</definedName>
    <definedName name="UniqueRange_136">#REF!</definedName>
    <definedName name="UniqueRange_1360">#REF!</definedName>
    <definedName name="UniqueRange_1361">#REF!</definedName>
    <definedName name="UniqueRange_1362">#REF!</definedName>
    <definedName name="UniqueRange_1363">#REF!</definedName>
    <definedName name="UniqueRange_1364">#REF!</definedName>
    <definedName name="UniqueRange_1365">#REF!</definedName>
    <definedName name="UniqueRange_1366">#REF!</definedName>
    <definedName name="UniqueRange_1367">#REF!</definedName>
    <definedName name="UniqueRange_1368">#REF!</definedName>
    <definedName name="UniqueRange_1369">#REF!</definedName>
    <definedName name="UniqueRange_137">#REF!</definedName>
    <definedName name="UniqueRange_1370">#REF!</definedName>
    <definedName name="UniqueRange_1371">#REF!</definedName>
    <definedName name="UniqueRange_1372">#REF!</definedName>
    <definedName name="UniqueRange_1373">#REF!</definedName>
    <definedName name="UniqueRange_1374">#REF!</definedName>
    <definedName name="UniqueRange_1375">#REF!</definedName>
    <definedName name="UniqueRange_1376">#REF!</definedName>
    <definedName name="UniqueRange_1377">#REF!</definedName>
    <definedName name="UniqueRange_1378">#REF!</definedName>
    <definedName name="UniqueRange_1379">#REF!</definedName>
    <definedName name="UniqueRange_138">#REF!</definedName>
    <definedName name="UniqueRange_1380">#REF!</definedName>
    <definedName name="UniqueRange_1381">#REF!</definedName>
    <definedName name="UniqueRange_1382">#REF!</definedName>
    <definedName name="UniqueRange_1383">#REF!</definedName>
    <definedName name="UniqueRange_1384">#REF!</definedName>
    <definedName name="UniqueRange_1385">#REF!</definedName>
    <definedName name="UniqueRange_1386">#REF!</definedName>
    <definedName name="UniqueRange_1387">#REF!</definedName>
    <definedName name="UniqueRange_1388">#REF!</definedName>
    <definedName name="UniqueRange_1389">#REF!</definedName>
    <definedName name="UniqueRange_139">#REF!</definedName>
    <definedName name="UniqueRange_1390">#REF!</definedName>
    <definedName name="UniqueRange_1391">#REF!</definedName>
    <definedName name="UniqueRange_1392">#REF!</definedName>
    <definedName name="UniqueRange_1393">#REF!</definedName>
    <definedName name="UniqueRange_1394">#REF!</definedName>
    <definedName name="UniqueRange_1395">#REF!</definedName>
    <definedName name="UniqueRange_1396">#REF!</definedName>
    <definedName name="UniqueRange_1397">#REF!</definedName>
    <definedName name="UniqueRange_1398">#REF!</definedName>
    <definedName name="UniqueRange_1399">#REF!</definedName>
    <definedName name="UniqueRange_14">#REF!</definedName>
    <definedName name="UniqueRange_140">#REF!</definedName>
    <definedName name="UniqueRange_1400">#REF!</definedName>
    <definedName name="UniqueRange_1401">#REF!</definedName>
    <definedName name="UniqueRange_1402">#REF!</definedName>
    <definedName name="UniqueRange_1403">#REF!</definedName>
    <definedName name="UniqueRange_1404">#REF!</definedName>
    <definedName name="UniqueRange_1405">#REF!</definedName>
    <definedName name="UniqueRange_1406">#REF!</definedName>
    <definedName name="UniqueRange_1407">#REF!</definedName>
    <definedName name="UniqueRange_1408">#REF!</definedName>
    <definedName name="UniqueRange_1409">#REF!</definedName>
    <definedName name="UniqueRange_141">#REF!</definedName>
    <definedName name="UniqueRange_1410">#REF!</definedName>
    <definedName name="UniqueRange_1411">#REF!</definedName>
    <definedName name="UniqueRange_1412">#REF!</definedName>
    <definedName name="UniqueRange_1413">#REF!</definedName>
    <definedName name="UniqueRange_1414">#REF!</definedName>
    <definedName name="UniqueRange_1415">#REF!</definedName>
    <definedName name="UniqueRange_1416">#REF!</definedName>
    <definedName name="UniqueRange_1417">#REF!</definedName>
    <definedName name="UniqueRange_1418">#REF!</definedName>
    <definedName name="UniqueRange_1419">#REF!</definedName>
    <definedName name="UniqueRange_142">#REF!</definedName>
    <definedName name="UniqueRange_1420">#REF!</definedName>
    <definedName name="UniqueRange_1421">#REF!</definedName>
    <definedName name="UniqueRange_1422">#REF!</definedName>
    <definedName name="UniqueRange_1423">#REF!</definedName>
    <definedName name="UniqueRange_1424">#REF!</definedName>
    <definedName name="UniqueRange_1425">#REF!</definedName>
    <definedName name="UniqueRange_1426">#REF!</definedName>
    <definedName name="UniqueRange_1427">#REF!</definedName>
    <definedName name="UniqueRange_1428">#REF!</definedName>
    <definedName name="UniqueRange_1429">#REF!</definedName>
    <definedName name="UniqueRange_143">#REF!</definedName>
    <definedName name="UniqueRange_1430">#REF!</definedName>
    <definedName name="UniqueRange_1431">#REF!</definedName>
    <definedName name="UniqueRange_1432">#REF!</definedName>
    <definedName name="UniqueRange_1433">#REF!</definedName>
    <definedName name="UniqueRange_1434">#REF!</definedName>
    <definedName name="UniqueRange_1435">#REF!</definedName>
    <definedName name="UniqueRange_1436">#REF!</definedName>
    <definedName name="UniqueRange_1437">#REF!</definedName>
    <definedName name="UniqueRange_1438">#REF!</definedName>
    <definedName name="UniqueRange_1439">#REF!</definedName>
    <definedName name="UniqueRange_144">#REF!</definedName>
    <definedName name="UniqueRange_1440">#REF!</definedName>
    <definedName name="UniqueRange_1441">#REF!</definedName>
    <definedName name="UniqueRange_1442">#REF!</definedName>
    <definedName name="UniqueRange_1443">#REF!</definedName>
    <definedName name="UniqueRange_1444">#REF!</definedName>
    <definedName name="UniqueRange_1445">#REF!</definedName>
    <definedName name="UniqueRange_1446">#REF!</definedName>
    <definedName name="UniqueRange_1447">#REF!</definedName>
    <definedName name="UniqueRange_1448">#REF!</definedName>
    <definedName name="UniqueRange_1449">#REF!</definedName>
    <definedName name="UniqueRange_145">#REF!</definedName>
    <definedName name="UniqueRange_1450">#REF!</definedName>
    <definedName name="UniqueRange_1451">#REF!</definedName>
    <definedName name="UniqueRange_1452">#REF!</definedName>
    <definedName name="UniqueRange_1453">#REF!</definedName>
    <definedName name="UniqueRange_1454">#REF!</definedName>
    <definedName name="UniqueRange_1455">#REF!</definedName>
    <definedName name="UniqueRange_1456">#REF!</definedName>
    <definedName name="UniqueRange_1457">#REF!</definedName>
    <definedName name="UniqueRange_1458">#REF!</definedName>
    <definedName name="UniqueRange_1459">#REF!</definedName>
    <definedName name="UniqueRange_146">#REF!</definedName>
    <definedName name="UniqueRange_1460">#REF!</definedName>
    <definedName name="UniqueRange_1461">#REF!</definedName>
    <definedName name="UniqueRange_1462">#REF!</definedName>
    <definedName name="UniqueRange_1463">#REF!</definedName>
    <definedName name="UniqueRange_1464">#REF!</definedName>
    <definedName name="UniqueRange_1465">#REF!</definedName>
    <definedName name="UniqueRange_1466">#REF!</definedName>
    <definedName name="UniqueRange_1467">#REF!</definedName>
    <definedName name="UniqueRange_1468">#REF!</definedName>
    <definedName name="UniqueRange_1469">#REF!</definedName>
    <definedName name="UniqueRange_147">#REF!</definedName>
    <definedName name="UniqueRange_1470">#REF!</definedName>
    <definedName name="UniqueRange_1471">#REF!</definedName>
    <definedName name="UniqueRange_1472">#REF!</definedName>
    <definedName name="UniqueRange_1473">#REF!</definedName>
    <definedName name="UniqueRange_1474">#REF!</definedName>
    <definedName name="UniqueRange_1475">#REF!</definedName>
    <definedName name="UniqueRange_1476">#REF!</definedName>
    <definedName name="UniqueRange_1477">#REF!</definedName>
    <definedName name="UniqueRange_1478">#REF!</definedName>
    <definedName name="UniqueRange_1479">#REF!</definedName>
    <definedName name="UniqueRange_148">#REF!</definedName>
    <definedName name="UniqueRange_1480">#REF!</definedName>
    <definedName name="UniqueRange_1481">#REF!</definedName>
    <definedName name="UniqueRange_1482">#REF!</definedName>
    <definedName name="UniqueRange_1483">#REF!</definedName>
    <definedName name="UniqueRange_1484">#REF!</definedName>
    <definedName name="UniqueRange_1485">#REF!</definedName>
    <definedName name="UniqueRange_1486">#REF!</definedName>
    <definedName name="UniqueRange_1487">#REF!</definedName>
    <definedName name="UniqueRange_1488">#REF!</definedName>
    <definedName name="UniqueRange_1489">#REF!</definedName>
    <definedName name="UniqueRange_149">#REF!</definedName>
    <definedName name="UniqueRange_1490">#REF!</definedName>
    <definedName name="UniqueRange_1491">#REF!</definedName>
    <definedName name="UniqueRange_1492">#REF!</definedName>
    <definedName name="UniqueRange_1493">#REF!</definedName>
    <definedName name="UniqueRange_1494">#REF!</definedName>
    <definedName name="UniqueRange_1495">#REF!</definedName>
    <definedName name="UniqueRange_1496">#REF!</definedName>
    <definedName name="UniqueRange_1497">#REF!</definedName>
    <definedName name="UniqueRange_1498">#REF!</definedName>
    <definedName name="UniqueRange_1499">#REF!</definedName>
    <definedName name="UniqueRange_15">#REF!</definedName>
    <definedName name="UniqueRange_150">#REF!</definedName>
    <definedName name="UniqueRange_1500">#REF!</definedName>
    <definedName name="UniqueRange_1501">#REF!</definedName>
    <definedName name="UniqueRange_1502">#REF!</definedName>
    <definedName name="UniqueRange_1503">#REF!</definedName>
    <definedName name="UniqueRange_1504">#REF!</definedName>
    <definedName name="UniqueRange_1505">#REF!</definedName>
    <definedName name="UniqueRange_1506">#REF!</definedName>
    <definedName name="UniqueRange_1507">#REF!</definedName>
    <definedName name="UniqueRange_1508">#REF!</definedName>
    <definedName name="UniqueRange_1509">#REF!</definedName>
    <definedName name="UniqueRange_151">#REF!</definedName>
    <definedName name="UniqueRange_1510">#REF!</definedName>
    <definedName name="UniqueRange_1511">#REF!</definedName>
    <definedName name="UniqueRange_1512">#REF!</definedName>
    <definedName name="UniqueRange_1513">#REF!</definedName>
    <definedName name="UniqueRange_1514">#REF!</definedName>
    <definedName name="UniqueRange_1515">#REF!</definedName>
    <definedName name="UniqueRange_1516">#REF!</definedName>
    <definedName name="UniqueRange_1517">#REF!</definedName>
    <definedName name="UniqueRange_1518">#REF!</definedName>
    <definedName name="UniqueRange_1519">#REF!</definedName>
    <definedName name="UniqueRange_152">#REF!</definedName>
    <definedName name="UniqueRange_1520">#REF!</definedName>
    <definedName name="UniqueRange_1521">#REF!</definedName>
    <definedName name="UniqueRange_1522">#REF!</definedName>
    <definedName name="UniqueRange_1523">#REF!</definedName>
    <definedName name="UniqueRange_1524">#REF!</definedName>
    <definedName name="UniqueRange_1525">#REF!</definedName>
    <definedName name="UniqueRange_1526">#REF!</definedName>
    <definedName name="UniqueRange_1527">#REF!</definedName>
    <definedName name="UniqueRange_1528">#REF!</definedName>
    <definedName name="UniqueRange_1529">#REF!</definedName>
    <definedName name="UniqueRange_153">#REF!</definedName>
    <definedName name="UniqueRange_1530">#REF!</definedName>
    <definedName name="UniqueRange_1531">#REF!</definedName>
    <definedName name="UniqueRange_1532">#REF!</definedName>
    <definedName name="UniqueRange_1533">#REF!</definedName>
    <definedName name="UniqueRange_1534">#REF!</definedName>
    <definedName name="UniqueRange_1535">#REF!</definedName>
    <definedName name="UniqueRange_1536">#REF!</definedName>
    <definedName name="UniqueRange_1537">#REF!</definedName>
    <definedName name="UniqueRange_1538">#REF!</definedName>
    <definedName name="UniqueRange_1539">#REF!</definedName>
    <definedName name="UniqueRange_154">#REF!</definedName>
    <definedName name="UniqueRange_1540">#REF!</definedName>
    <definedName name="UniqueRange_1541">#REF!</definedName>
    <definedName name="UniqueRange_1542">#REF!</definedName>
    <definedName name="UniqueRange_1543">#REF!</definedName>
    <definedName name="UniqueRange_1544">#REF!</definedName>
    <definedName name="UniqueRange_1545">#REF!</definedName>
    <definedName name="UniqueRange_1546">#REF!</definedName>
    <definedName name="UniqueRange_1547">#REF!</definedName>
    <definedName name="UniqueRange_1548">#REF!</definedName>
    <definedName name="UniqueRange_1549">#REF!</definedName>
    <definedName name="UniqueRange_155">#REF!</definedName>
    <definedName name="UniqueRange_1550">#REF!</definedName>
    <definedName name="UniqueRange_1551">#REF!</definedName>
    <definedName name="UniqueRange_1552">#REF!</definedName>
    <definedName name="UniqueRange_1553">#REF!</definedName>
    <definedName name="UniqueRange_1554">#REF!</definedName>
    <definedName name="UniqueRange_1555">#REF!</definedName>
    <definedName name="UniqueRange_1556">#REF!</definedName>
    <definedName name="UniqueRange_1557">#REF!</definedName>
    <definedName name="UniqueRange_1558">#REF!</definedName>
    <definedName name="UniqueRange_1559">#REF!</definedName>
    <definedName name="UniqueRange_156">#REF!</definedName>
    <definedName name="UniqueRange_1560">#REF!</definedName>
    <definedName name="UniqueRange_1561">#REF!</definedName>
    <definedName name="UniqueRange_1562">#REF!</definedName>
    <definedName name="UniqueRange_1563">#REF!</definedName>
    <definedName name="UniqueRange_1564">#REF!</definedName>
    <definedName name="UniqueRange_1565">#REF!</definedName>
    <definedName name="UniqueRange_1566">#REF!</definedName>
    <definedName name="UniqueRange_1567">#REF!</definedName>
    <definedName name="UniqueRange_1568">#REF!</definedName>
    <definedName name="UniqueRange_1569">#REF!</definedName>
    <definedName name="UniqueRange_157">#REF!</definedName>
    <definedName name="UniqueRange_1570">#REF!</definedName>
    <definedName name="UniqueRange_1571">#REF!</definedName>
    <definedName name="UniqueRange_1572">#REF!</definedName>
    <definedName name="UniqueRange_1573">#REF!</definedName>
    <definedName name="UniqueRange_1574">#REF!</definedName>
    <definedName name="UniqueRange_1575">#REF!</definedName>
    <definedName name="UniqueRange_1576">#REF!</definedName>
    <definedName name="UniqueRange_1577">#REF!</definedName>
    <definedName name="UniqueRange_1578">#REF!</definedName>
    <definedName name="UniqueRange_1579">#REF!</definedName>
    <definedName name="UniqueRange_158">#REF!</definedName>
    <definedName name="UniqueRange_1580">#REF!</definedName>
    <definedName name="UniqueRange_1581">#REF!</definedName>
    <definedName name="UniqueRange_1582">#REF!</definedName>
    <definedName name="UniqueRange_1583">#REF!</definedName>
    <definedName name="UniqueRange_1584">#REF!</definedName>
    <definedName name="UniqueRange_1585">#REF!</definedName>
    <definedName name="UniqueRange_1586">#REF!</definedName>
    <definedName name="UniqueRange_1587">#REF!</definedName>
    <definedName name="UniqueRange_1588">#REF!</definedName>
    <definedName name="UniqueRange_1589">#REF!</definedName>
    <definedName name="UniqueRange_159">#REF!</definedName>
    <definedName name="UniqueRange_1590">#REF!</definedName>
    <definedName name="UniqueRange_1591">#REF!</definedName>
    <definedName name="UniqueRange_1592">#REF!</definedName>
    <definedName name="UniqueRange_1593">#REF!</definedName>
    <definedName name="UniqueRange_1594">#REF!</definedName>
    <definedName name="UniqueRange_1595">#REF!</definedName>
    <definedName name="UniqueRange_1596">#REF!</definedName>
    <definedName name="UniqueRange_1597">#REF!</definedName>
    <definedName name="UniqueRange_1598">#REF!</definedName>
    <definedName name="UniqueRange_1599">#REF!</definedName>
    <definedName name="UniqueRange_16">#REF!</definedName>
    <definedName name="UniqueRange_160">#REF!</definedName>
    <definedName name="UniqueRange_1600">#REF!</definedName>
    <definedName name="UniqueRange_1601">#REF!</definedName>
    <definedName name="UniqueRange_1602">#REF!</definedName>
    <definedName name="UniqueRange_1603">#REF!</definedName>
    <definedName name="UniqueRange_1604">#REF!</definedName>
    <definedName name="UniqueRange_1605">#REF!</definedName>
    <definedName name="UniqueRange_1606">#REF!</definedName>
    <definedName name="UniqueRange_1607">#REF!</definedName>
    <definedName name="UniqueRange_1608">#REF!</definedName>
    <definedName name="UniqueRange_1609">#REF!</definedName>
    <definedName name="UniqueRange_161">#REF!</definedName>
    <definedName name="UniqueRange_1610">#REF!</definedName>
    <definedName name="UniqueRange_1611">#REF!</definedName>
    <definedName name="UniqueRange_1612">#REF!</definedName>
    <definedName name="UniqueRange_1613">#REF!</definedName>
    <definedName name="UniqueRange_1614">#REF!</definedName>
    <definedName name="UniqueRange_1615">#REF!</definedName>
    <definedName name="UniqueRange_1616">#REF!</definedName>
    <definedName name="UniqueRange_1617">#REF!</definedName>
    <definedName name="UniqueRange_1618">#REF!</definedName>
    <definedName name="UniqueRange_1619">#REF!</definedName>
    <definedName name="UniqueRange_162">#REF!</definedName>
    <definedName name="UniqueRange_1620">#REF!</definedName>
    <definedName name="UniqueRange_1621">#REF!</definedName>
    <definedName name="UniqueRange_1622">#REF!</definedName>
    <definedName name="UniqueRange_1623">#REF!</definedName>
    <definedName name="UniqueRange_1624">#REF!</definedName>
    <definedName name="UniqueRange_1625">#REF!</definedName>
    <definedName name="UniqueRange_1626">#REF!</definedName>
    <definedName name="UniqueRange_1627">#REF!</definedName>
    <definedName name="UniqueRange_1628">#REF!</definedName>
    <definedName name="UniqueRange_1629">#REF!</definedName>
    <definedName name="UniqueRange_163">#REF!</definedName>
    <definedName name="UniqueRange_1630">#REF!</definedName>
    <definedName name="UniqueRange_1631">#REF!</definedName>
    <definedName name="UniqueRange_1632">#REF!</definedName>
    <definedName name="UniqueRange_1633">#REF!</definedName>
    <definedName name="UniqueRange_1634">#REF!</definedName>
    <definedName name="UniqueRange_1635">#REF!</definedName>
    <definedName name="UniqueRange_1636">#REF!</definedName>
    <definedName name="UniqueRange_1637">#REF!</definedName>
    <definedName name="UniqueRange_1638">#REF!</definedName>
    <definedName name="UniqueRange_1639">#REF!</definedName>
    <definedName name="UniqueRange_164">#REF!</definedName>
    <definedName name="UniqueRange_1640">#REF!</definedName>
    <definedName name="UniqueRange_1641">#REF!</definedName>
    <definedName name="UniqueRange_1642">#REF!</definedName>
    <definedName name="UniqueRange_1643">#REF!</definedName>
    <definedName name="UniqueRange_1644">#REF!</definedName>
    <definedName name="UniqueRange_1645">#REF!</definedName>
    <definedName name="UniqueRange_1646">#REF!</definedName>
    <definedName name="UniqueRange_1647">#REF!</definedName>
    <definedName name="UniqueRange_1648">#REF!</definedName>
    <definedName name="UniqueRange_1649">#REF!</definedName>
    <definedName name="UniqueRange_165">#REF!</definedName>
    <definedName name="UniqueRange_1650">#REF!</definedName>
    <definedName name="UniqueRange_1651">#REF!</definedName>
    <definedName name="UniqueRange_1652">#REF!</definedName>
    <definedName name="UniqueRange_1653">#REF!</definedName>
    <definedName name="UniqueRange_1654">#REF!</definedName>
    <definedName name="UniqueRange_1655">#REF!</definedName>
    <definedName name="UniqueRange_1656">#REF!</definedName>
    <definedName name="UniqueRange_1657">#REF!</definedName>
    <definedName name="UniqueRange_1658">#REF!</definedName>
    <definedName name="UniqueRange_1659">#REF!</definedName>
    <definedName name="UniqueRange_166">#REF!</definedName>
    <definedName name="UniqueRange_1660">#REF!</definedName>
    <definedName name="UniqueRange_1661">#REF!</definedName>
    <definedName name="UniqueRange_1662">#REF!</definedName>
    <definedName name="UniqueRange_1663">#REF!</definedName>
    <definedName name="UniqueRange_1664">#REF!</definedName>
    <definedName name="UniqueRange_1665">#REF!</definedName>
    <definedName name="UniqueRange_1666">#REF!</definedName>
    <definedName name="UniqueRange_1667">#REF!</definedName>
    <definedName name="UniqueRange_1668">#REF!</definedName>
    <definedName name="UniqueRange_1669">#REF!</definedName>
    <definedName name="UniqueRange_167">#REF!</definedName>
    <definedName name="UniqueRange_1670">#REF!</definedName>
    <definedName name="UniqueRange_1671">#REF!</definedName>
    <definedName name="UniqueRange_1672">#REF!</definedName>
    <definedName name="UniqueRange_1673">#REF!</definedName>
    <definedName name="UniqueRange_1674">#REF!</definedName>
    <definedName name="UniqueRange_1675">#REF!</definedName>
    <definedName name="UniqueRange_1676">#REF!</definedName>
    <definedName name="UniqueRange_1677">#REF!</definedName>
    <definedName name="UniqueRange_1678">#REF!</definedName>
    <definedName name="UniqueRange_1679">#REF!</definedName>
    <definedName name="UniqueRange_168">#REF!</definedName>
    <definedName name="UniqueRange_1680">#REF!</definedName>
    <definedName name="UniqueRange_1681">#REF!</definedName>
    <definedName name="UniqueRange_1682">#REF!</definedName>
    <definedName name="UniqueRange_1683">#REF!</definedName>
    <definedName name="UniqueRange_1684">#REF!</definedName>
    <definedName name="UniqueRange_1685">#REF!</definedName>
    <definedName name="UniqueRange_1686">#REF!</definedName>
    <definedName name="UniqueRange_1687">#REF!</definedName>
    <definedName name="UniqueRange_1688">#REF!</definedName>
    <definedName name="UniqueRange_1689">#REF!</definedName>
    <definedName name="UniqueRange_169">#REF!</definedName>
    <definedName name="UniqueRange_1690">#REF!</definedName>
    <definedName name="UniqueRange_1691">#REF!</definedName>
    <definedName name="UniqueRange_1692">#REF!</definedName>
    <definedName name="UniqueRange_1693">#REF!</definedName>
    <definedName name="UniqueRange_1694">#REF!</definedName>
    <definedName name="UniqueRange_1695">#REF!</definedName>
    <definedName name="UniqueRange_1696">#REF!</definedName>
    <definedName name="UniqueRange_1697">#REF!</definedName>
    <definedName name="UniqueRange_1698">#REF!</definedName>
    <definedName name="UniqueRange_1699">#REF!</definedName>
    <definedName name="UniqueRange_17">#REF!</definedName>
    <definedName name="UniqueRange_170">#REF!</definedName>
    <definedName name="UniqueRange_1700">#REF!</definedName>
    <definedName name="UniqueRange_1701">#REF!</definedName>
    <definedName name="UniqueRange_1702">#REF!</definedName>
    <definedName name="UniqueRange_1703">#REF!</definedName>
    <definedName name="UniqueRange_1704">#REF!</definedName>
    <definedName name="UniqueRange_1705">#REF!</definedName>
    <definedName name="UniqueRange_1706">#REF!</definedName>
    <definedName name="UniqueRange_1707">#REF!</definedName>
    <definedName name="UniqueRange_1708">#REF!</definedName>
    <definedName name="UniqueRange_1709">#REF!</definedName>
    <definedName name="UniqueRange_171">#REF!</definedName>
    <definedName name="UniqueRange_1710">#REF!</definedName>
    <definedName name="UniqueRange_1711">#REF!</definedName>
    <definedName name="UniqueRange_1712">#REF!</definedName>
    <definedName name="UniqueRange_1713">#REF!</definedName>
    <definedName name="UniqueRange_1714">#REF!</definedName>
    <definedName name="UniqueRange_1715">#REF!</definedName>
    <definedName name="UniqueRange_1716">#REF!</definedName>
    <definedName name="UniqueRange_1717">#REF!</definedName>
    <definedName name="UniqueRange_1718">#REF!</definedName>
    <definedName name="UniqueRange_1719">#REF!</definedName>
    <definedName name="UniqueRange_172">#REF!</definedName>
    <definedName name="UniqueRange_1720">#REF!</definedName>
    <definedName name="UniqueRange_1721">#REF!</definedName>
    <definedName name="UniqueRange_1722">#REF!</definedName>
    <definedName name="UniqueRange_1723">#REF!</definedName>
    <definedName name="UniqueRange_1724">#REF!</definedName>
    <definedName name="UniqueRange_1725">#REF!</definedName>
    <definedName name="UniqueRange_1726">#REF!</definedName>
    <definedName name="UniqueRange_1727">#REF!</definedName>
    <definedName name="UniqueRange_1728">#REF!</definedName>
    <definedName name="UniqueRange_1729">#REF!</definedName>
    <definedName name="UniqueRange_173">#REF!</definedName>
    <definedName name="UniqueRange_1730">#REF!</definedName>
    <definedName name="UniqueRange_1731">#REF!</definedName>
    <definedName name="UniqueRange_1732">#REF!</definedName>
    <definedName name="UniqueRange_1733">#REF!</definedName>
    <definedName name="UniqueRange_1734">#REF!</definedName>
    <definedName name="UniqueRange_1735">#REF!</definedName>
    <definedName name="UniqueRange_1736">#REF!</definedName>
    <definedName name="UniqueRange_1737">#REF!</definedName>
    <definedName name="UniqueRange_1738">#REF!</definedName>
    <definedName name="UniqueRange_1739">#REF!</definedName>
    <definedName name="UniqueRange_174">#REF!</definedName>
    <definedName name="UniqueRange_1740">#REF!</definedName>
    <definedName name="UniqueRange_1741">#REF!</definedName>
    <definedName name="UniqueRange_1742">#REF!</definedName>
    <definedName name="UniqueRange_1743">#REF!</definedName>
    <definedName name="UniqueRange_1744">#REF!</definedName>
    <definedName name="UniqueRange_1745">#REF!</definedName>
    <definedName name="UniqueRange_1746">#REF!</definedName>
    <definedName name="UniqueRange_1747">#REF!</definedName>
    <definedName name="UniqueRange_1748">#REF!</definedName>
    <definedName name="UniqueRange_1749">#REF!</definedName>
    <definedName name="UniqueRange_175">#REF!</definedName>
    <definedName name="UniqueRange_1750">#REF!</definedName>
    <definedName name="UniqueRange_1751">#REF!</definedName>
    <definedName name="UniqueRange_1752">#REF!</definedName>
    <definedName name="UniqueRange_1753">#REF!</definedName>
    <definedName name="UniqueRange_1754">#REF!</definedName>
    <definedName name="UniqueRange_1755">#REF!</definedName>
    <definedName name="UniqueRange_1756">#REF!</definedName>
    <definedName name="UniqueRange_1757">#REF!</definedName>
    <definedName name="UniqueRange_1758">#REF!</definedName>
    <definedName name="UniqueRange_1759">#REF!</definedName>
    <definedName name="UniqueRange_176">#REF!</definedName>
    <definedName name="UniqueRange_1760">#REF!</definedName>
    <definedName name="UniqueRange_1761">#REF!</definedName>
    <definedName name="UniqueRange_1762">#REF!</definedName>
    <definedName name="UniqueRange_1763">#REF!</definedName>
    <definedName name="UniqueRange_1764">#REF!</definedName>
    <definedName name="UniqueRange_1765">#REF!</definedName>
    <definedName name="UniqueRange_1766">#REF!</definedName>
    <definedName name="UniqueRange_1767">#REF!</definedName>
    <definedName name="UniqueRange_1768">#REF!</definedName>
    <definedName name="UniqueRange_1769">#REF!</definedName>
    <definedName name="UniqueRange_177">#REF!</definedName>
    <definedName name="UniqueRange_1770">#REF!</definedName>
    <definedName name="UniqueRange_1771">#REF!</definedName>
    <definedName name="UniqueRange_1772">#REF!</definedName>
    <definedName name="UniqueRange_1773">#REF!</definedName>
    <definedName name="UniqueRange_1774">#REF!</definedName>
    <definedName name="UniqueRange_1775">#REF!</definedName>
    <definedName name="UniqueRange_1776">#REF!</definedName>
    <definedName name="UniqueRange_1777">#REF!</definedName>
    <definedName name="UniqueRange_1778">#REF!</definedName>
    <definedName name="UniqueRange_1779">#REF!</definedName>
    <definedName name="UniqueRange_178">#REF!</definedName>
    <definedName name="UniqueRange_1780">#REF!</definedName>
    <definedName name="UniqueRange_1781">#REF!</definedName>
    <definedName name="UniqueRange_1782">#REF!</definedName>
    <definedName name="UniqueRange_1783">#REF!</definedName>
    <definedName name="UniqueRange_1784">#REF!</definedName>
    <definedName name="UniqueRange_1785">#REF!</definedName>
    <definedName name="UniqueRange_1786">#REF!</definedName>
    <definedName name="UniqueRange_1787">#REF!</definedName>
    <definedName name="UniqueRange_1788">#REF!</definedName>
    <definedName name="UniqueRange_1789">#REF!</definedName>
    <definedName name="UniqueRange_179">#REF!</definedName>
    <definedName name="UniqueRange_1790">#REF!</definedName>
    <definedName name="UniqueRange_1791">#REF!</definedName>
    <definedName name="UniqueRange_1792">#REF!</definedName>
    <definedName name="UniqueRange_1793">#REF!</definedName>
    <definedName name="UniqueRange_1794">#REF!</definedName>
    <definedName name="UniqueRange_1795">#REF!</definedName>
    <definedName name="UniqueRange_1796">#REF!</definedName>
    <definedName name="UniqueRange_1797">#REF!</definedName>
    <definedName name="UniqueRange_1798">#REF!</definedName>
    <definedName name="UniqueRange_1799">#REF!</definedName>
    <definedName name="UniqueRange_18">#REF!</definedName>
    <definedName name="UniqueRange_180">#REF!</definedName>
    <definedName name="UniqueRange_1800">#REF!</definedName>
    <definedName name="UniqueRange_1801">#REF!</definedName>
    <definedName name="UniqueRange_1802">#REF!</definedName>
    <definedName name="UniqueRange_1803">#REF!</definedName>
    <definedName name="UniqueRange_1804">#REF!</definedName>
    <definedName name="UniqueRange_1805">#REF!</definedName>
    <definedName name="UniqueRange_1806">#REF!</definedName>
    <definedName name="UniqueRange_1807">#REF!</definedName>
    <definedName name="UniqueRange_1808">#REF!</definedName>
    <definedName name="UniqueRange_1809">#REF!</definedName>
    <definedName name="UniqueRange_181">#REF!</definedName>
    <definedName name="UniqueRange_1810">#REF!</definedName>
    <definedName name="UniqueRange_1811">#REF!</definedName>
    <definedName name="UniqueRange_1812">#REF!</definedName>
    <definedName name="UniqueRange_1813">#REF!</definedName>
    <definedName name="UniqueRange_1814">#REF!</definedName>
    <definedName name="UniqueRange_1815">#REF!</definedName>
    <definedName name="UniqueRange_1816">#REF!</definedName>
    <definedName name="UniqueRange_1817">#REF!</definedName>
    <definedName name="UniqueRange_1818">#REF!</definedName>
    <definedName name="UniqueRange_1819">#REF!</definedName>
    <definedName name="UniqueRange_182">#REF!</definedName>
    <definedName name="UniqueRange_1820">#REF!</definedName>
    <definedName name="UniqueRange_1821">#REF!</definedName>
    <definedName name="UniqueRange_1822">#REF!</definedName>
    <definedName name="UniqueRange_1823">#REF!</definedName>
    <definedName name="UniqueRange_1824">#REF!</definedName>
    <definedName name="UniqueRange_1825">#REF!</definedName>
    <definedName name="UniqueRange_1826">#REF!</definedName>
    <definedName name="UniqueRange_1827">#REF!</definedName>
    <definedName name="UniqueRange_1828">#REF!</definedName>
    <definedName name="UniqueRange_1829">#REF!</definedName>
    <definedName name="UniqueRange_183">#REF!</definedName>
    <definedName name="UniqueRange_1830">#REF!</definedName>
    <definedName name="UniqueRange_1831">#REF!</definedName>
    <definedName name="UniqueRange_1832">#REF!</definedName>
    <definedName name="UniqueRange_1833">#REF!</definedName>
    <definedName name="UniqueRange_1834">#REF!</definedName>
    <definedName name="UniqueRange_1835">#REF!</definedName>
    <definedName name="UniqueRange_1836">#REF!</definedName>
    <definedName name="UniqueRange_1837">#REF!</definedName>
    <definedName name="UniqueRange_1838">#REF!</definedName>
    <definedName name="UniqueRange_1839">#REF!</definedName>
    <definedName name="UniqueRange_184">#REF!</definedName>
    <definedName name="UniqueRange_1840">#REF!</definedName>
    <definedName name="UniqueRange_1841">#REF!</definedName>
    <definedName name="UniqueRange_1842">#REF!</definedName>
    <definedName name="UniqueRange_1843">#REF!</definedName>
    <definedName name="UniqueRange_1844">#REF!</definedName>
    <definedName name="UniqueRange_1845">#REF!</definedName>
    <definedName name="UniqueRange_1846">#REF!</definedName>
    <definedName name="UniqueRange_1847">#REF!</definedName>
    <definedName name="UniqueRange_1848">#REF!</definedName>
    <definedName name="UniqueRange_1849">#REF!</definedName>
    <definedName name="UniqueRange_185">#REF!</definedName>
    <definedName name="UniqueRange_1850">#REF!</definedName>
    <definedName name="UniqueRange_1851">#REF!</definedName>
    <definedName name="UniqueRange_1852">#REF!</definedName>
    <definedName name="UniqueRange_1853">#REF!</definedName>
    <definedName name="UniqueRange_1854">#REF!</definedName>
    <definedName name="UniqueRange_1855">#REF!</definedName>
    <definedName name="UniqueRange_1856">#REF!</definedName>
    <definedName name="UniqueRange_1857">#REF!</definedName>
    <definedName name="UniqueRange_1858">#REF!</definedName>
    <definedName name="UniqueRange_1859">#REF!</definedName>
    <definedName name="UniqueRange_186">#REF!</definedName>
    <definedName name="UniqueRange_1860">#REF!</definedName>
    <definedName name="UniqueRange_1861">#REF!</definedName>
    <definedName name="UniqueRange_1862">#REF!</definedName>
    <definedName name="UniqueRange_1863">#REF!</definedName>
    <definedName name="UniqueRange_1864">#REF!</definedName>
    <definedName name="UniqueRange_1865">#REF!</definedName>
    <definedName name="UniqueRange_1866">#REF!</definedName>
    <definedName name="UniqueRange_1867">#REF!</definedName>
    <definedName name="UniqueRange_1868">#REF!</definedName>
    <definedName name="UniqueRange_1869">#REF!</definedName>
    <definedName name="UniqueRange_187">#REF!</definedName>
    <definedName name="UniqueRange_1870">#REF!</definedName>
    <definedName name="UniqueRange_1871">#REF!</definedName>
    <definedName name="UniqueRange_1872">#REF!</definedName>
    <definedName name="UniqueRange_1873">#REF!</definedName>
    <definedName name="UniqueRange_1874">#REF!</definedName>
    <definedName name="UniqueRange_1875">#REF!</definedName>
    <definedName name="UniqueRange_1876">#REF!</definedName>
    <definedName name="UniqueRange_1877">#REF!</definedName>
    <definedName name="UniqueRange_1878">#REF!</definedName>
    <definedName name="UniqueRange_1879">#REF!</definedName>
    <definedName name="UniqueRange_188">#REF!</definedName>
    <definedName name="UniqueRange_1880">#REF!</definedName>
    <definedName name="UniqueRange_1881">#REF!</definedName>
    <definedName name="UniqueRange_1882">#REF!</definedName>
    <definedName name="UniqueRange_1883">#REF!</definedName>
    <definedName name="UniqueRange_1884">#REF!</definedName>
    <definedName name="UniqueRange_1885">#REF!</definedName>
    <definedName name="UniqueRange_1886">#REF!</definedName>
    <definedName name="UniqueRange_1887">#REF!</definedName>
    <definedName name="UniqueRange_1888">#REF!</definedName>
    <definedName name="UniqueRange_1889">#REF!</definedName>
    <definedName name="UniqueRange_189">#REF!</definedName>
    <definedName name="UniqueRange_1890">#REF!</definedName>
    <definedName name="UniqueRange_1891">#REF!</definedName>
    <definedName name="UniqueRange_1892">#REF!</definedName>
    <definedName name="UniqueRange_1893">#REF!</definedName>
    <definedName name="UniqueRange_1894">#REF!</definedName>
    <definedName name="UniqueRange_1895">#REF!</definedName>
    <definedName name="UniqueRange_1896">#REF!</definedName>
    <definedName name="UniqueRange_1897">#REF!</definedName>
    <definedName name="UniqueRange_1898">#REF!</definedName>
    <definedName name="UniqueRange_1899">#REF!</definedName>
    <definedName name="UniqueRange_19">#REF!</definedName>
    <definedName name="UniqueRange_190">#REF!</definedName>
    <definedName name="UniqueRange_1900">#REF!</definedName>
    <definedName name="UniqueRange_1901">#REF!</definedName>
    <definedName name="UniqueRange_1902">#REF!</definedName>
    <definedName name="UniqueRange_1903">#REF!</definedName>
    <definedName name="UniqueRange_1904">#REF!</definedName>
    <definedName name="UniqueRange_1905">#REF!</definedName>
    <definedName name="UniqueRange_1906">#REF!</definedName>
    <definedName name="UniqueRange_1907">#REF!</definedName>
    <definedName name="UniqueRange_1908">#REF!</definedName>
    <definedName name="UniqueRange_1909">#REF!</definedName>
    <definedName name="UniqueRange_191">#REF!</definedName>
    <definedName name="UniqueRange_1910">#REF!</definedName>
    <definedName name="UniqueRange_1911">#REF!</definedName>
    <definedName name="UniqueRange_1912">#REF!</definedName>
    <definedName name="UniqueRange_1913">#REF!</definedName>
    <definedName name="UniqueRange_1914">#REF!</definedName>
    <definedName name="UniqueRange_1915">#REF!</definedName>
    <definedName name="UniqueRange_1916">#REF!</definedName>
    <definedName name="UniqueRange_1917">#REF!</definedName>
    <definedName name="UniqueRange_1918">#REF!</definedName>
    <definedName name="UniqueRange_1919">#REF!</definedName>
    <definedName name="UniqueRange_192">#REF!</definedName>
    <definedName name="UniqueRange_1920">#REF!</definedName>
    <definedName name="UniqueRange_1921">#REF!</definedName>
    <definedName name="UniqueRange_1922">#REF!</definedName>
    <definedName name="UniqueRange_1923">#REF!</definedName>
    <definedName name="UniqueRange_1924">#REF!</definedName>
    <definedName name="UniqueRange_1925">#REF!</definedName>
    <definedName name="UniqueRange_1926">#REF!</definedName>
    <definedName name="UniqueRange_1927">#REF!</definedName>
    <definedName name="UniqueRange_1928">#REF!</definedName>
    <definedName name="UniqueRange_1929">#REF!</definedName>
    <definedName name="UniqueRange_193">#REF!</definedName>
    <definedName name="UniqueRange_1930">#REF!</definedName>
    <definedName name="UniqueRange_1931">#REF!</definedName>
    <definedName name="UniqueRange_1932">#REF!</definedName>
    <definedName name="UniqueRange_1933">#REF!</definedName>
    <definedName name="UniqueRange_1934">#REF!</definedName>
    <definedName name="UniqueRange_1935">#REF!</definedName>
    <definedName name="UniqueRange_1936">#REF!</definedName>
    <definedName name="UniqueRange_1937">#REF!</definedName>
    <definedName name="UniqueRange_1938">#REF!</definedName>
    <definedName name="UniqueRange_1939">#REF!</definedName>
    <definedName name="UniqueRange_194">#REF!</definedName>
    <definedName name="UniqueRange_1940">#REF!</definedName>
    <definedName name="UniqueRange_1941">#REF!</definedName>
    <definedName name="UniqueRange_1942">#REF!</definedName>
    <definedName name="UniqueRange_1943">#REF!</definedName>
    <definedName name="UniqueRange_1944">#REF!</definedName>
    <definedName name="UniqueRange_1945">#REF!</definedName>
    <definedName name="UniqueRange_1946">#REF!</definedName>
    <definedName name="UniqueRange_1947">#REF!</definedName>
    <definedName name="UniqueRange_1948">#REF!</definedName>
    <definedName name="UniqueRange_1949">#REF!</definedName>
    <definedName name="UniqueRange_195">#REF!</definedName>
    <definedName name="UniqueRange_1950">#REF!</definedName>
    <definedName name="UniqueRange_1951">#REF!</definedName>
    <definedName name="UniqueRange_1952">#REF!</definedName>
    <definedName name="UniqueRange_1953">#REF!</definedName>
    <definedName name="UniqueRange_1954">#REF!</definedName>
    <definedName name="UniqueRange_1955">#REF!</definedName>
    <definedName name="UniqueRange_1956">#REF!</definedName>
    <definedName name="UniqueRange_1957">#REF!</definedName>
    <definedName name="UniqueRange_1958">#REF!</definedName>
    <definedName name="UniqueRange_1959">#REF!</definedName>
    <definedName name="UniqueRange_196">#REF!</definedName>
    <definedName name="UniqueRange_1960">#REF!</definedName>
    <definedName name="UniqueRange_1961">#REF!</definedName>
    <definedName name="UniqueRange_1962">#REF!</definedName>
    <definedName name="UniqueRange_1963">#REF!</definedName>
    <definedName name="UniqueRange_1964">#REF!</definedName>
    <definedName name="UniqueRange_1965">#REF!</definedName>
    <definedName name="UniqueRange_1966">#REF!</definedName>
    <definedName name="UniqueRange_1967">#REF!</definedName>
    <definedName name="UniqueRange_1968">#REF!</definedName>
    <definedName name="UniqueRange_1969">#REF!</definedName>
    <definedName name="UniqueRange_197">#REF!</definedName>
    <definedName name="UniqueRange_1970">#REF!</definedName>
    <definedName name="UniqueRange_1971">#REF!</definedName>
    <definedName name="UniqueRange_1972">#REF!</definedName>
    <definedName name="UniqueRange_1973">#REF!</definedName>
    <definedName name="UniqueRange_1974">#REF!</definedName>
    <definedName name="UniqueRange_1975">#REF!</definedName>
    <definedName name="UniqueRange_1976">#REF!</definedName>
    <definedName name="UniqueRange_1977">#REF!</definedName>
    <definedName name="UniqueRange_1978">#REF!</definedName>
    <definedName name="UniqueRange_1979">#REF!</definedName>
    <definedName name="UniqueRange_198">#REF!</definedName>
    <definedName name="UniqueRange_1980">#REF!</definedName>
    <definedName name="UniqueRange_1981">#REF!</definedName>
    <definedName name="UniqueRange_1982">#REF!</definedName>
    <definedName name="UniqueRange_1983">#REF!</definedName>
    <definedName name="UniqueRange_1984">#REF!</definedName>
    <definedName name="UniqueRange_1985">#REF!</definedName>
    <definedName name="UniqueRange_1986">#REF!</definedName>
    <definedName name="UniqueRange_1987">#REF!</definedName>
    <definedName name="UniqueRange_1988">#REF!</definedName>
    <definedName name="UniqueRange_1989">#REF!</definedName>
    <definedName name="UniqueRange_199">#REF!</definedName>
    <definedName name="UniqueRange_1990">#REF!</definedName>
    <definedName name="UniqueRange_1991">#REF!</definedName>
    <definedName name="UniqueRange_1992">#REF!</definedName>
    <definedName name="UniqueRange_1993">#REF!</definedName>
    <definedName name="UniqueRange_1994">#REF!</definedName>
    <definedName name="UniqueRange_1995">#REF!</definedName>
    <definedName name="UniqueRange_1996">#REF!</definedName>
    <definedName name="UniqueRange_1997">#REF!</definedName>
    <definedName name="UniqueRange_1998">#REF!</definedName>
    <definedName name="UniqueRange_1999">#REF!</definedName>
    <definedName name="UniqueRange_20">#REF!</definedName>
    <definedName name="UniqueRange_200">#REF!</definedName>
    <definedName name="UniqueRange_2000">#REF!</definedName>
    <definedName name="UniqueRange_2001">#REF!</definedName>
    <definedName name="UniqueRange_2002">#REF!</definedName>
    <definedName name="UniqueRange_2003">#REF!</definedName>
    <definedName name="UniqueRange_2004">#REF!</definedName>
    <definedName name="UniqueRange_2005">#REF!</definedName>
    <definedName name="UniqueRange_2006">#REF!</definedName>
    <definedName name="UniqueRange_2007">#REF!</definedName>
    <definedName name="UniqueRange_2008">#REF!</definedName>
    <definedName name="UniqueRange_2009">#REF!</definedName>
    <definedName name="UniqueRange_201">#REF!</definedName>
    <definedName name="UniqueRange_2010">#REF!</definedName>
    <definedName name="UniqueRange_2011">#REF!</definedName>
    <definedName name="UniqueRange_2012">#REF!</definedName>
    <definedName name="UniqueRange_2013">#REF!</definedName>
    <definedName name="UniqueRange_2014">#REF!</definedName>
    <definedName name="UniqueRange_2015">#REF!</definedName>
    <definedName name="UniqueRange_2016">#REF!</definedName>
    <definedName name="UniqueRange_2017">#REF!</definedName>
    <definedName name="UniqueRange_2018">#REF!</definedName>
    <definedName name="UniqueRange_2019">#REF!</definedName>
    <definedName name="UniqueRange_202">#REF!</definedName>
    <definedName name="UniqueRange_2020">#REF!</definedName>
    <definedName name="UniqueRange_2021">#REF!</definedName>
    <definedName name="UniqueRange_2022">#REF!</definedName>
    <definedName name="UniqueRange_2023">#REF!</definedName>
    <definedName name="UniqueRange_2024">#REF!</definedName>
    <definedName name="UniqueRange_2025">#REF!</definedName>
    <definedName name="UniqueRange_2026">#REF!</definedName>
    <definedName name="UniqueRange_2027">#REF!</definedName>
    <definedName name="UniqueRange_2028">#REF!</definedName>
    <definedName name="UniqueRange_2029">#REF!</definedName>
    <definedName name="UniqueRange_203">#REF!</definedName>
    <definedName name="UniqueRange_2030">#REF!</definedName>
    <definedName name="UniqueRange_2031">#REF!</definedName>
    <definedName name="UniqueRange_2032">#REF!</definedName>
    <definedName name="UniqueRange_2033">#REF!</definedName>
    <definedName name="UniqueRange_2034">#REF!</definedName>
    <definedName name="UniqueRange_2035">#REF!</definedName>
    <definedName name="UniqueRange_2036">#REF!</definedName>
    <definedName name="UniqueRange_2037">#REF!</definedName>
    <definedName name="UniqueRange_2038">#REF!</definedName>
    <definedName name="UniqueRange_2039">#REF!</definedName>
    <definedName name="UniqueRange_204">#REF!</definedName>
    <definedName name="UniqueRange_2040">#REF!</definedName>
    <definedName name="UniqueRange_2041">#REF!</definedName>
    <definedName name="UniqueRange_2042">#REF!</definedName>
    <definedName name="UniqueRange_2043">#REF!</definedName>
    <definedName name="UniqueRange_2044">#REF!</definedName>
    <definedName name="UniqueRange_2045">#REF!</definedName>
    <definedName name="UniqueRange_2046">#REF!</definedName>
    <definedName name="UniqueRange_2047">#REF!</definedName>
    <definedName name="UniqueRange_2048">#REF!</definedName>
    <definedName name="UniqueRange_2049">#REF!</definedName>
    <definedName name="UniqueRange_205">#REF!</definedName>
    <definedName name="UniqueRange_2050">#REF!</definedName>
    <definedName name="UniqueRange_2051">#REF!</definedName>
    <definedName name="UniqueRange_2052">#REF!</definedName>
    <definedName name="UniqueRange_2053">#REF!</definedName>
    <definedName name="UniqueRange_2054">#REF!</definedName>
    <definedName name="UniqueRange_2055">#REF!</definedName>
    <definedName name="UniqueRange_2056">#REF!</definedName>
    <definedName name="UniqueRange_2057">#REF!</definedName>
    <definedName name="UniqueRange_2058">#REF!</definedName>
    <definedName name="UniqueRange_2059">#REF!</definedName>
    <definedName name="UniqueRange_206">#REF!</definedName>
    <definedName name="UniqueRange_2060">#REF!</definedName>
    <definedName name="UniqueRange_2061">#REF!</definedName>
    <definedName name="UniqueRange_2062">#REF!</definedName>
    <definedName name="UniqueRange_2063">#REF!</definedName>
    <definedName name="UniqueRange_2064">#REF!</definedName>
    <definedName name="UniqueRange_2065">#REF!</definedName>
    <definedName name="UniqueRange_2066">#REF!</definedName>
    <definedName name="UniqueRange_2067">#REF!</definedName>
    <definedName name="UniqueRange_2068">#REF!</definedName>
    <definedName name="UniqueRange_2069">#REF!</definedName>
    <definedName name="UniqueRange_207">#REF!</definedName>
    <definedName name="UniqueRange_2070">#REF!</definedName>
    <definedName name="UniqueRange_2071">#REF!</definedName>
    <definedName name="UniqueRange_2072">#REF!</definedName>
    <definedName name="UniqueRange_2073">#REF!</definedName>
    <definedName name="UniqueRange_2074">#REF!</definedName>
    <definedName name="UniqueRange_2075">#REF!</definedName>
    <definedName name="UniqueRange_2076">#REF!</definedName>
    <definedName name="UniqueRange_2077">#REF!</definedName>
    <definedName name="UniqueRange_2078">#REF!</definedName>
    <definedName name="UniqueRange_2079">#REF!</definedName>
    <definedName name="UniqueRange_208">#REF!</definedName>
    <definedName name="UniqueRange_2080">#REF!</definedName>
    <definedName name="UniqueRange_2081">#REF!</definedName>
    <definedName name="UniqueRange_2082">#REF!</definedName>
    <definedName name="UniqueRange_2083">#REF!</definedName>
    <definedName name="UniqueRange_2084">#REF!</definedName>
    <definedName name="UniqueRange_2085">#REF!</definedName>
    <definedName name="UniqueRange_2086">#REF!</definedName>
    <definedName name="UniqueRange_2087">#REF!</definedName>
    <definedName name="UniqueRange_2088">#REF!</definedName>
    <definedName name="UniqueRange_2089">#REF!</definedName>
    <definedName name="UniqueRange_209">#REF!</definedName>
    <definedName name="UniqueRange_2090">#REF!</definedName>
    <definedName name="UniqueRange_2091">#REF!</definedName>
    <definedName name="UniqueRange_2092">#REF!</definedName>
    <definedName name="UniqueRange_2093">#REF!</definedName>
    <definedName name="UniqueRange_2094">#REF!</definedName>
    <definedName name="UniqueRange_2095">#REF!</definedName>
    <definedName name="UniqueRange_2096">#REF!</definedName>
    <definedName name="UniqueRange_2097">#REF!</definedName>
    <definedName name="UniqueRange_2098">#REF!</definedName>
    <definedName name="UniqueRange_2099">#REF!</definedName>
    <definedName name="UniqueRange_21">#REF!</definedName>
    <definedName name="UniqueRange_210">#REF!</definedName>
    <definedName name="UniqueRange_2100">#REF!</definedName>
    <definedName name="UniqueRange_2101">#REF!</definedName>
    <definedName name="UniqueRange_2102">#REF!</definedName>
    <definedName name="UniqueRange_2103">#REF!</definedName>
    <definedName name="UniqueRange_2104">#REF!</definedName>
    <definedName name="UniqueRange_2105">#REF!</definedName>
    <definedName name="UniqueRange_2106">#REF!</definedName>
    <definedName name="UniqueRange_2107">#REF!</definedName>
    <definedName name="UniqueRange_2108">#REF!</definedName>
    <definedName name="UniqueRange_2109">#REF!</definedName>
    <definedName name="UniqueRange_211">#REF!</definedName>
    <definedName name="UniqueRange_2110">#REF!</definedName>
    <definedName name="UniqueRange_2111">#REF!</definedName>
    <definedName name="UniqueRange_2112">#REF!</definedName>
    <definedName name="UniqueRange_2113">#REF!</definedName>
    <definedName name="UniqueRange_2114">#REF!</definedName>
    <definedName name="UniqueRange_2115">#REF!</definedName>
    <definedName name="UniqueRange_2116">#REF!</definedName>
    <definedName name="UniqueRange_2117">#REF!</definedName>
    <definedName name="UniqueRange_2118">#REF!</definedName>
    <definedName name="UniqueRange_2119">#REF!</definedName>
    <definedName name="UniqueRange_212">#REF!</definedName>
    <definedName name="UniqueRange_2120">#REF!</definedName>
    <definedName name="UniqueRange_2121">#REF!</definedName>
    <definedName name="UniqueRange_2122">#REF!</definedName>
    <definedName name="UniqueRange_2123">#REF!</definedName>
    <definedName name="UniqueRange_2124">#REF!</definedName>
    <definedName name="UniqueRange_2125">#REF!</definedName>
    <definedName name="UniqueRange_2126">#REF!</definedName>
    <definedName name="UniqueRange_2127">#REF!</definedName>
    <definedName name="UniqueRange_2128">#REF!</definedName>
    <definedName name="UniqueRange_2129">#REF!</definedName>
    <definedName name="UniqueRange_213">#REF!</definedName>
    <definedName name="UniqueRange_2130">#REF!</definedName>
    <definedName name="UniqueRange_2131">#REF!</definedName>
    <definedName name="UniqueRange_2132">#REF!</definedName>
    <definedName name="UniqueRange_2133">#REF!</definedName>
    <definedName name="UniqueRange_2134">#REF!</definedName>
    <definedName name="UniqueRange_2135">#REF!</definedName>
    <definedName name="UniqueRange_2136">#REF!</definedName>
    <definedName name="UniqueRange_2137">#REF!</definedName>
    <definedName name="UniqueRange_2138">#REF!</definedName>
    <definedName name="UniqueRange_2139">#REF!</definedName>
    <definedName name="UniqueRange_214">#REF!</definedName>
    <definedName name="UniqueRange_2140">#REF!</definedName>
    <definedName name="UniqueRange_2141">#REF!</definedName>
    <definedName name="UniqueRange_2142">#REF!</definedName>
    <definedName name="UniqueRange_2143">#REF!</definedName>
    <definedName name="UniqueRange_2144">#REF!</definedName>
    <definedName name="UniqueRange_2145">#REF!</definedName>
    <definedName name="UniqueRange_2146">#REF!</definedName>
    <definedName name="UniqueRange_2147">#REF!</definedName>
    <definedName name="UniqueRange_2148">#REF!</definedName>
    <definedName name="UniqueRange_2149">#REF!</definedName>
    <definedName name="UniqueRange_215">#REF!</definedName>
    <definedName name="UniqueRange_2150">#REF!</definedName>
    <definedName name="UniqueRange_2151">#REF!</definedName>
    <definedName name="UniqueRange_2152">#REF!</definedName>
    <definedName name="UniqueRange_2153">#REF!</definedName>
    <definedName name="UniqueRange_2154">#REF!</definedName>
    <definedName name="UniqueRange_2155">#REF!</definedName>
    <definedName name="UniqueRange_2156">#REF!</definedName>
    <definedName name="UniqueRange_2157">#REF!</definedName>
    <definedName name="UniqueRange_2158">#REF!</definedName>
    <definedName name="UniqueRange_2159">#REF!</definedName>
    <definedName name="UniqueRange_216">#REF!</definedName>
    <definedName name="UniqueRange_2160">#REF!</definedName>
    <definedName name="UniqueRange_2161">#REF!</definedName>
    <definedName name="UniqueRange_2162">#REF!</definedName>
    <definedName name="UniqueRange_2163">#REF!</definedName>
    <definedName name="UniqueRange_2164">#REF!</definedName>
    <definedName name="UniqueRange_2165">#REF!</definedName>
    <definedName name="UniqueRange_2166">#REF!</definedName>
    <definedName name="UniqueRange_2167">#REF!</definedName>
    <definedName name="UniqueRange_2168">#REF!</definedName>
    <definedName name="UniqueRange_2169">#REF!</definedName>
    <definedName name="UniqueRange_217">#REF!</definedName>
    <definedName name="UniqueRange_2170">#REF!</definedName>
    <definedName name="UniqueRange_2171">#REF!</definedName>
    <definedName name="UniqueRange_2172">#REF!</definedName>
    <definedName name="UniqueRange_2173">#REF!</definedName>
    <definedName name="UniqueRange_2174">#REF!</definedName>
    <definedName name="UniqueRange_2175">#REF!</definedName>
    <definedName name="UniqueRange_2176">#REF!</definedName>
    <definedName name="UniqueRange_2177">#REF!</definedName>
    <definedName name="UniqueRange_2178">#REF!</definedName>
    <definedName name="UniqueRange_2179">#REF!</definedName>
    <definedName name="UniqueRange_218">#REF!</definedName>
    <definedName name="UniqueRange_2180">#REF!</definedName>
    <definedName name="UniqueRange_2181">#REF!</definedName>
    <definedName name="UniqueRange_2182">#REF!</definedName>
    <definedName name="UniqueRange_2183">#REF!</definedName>
    <definedName name="UniqueRange_2184">#REF!</definedName>
    <definedName name="UniqueRange_2185">#REF!</definedName>
    <definedName name="UniqueRange_2186">#REF!</definedName>
    <definedName name="UniqueRange_2187">#REF!</definedName>
    <definedName name="UniqueRange_2188">#REF!</definedName>
    <definedName name="UniqueRange_2189">#REF!</definedName>
    <definedName name="UniqueRange_219">#REF!</definedName>
    <definedName name="UniqueRange_2190">#REF!</definedName>
    <definedName name="UniqueRange_2191">#REF!</definedName>
    <definedName name="UniqueRange_2192">#REF!</definedName>
    <definedName name="UniqueRange_2193">#REF!</definedName>
    <definedName name="UniqueRange_2194">#REF!</definedName>
    <definedName name="UniqueRange_2195">#REF!</definedName>
    <definedName name="UniqueRange_2196">#REF!</definedName>
    <definedName name="UniqueRange_2197">#REF!</definedName>
    <definedName name="UniqueRange_2198">#REF!</definedName>
    <definedName name="UniqueRange_2199">#REF!</definedName>
    <definedName name="UniqueRange_22">#REF!</definedName>
    <definedName name="UniqueRange_220">#REF!</definedName>
    <definedName name="UniqueRange_2200">#REF!</definedName>
    <definedName name="UniqueRange_2201">#REF!</definedName>
    <definedName name="UniqueRange_2202">#REF!</definedName>
    <definedName name="UniqueRange_2203">#REF!</definedName>
    <definedName name="UniqueRange_2204">#REF!</definedName>
    <definedName name="UniqueRange_2205">#REF!</definedName>
    <definedName name="UniqueRange_2206">#REF!</definedName>
    <definedName name="UniqueRange_2207">#REF!</definedName>
    <definedName name="UniqueRange_2208">#REF!</definedName>
    <definedName name="UniqueRange_2209">#REF!</definedName>
    <definedName name="UniqueRange_221">#REF!</definedName>
    <definedName name="UniqueRange_2210">#REF!</definedName>
    <definedName name="UniqueRange_2211">#REF!</definedName>
    <definedName name="UniqueRange_2212">#REF!</definedName>
    <definedName name="UniqueRange_2213">#REF!</definedName>
    <definedName name="UniqueRange_2214">#REF!</definedName>
    <definedName name="UniqueRange_2215">#REF!</definedName>
    <definedName name="UniqueRange_2216">#REF!</definedName>
    <definedName name="UniqueRange_2217">#REF!</definedName>
    <definedName name="UniqueRange_2218">#REF!</definedName>
    <definedName name="UniqueRange_2219">#REF!</definedName>
    <definedName name="UniqueRange_222">#REF!</definedName>
    <definedName name="UniqueRange_2220">#REF!</definedName>
    <definedName name="UniqueRange_2221">#REF!</definedName>
    <definedName name="UniqueRange_2222">#REF!</definedName>
    <definedName name="UniqueRange_2223">#REF!</definedName>
    <definedName name="UniqueRange_2224">#REF!</definedName>
    <definedName name="UniqueRange_2225">#REF!</definedName>
    <definedName name="UniqueRange_2226">#REF!</definedName>
    <definedName name="UniqueRange_2227">#REF!</definedName>
    <definedName name="UniqueRange_2228">#REF!</definedName>
    <definedName name="UniqueRange_223">#REF!</definedName>
    <definedName name="UniqueRange_224">#REF!</definedName>
    <definedName name="UniqueRange_225">#REF!</definedName>
    <definedName name="UniqueRange_226">#REF!</definedName>
    <definedName name="UniqueRange_227">#REF!</definedName>
    <definedName name="UniqueRange_228">#REF!</definedName>
    <definedName name="UniqueRange_229">#REF!</definedName>
    <definedName name="UniqueRange_23">#REF!</definedName>
    <definedName name="UniqueRange_230">#REF!</definedName>
    <definedName name="UniqueRange_231">#REF!</definedName>
    <definedName name="UniqueRange_232">#REF!</definedName>
    <definedName name="UniqueRange_233">#REF!</definedName>
    <definedName name="UniqueRange_234">#REF!</definedName>
    <definedName name="UniqueRange_235">#REF!</definedName>
    <definedName name="UniqueRange_236">#REF!</definedName>
    <definedName name="UniqueRange_237">#REF!</definedName>
    <definedName name="UniqueRange_238">#REF!</definedName>
    <definedName name="UniqueRange_239">#REF!</definedName>
    <definedName name="UniqueRange_24">#REF!</definedName>
    <definedName name="UniqueRange_240">#REF!</definedName>
    <definedName name="UniqueRange_241">#REF!</definedName>
    <definedName name="UniqueRange_242">#REF!</definedName>
    <definedName name="UniqueRange_243">#REF!</definedName>
    <definedName name="UniqueRange_244">#REF!</definedName>
    <definedName name="UniqueRange_245">#REF!</definedName>
    <definedName name="UniqueRange_246">#REF!</definedName>
    <definedName name="UniqueRange_247">#REF!</definedName>
    <definedName name="UniqueRange_248">#REF!</definedName>
    <definedName name="UniqueRange_249">#REF!</definedName>
    <definedName name="UniqueRange_25">#REF!</definedName>
    <definedName name="UniqueRange_250">#REF!</definedName>
    <definedName name="UniqueRange_251">#REF!</definedName>
    <definedName name="UniqueRange_252">#REF!</definedName>
    <definedName name="UniqueRange_253">#REF!</definedName>
    <definedName name="UniqueRange_254">#REF!</definedName>
    <definedName name="UniqueRange_255">#REF!</definedName>
    <definedName name="UniqueRange_256">#REF!</definedName>
    <definedName name="UniqueRange_257">#REF!</definedName>
    <definedName name="UniqueRange_258">#REF!</definedName>
    <definedName name="UniqueRange_259">#REF!</definedName>
    <definedName name="UniqueRange_26">#REF!</definedName>
    <definedName name="UniqueRange_260">#REF!</definedName>
    <definedName name="UniqueRange_261">#REF!</definedName>
    <definedName name="UniqueRange_262">#REF!</definedName>
    <definedName name="UniqueRange_263">#REF!</definedName>
    <definedName name="UniqueRange_264">#REF!</definedName>
    <definedName name="UniqueRange_265">#REF!</definedName>
    <definedName name="UniqueRange_266">#REF!</definedName>
    <definedName name="UniqueRange_267">#REF!</definedName>
    <definedName name="UniqueRange_268">#REF!</definedName>
    <definedName name="UniqueRange_269">#REF!</definedName>
    <definedName name="UniqueRange_27">#REF!</definedName>
    <definedName name="UniqueRange_270">#REF!</definedName>
    <definedName name="UniqueRange_271">#REF!</definedName>
    <definedName name="UniqueRange_272">#REF!</definedName>
    <definedName name="UniqueRange_273">#REF!</definedName>
    <definedName name="UniqueRange_274">#REF!</definedName>
    <definedName name="UniqueRange_275">#REF!</definedName>
    <definedName name="UniqueRange_276">#REF!</definedName>
    <definedName name="UniqueRange_277">#REF!</definedName>
    <definedName name="UniqueRange_278">#REF!</definedName>
    <definedName name="UniqueRange_279">#REF!</definedName>
    <definedName name="UniqueRange_28">#REF!</definedName>
    <definedName name="UniqueRange_280">#REF!</definedName>
    <definedName name="UniqueRange_281">#REF!</definedName>
    <definedName name="UniqueRange_282">#REF!</definedName>
    <definedName name="UniqueRange_283">#REF!</definedName>
    <definedName name="UniqueRange_284">#REF!</definedName>
    <definedName name="UniqueRange_285">#REF!</definedName>
    <definedName name="UniqueRange_286">#REF!</definedName>
    <definedName name="UniqueRange_287">#REF!</definedName>
    <definedName name="UniqueRange_288">#REF!</definedName>
    <definedName name="UniqueRange_289">#REF!</definedName>
    <definedName name="UniqueRange_29">#REF!</definedName>
    <definedName name="UniqueRange_290">#REF!</definedName>
    <definedName name="UniqueRange_291">#REF!</definedName>
    <definedName name="UniqueRange_292">#REF!</definedName>
    <definedName name="UniqueRange_293">#REF!</definedName>
    <definedName name="UniqueRange_294">#REF!</definedName>
    <definedName name="UniqueRange_295">#REF!</definedName>
    <definedName name="UniqueRange_296">#REF!</definedName>
    <definedName name="UniqueRange_297">#REF!</definedName>
    <definedName name="UniqueRange_298">#REF!</definedName>
    <definedName name="UniqueRange_299">#REF!</definedName>
    <definedName name="UniqueRange_3">#REF!</definedName>
    <definedName name="UniqueRange_30">#REF!</definedName>
    <definedName name="UniqueRange_300">#REF!</definedName>
    <definedName name="UniqueRange_301">#REF!</definedName>
    <definedName name="UniqueRange_302">#REF!</definedName>
    <definedName name="UniqueRange_303">#REF!</definedName>
    <definedName name="UniqueRange_304">#REF!</definedName>
    <definedName name="UniqueRange_305">#REF!</definedName>
    <definedName name="UniqueRange_306">#REF!</definedName>
    <definedName name="UniqueRange_307">#REF!</definedName>
    <definedName name="UniqueRange_308">#REF!</definedName>
    <definedName name="UniqueRange_309">#REF!</definedName>
    <definedName name="UniqueRange_31">#REF!</definedName>
    <definedName name="UniqueRange_310">#REF!</definedName>
    <definedName name="UniqueRange_311">#REF!</definedName>
    <definedName name="UniqueRange_312">#REF!</definedName>
    <definedName name="UniqueRange_313">#REF!</definedName>
    <definedName name="UniqueRange_314">#REF!</definedName>
    <definedName name="UniqueRange_315">#REF!</definedName>
    <definedName name="UniqueRange_316">#REF!</definedName>
    <definedName name="UniqueRange_317">#REF!</definedName>
    <definedName name="UniqueRange_318">#REF!</definedName>
    <definedName name="UniqueRange_319">#REF!</definedName>
    <definedName name="UniqueRange_32">#REF!</definedName>
    <definedName name="UniqueRange_320">#REF!</definedName>
    <definedName name="UniqueRange_321">#REF!</definedName>
    <definedName name="UniqueRange_322">#REF!</definedName>
    <definedName name="UniqueRange_323">#REF!</definedName>
    <definedName name="UniqueRange_324">#REF!</definedName>
    <definedName name="UniqueRange_325">#REF!</definedName>
    <definedName name="UniqueRange_326">#REF!</definedName>
    <definedName name="UniqueRange_327">#REF!</definedName>
    <definedName name="UniqueRange_328">#REF!</definedName>
    <definedName name="UniqueRange_329">#REF!</definedName>
    <definedName name="UniqueRange_33">#REF!</definedName>
    <definedName name="UniqueRange_330">#REF!</definedName>
    <definedName name="UniqueRange_331">#REF!</definedName>
    <definedName name="UniqueRange_332">#REF!</definedName>
    <definedName name="UniqueRange_333">#REF!</definedName>
    <definedName name="UniqueRange_334">#REF!</definedName>
    <definedName name="UniqueRange_335">#REF!</definedName>
    <definedName name="UniqueRange_336">#REF!</definedName>
    <definedName name="UniqueRange_337">#REF!</definedName>
    <definedName name="UniqueRange_338">#REF!</definedName>
    <definedName name="UniqueRange_339">#REF!</definedName>
    <definedName name="UniqueRange_34">#REF!</definedName>
    <definedName name="UniqueRange_340">#REF!</definedName>
    <definedName name="UniqueRange_341">#REF!</definedName>
    <definedName name="UniqueRange_342">#REF!</definedName>
    <definedName name="UniqueRange_343">#REF!</definedName>
    <definedName name="UniqueRange_344">#REF!</definedName>
    <definedName name="UniqueRange_345">#REF!</definedName>
    <definedName name="UniqueRange_346">#REF!</definedName>
    <definedName name="UniqueRange_347">#REF!</definedName>
    <definedName name="UniqueRange_3475">#REF!</definedName>
    <definedName name="UniqueRange_3476">#REF!</definedName>
    <definedName name="UniqueRange_3477">#REF!</definedName>
    <definedName name="UniqueRange_3478">#REF!</definedName>
    <definedName name="UniqueRange_3479">#REF!</definedName>
    <definedName name="UniqueRange_348">#REF!</definedName>
    <definedName name="UniqueRange_3480">#REF!</definedName>
    <definedName name="UniqueRange_3481">#REF!</definedName>
    <definedName name="UniqueRange_3482">#REF!</definedName>
    <definedName name="UniqueRange_3483">#REF!</definedName>
    <definedName name="UniqueRange_3484">#REF!</definedName>
    <definedName name="UniqueRange_3485">#REF!</definedName>
    <definedName name="UniqueRange_3486">#REF!</definedName>
    <definedName name="UniqueRange_3487">#REF!</definedName>
    <definedName name="UniqueRange_3488">#REF!</definedName>
    <definedName name="UniqueRange_3489">#REF!</definedName>
    <definedName name="UniqueRange_349">#REF!</definedName>
    <definedName name="UniqueRange_35">#REF!</definedName>
    <definedName name="UniqueRange_350">#REF!</definedName>
    <definedName name="UniqueRange_351">#REF!</definedName>
    <definedName name="UniqueRange_352">#REF!</definedName>
    <definedName name="UniqueRange_353">#REF!</definedName>
    <definedName name="UniqueRange_354">#REF!</definedName>
    <definedName name="UniqueRange_355">#REF!</definedName>
    <definedName name="UniqueRange_356">#REF!</definedName>
    <definedName name="UniqueRange_357">#REF!</definedName>
    <definedName name="UniqueRange_358">#REF!</definedName>
    <definedName name="UniqueRange_359">#REF!</definedName>
    <definedName name="UniqueRange_36">#REF!</definedName>
    <definedName name="UniqueRange_360">#REF!</definedName>
    <definedName name="UniqueRange_361">#REF!</definedName>
    <definedName name="UniqueRange_362">#REF!</definedName>
    <definedName name="UniqueRange_363">#REF!</definedName>
    <definedName name="UniqueRange_3635">#REF!</definedName>
    <definedName name="UniqueRange_3636">#REF!</definedName>
    <definedName name="UniqueRange_3637">#REF!</definedName>
    <definedName name="UniqueRange_3638">#REF!</definedName>
    <definedName name="UniqueRange_3639">#REF!</definedName>
    <definedName name="UniqueRange_364">#REF!</definedName>
    <definedName name="UniqueRange_3640">#REF!</definedName>
    <definedName name="UniqueRange_3641">#REF!</definedName>
    <definedName name="UniqueRange_3642">#REF!</definedName>
    <definedName name="UniqueRange_3643">#REF!</definedName>
    <definedName name="UniqueRange_3644">#REF!</definedName>
    <definedName name="UniqueRange_3645">#REF!</definedName>
    <definedName name="UniqueRange_3646">#REF!</definedName>
    <definedName name="UniqueRange_3647">#REF!</definedName>
    <definedName name="UniqueRange_3648">#REF!</definedName>
    <definedName name="UniqueRange_3649">#REF!</definedName>
    <definedName name="UniqueRange_365">#REF!</definedName>
    <definedName name="UniqueRange_366">#REF!</definedName>
    <definedName name="UniqueRange_367">#REF!</definedName>
    <definedName name="UniqueRange_368">#REF!</definedName>
    <definedName name="UniqueRange_369">#REF!</definedName>
    <definedName name="UniqueRange_37">#REF!</definedName>
    <definedName name="UniqueRange_370">#REF!</definedName>
    <definedName name="UniqueRange_371">#REF!</definedName>
    <definedName name="UniqueRange_372">#REF!</definedName>
    <definedName name="UniqueRange_373">#REF!</definedName>
    <definedName name="UniqueRange_374">#REF!</definedName>
    <definedName name="UniqueRange_375">#REF!</definedName>
    <definedName name="UniqueRange_376">#REF!</definedName>
    <definedName name="UniqueRange_377">#REF!</definedName>
    <definedName name="UniqueRange_378">#REF!</definedName>
    <definedName name="UniqueRange_379">#REF!</definedName>
    <definedName name="UniqueRange_38">#REF!</definedName>
    <definedName name="UniqueRange_380">#REF!</definedName>
    <definedName name="UniqueRange_381">#REF!</definedName>
    <definedName name="UniqueRange_382">#REF!</definedName>
    <definedName name="UniqueRange_383">#REF!</definedName>
    <definedName name="UniqueRange_384">#REF!</definedName>
    <definedName name="UniqueRange_385">#REF!</definedName>
    <definedName name="UniqueRange_386">#REF!</definedName>
    <definedName name="UniqueRange_387">#REF!</definedName>
    <definedName name="UniqueRange_388">#REF!</definedName>
    <definedName name="UniqueRange_389">#REF!</definedName>
    <definedName name="UniqueRange_39">#REF!</definedName>
    <definedName name="UniqueRange_390">#REF!</definedName>
    <definedName name="UniqueRange_391">#REF!</definedName>
    <definedName name="UniqueRange_392">#REF!</definedName>
    <definedName name="UniqueRange_393">#REF!</definedName>
    <definedName name="UniqueRange_394">#REF!</definedName>
    <definedName name="UniqueRange_3945">#REF!</definedName>
    <definedName name="UniqueRange_3946">#REF!</definedName>
    <definedName name="UniqueRange_3947">#REF!</definedName>
    <definedName name="UniqueRange_3948">#REF!</definedName>
    <definedName name="UniqueRange_3949">#REF!</definedName>
    <definedName name="UniqueRange_395">#REF!</definedName>
    <definedName name="UniqueRange_3950">#REF!</definedName>
    <definedName name="UniqueRange_3951">#REF!</definedName>
    <definedName name="UniqueRange_3952">#REF!</definedName>
    <definedName name="UniqueRange_3953">#REF!</definedName>
    <definedName name="UniqueRange_3954">#REF!</definedName>
    <definedName name="UniqueRange_3955">#REF!</definedName>
    <definedName name="UniqueRange_3956">#REF!</definedName>
    <definedName name="UniqueRange_3957">#REF!</definedName>
    <definedName name="UniqueRange_3958">#REF!</definedName>
    <definedName name="UniqueRange_3959">#REF!</definedName>
    <definedName name="UniqueRange_396">#REF!</definedName>
    <definedName name="UniqueRange_3960">#REF!</definedName>
    <definedName name="UniqueRange_3961">#REF!</definedName>
    <definedName name="UniqueRange_397">#REF!</definedName>
    <definedName name="UniqueRange_398">#REF!</definedName>
    <definedName name="UniqueRange_399">#REF!</definedName>
    <definedName name="UniqueRange_40">#REF!</definedName>
    <definedName name="UniqueRange_400">#REF!</definedName>
    <definedName name="UniqueRange_401">#REF!</definedName>
    <definedName name="UniqueRange_402">#REF!</definedName>
    <definedName name="UniqueRange_403">#REF!</definedName>
    <definedName name="UniqueRange_404">#REF!</definedName>
    <definedName name="UniqueRange_405">#REF!</definedName>
    <definedName name="UniqueRange_406">#REF!</definedName>
    <definedName name="UniqueRange_407">#REF!</definedName>
    <definedName name="UniqueRange_408">#REF!</definedName>
    <definedName name="UniqueRange_409">#REF!</definedName>
    <definedName name="UniqueRange_41">#REF!</definedName>
    <definedName name="UniqueRange_410">#REF!</definedName>
    <definedName name="UniqueRange_411">#REF!</definedName>
    <definedName name="UniqueRange_412">#REF!</definedName>
    <definedName name="UniqueRange_413">#REF!</definedName>
    <definedName name="UniqueRange_414">#REF!</definedName>
    <definedName name="UniqueRange_415">#REF!</definedName>
    <definedName name="UniqueRange_416">#REF!</definedName>
    <definedName name="UniqueRange_417">#REF!</definedName>
    <definedName name="UniqueRange_418">#REF!</definedName>
    <definedName name="UniqueRange_419">#REF!</definedName>
    <definedName name="UniqueRange_42">#REF!</definedName>
    <definedName name="UniqueRange_420">#REF!</definedName>
    <definedName name="UniqueRange_421">#REF!</definedName>
    <definedName name="UniqueRange_422">#REF!</definedName>
    <definedName name="UniqueRange_423">#REF!</definedName>
    <definedName name="UniqueRange_424">#REF!</definedName>
    <definedName name="UniqueRange_425">#REF!</definedName>
    <definedName name="UniqueRange_426">#REF!</definedName>
    <definedName name="UniqueRange_427">#REF!</definedName>
    <definedName name="UniqueRange_428">#REF!</definedName>
    <definedName name="UniqueRange_429">#REF!</definedName>
    <definedName name="UniqueRange_43">#REF!</definedName>
    <definedName name="UniqueRange_430">#REF!</definedName>
    <definedName name="UniqueRange_431">#REF!</definedName>
    <definedName name="UniqueRange_432">#REF!</definedName>
    <definedName name="UniqueRange_433">#REF!</definedName>
    <definedName name="UniqueRange_434">#REF!</definedName>
    <definedName name="UniqueRange_435">#REF!</definedName>
    <definedName name="UniqueRange_436">#REF!</definedName>
    <definedName name="UniqueRange_437">#REF!</definedName>
    <definedName name="UniqueRange_438">#REF!</definedName>
    <definedName name="UniqueRange_439">#REF!</definedName>
    <definedName name="UniqueRange_44">#REF!</definedName>
    <definedName name="UniqueRange_440">#REF!</definedName>
    <definedName name="UniqueRange_441">#REF!</definedName>
    <definedName name="UniqueRange_442">#REF!</definedName>
    <definedName name="UniqueRange_443">#REF!</definedName>
    <definedName name="UniqueRange_444">#REF!</definedName>
    <definedName name="UniqueRange_445">#REF!</definedName>
    <definedName name="UniqueRange_446">#REF!</definedName>
    <definedName name="UniqueRange_447">#REF!</definedName>
    <definedName name="UniqueRange_448">#REF!</definedName>
    <definedName name="UniqueRange_449">#REF!</definedName>
    <definedName name="UniqueRange_45">#REF!</definedName>
    <definedName name="UniqueRange_450">#REF!</definedName>
    <definedName name="UniqueRange_451">#REF!</definedName>
    <definedName name="UniqueRange_452">#REF!</definedName>
    <definedName name="UniqueRange_453">#REF!</definedName>
    <definedName name="UniqueRange_454">#REF!</definedName>
    <definedName name="UniqueRange_455">#REF!</definedName>
    <definedName name="UniqueRange_456">#REF!</definedName>
    <definedName name="UniqueRange_457">#REF!</definedName>
    <definedName name="UniqueRange_458">#REF!</definedName>
    <definedName name="UniqueRange_459">#REF!</definedName>
    <definedName name="UniqueRange_46">#REF!</definedName>
    <definedName name="UniqueRange_460">#REF!</definedName>
    <definedName name="UniqueRange_461">#REF!</definedName>
    <definedName name="UniqueRange_462">#REF!</definedName>
    <definedName name="UniqueRange_463">#REF!</definedName>
    <definedName name="UniqueRange_464">#REF!</definedName>
    <definedName name="UniqueRange_465">#REF!</definedName>
    <definedName name="UniqueRange_466">#REF!</definedName>
    <definedName name="UniqueRange_467">#REF!</definedName>
    <definedName name="UniqueRange_468">#REF!</definedName>
    <definedName name="UniqueRange_469">#REF!</definedName>
    <definedName name="UniqueRange_47">#REF!</definedName>
    <definedName name="UniqueRange_470">#REF!</definedName>
    <definedName name="UniqueRange_471">#REF!</definedName>
    <definedName name="UniqueRange_472">#REF!</definedName>
    <definedName name="UniqueRange_473">#REF!</definedName>
    <definedName name="UniqueRange_474">#REF!</definedName>
    <definedName name="UniqueRange_475">#REF!</definedName>
    <definedName name="UniqueRange_476">#REF!</definedName>
    <definedName name="UniqueRange_477">#REF!</definedName>
    <definedName name="UniqueRange_478">#REF!</definedName>
    <definedName name="UniqueRange_479">#REF!</definedName>
    <definedName name="UniqueRange_48">#REF!</definedName>
    <definedName name="UniqueRange_480">#REF!</definedName>
    <definedName name="UniqueRange_481">#REF!</definedName>
    <definedName name="UniqueRange_482">#REF!</definedName>
    <definedName name="UniqueRange_483">#REF!</definedName>
    <definedName name="UniqueRange_484">#REF!</definedName>
    <definedName name="UniqueRange_485">#REF!</definedName>
    <definedName name="UniqueRange_486">#REF!</definedName>
    <definedName name="UniqueRange_487">#REF!</definedName>
    <definedName name="UniqueRange_488">#REF!</definedName>
    <definedName name="UniqueRange_489">#REF!</definedName>
    <definedName name="UniqueRange_49">#REF!</definedName>
    <definedName name="UniqueRange_490">#REF!</definedName>
    <definedName name="UniqueRange_491">#REF!</definedName>
    <definedName name="UniqueRange_492">#REF!</definedName>
    <definedName name="UniqueRange_493">#REF!</definedName>
    <definedName name="UniqueRange_494">#REF!</definedName>
    <definedName name="UniqueRange_495">#REF!</definedName>
    <definedName name="UniqueRange_496">#REF!</definedName>
    <definedName name="UniqueRange_497">#REF!</definedName>
    <definedName name="UniqueRange_498">#REF!</definedName>
    <definedName name="UniqueRange_499">#REF!</definedName>
    <definedName name="UniqueRange_5">#REF!</definedName>
    <definedName name="UniqueRange_50">#REF!</definedName>
    <definedName name="UniqueRange_500">#REF!</definedName>
    <definedName name="UniqueRange_501">#REF!</definedName>
    <definedName name="UniqueRange_502">#REF!</definedName>
    <definedName name="UniqueRange_503">#REF!</definedName>
    <definedName name="UniqueRange_504">#REF!</definedName>
    <definedName name="UniqueRange_505">#REF!</definedName>
    <definedName name="UniqueRange_506">#REF!</definedName>
    <definedName name="UniqueRange_507">#REF!</definedName>
    <definedName name="UniqueRange_508">#REF!</definedName>
    <definedName name="UniqueRange_509">#REF!</definedName>
    <definedName name="UniqueRange_51">#REF!</definedName>
    <definedName name="UniqueRange_510">#REF!</definedName>
    <definedName name="UniqueRange_511">#REF!</definedName>
    <definedName name="UniqueRange_512">#REF!</definedName>
    <definedName name="UniqueRange_513">#REF!</definedName>
    <definedName name="UniqueRange_514">#REF!</definedName>
    <definedName name="UniqueRange_515">#REF!</definedName>
    <definedName name="UniqueRange_516">#REF!</definedName>
    <definedName name="UniqueRange_517">#REF!</definedName>
    <definedName name="UniqueRange_518">#REF!</definedName>
    <definedName name="UniqueRange_519">#REF!</definedName>
    <definedName name="UniqueRange_52">#REF!</definedName>
    <definedName name="UniqueRange_520">#REF!</definedName>
    <definedName name="UniqueRange_521">#REF!</definedName>
    <definedName name="UniqueRange_522">#REF!</definedName>
    <definedName name="UniqueRange_523">#REF!</definedName>
    <definedName name="UniqueRange_524">#REF!</definedName>
    <definedName name="UniqueRange_525">#REF!</definedName>
    <definedName name="UniqueRange_526">#REF!</definedName>
    <definedName name="UniqueRange_527">#REF!</definedName>
    <definedName name="UniqueRange_528">#REF!</definedName>
    <definedName name="UniqueRange_529">#REF!</definedName>
    <definedName name="UniqueRange_53">#REF!</definedName>
    <definedName name="UniqueRange_530">#REF!</definedName>
    <definedName name="UniqueRange_531">#REF!</definedName>
    <definedName name="UniqueRange_532">#REF!</definedName>
    <definedName name="UniqueRange_533">#REF!</definedName>
    <definedName name="UniqueRange_534">#REF!</definedName>
    <definedName name="UniqueRange_535">#REF!</definedName>
    <definedName name="UniqueRange_536">#REF!</definedName>
    <definedName name="UniqueRange_537">#REF!</definedName>
    <definedName name="UniqueRange_538">#REF!</definedName>
    <definedName name="UniqueRange_539">#REF!</definedName>
    <definedName name="UniqueRange_54">#REF!</definedName>
    <definedName name="UniqueRange_540">#REF!</definedName>
    <definedName name="UniqueRange_541">#REF!</definedName>
    <definedName name="UniqueRange_542">#REF!</definedName>
    <definedName name="UniqueRange_543">#REF!</definedName>
    <definedName name="UniqueRange_544">#REF!</definedName>
    <definedName name="UniqueRange_545">#REF!</definedName>
    <definedName name="UniqueRange_546">#REF!</definedName>
    <definedName name="UniqueRange_547">#REF!</definedName>
    <definedName name="UniqueRange_548">#REF!</definedName>
    <definedName name="UniqueRange_549">#REF!</definedName>
    <definedName name="UniqueRange_55">#REF!</definedName>
    <definedName name="UniqueRange_550">#REF!</definedName>
    <definedName name="UniqueRange_551">#REF!</definedName>
    <definedName name="UniqueRange_552">#REF!</definedName>
    <definedName name="UniqueRange_553">#REF!</definedName>
    <definedName name="UniqueRange_554">#REF!</definedName>
    <definedName name="UniqueRange_555">#REF!</definedName>
    <definedName name="UniqueRange_556">#REF!</definedName>
    <definedName name="UniqueRange_557">#REF!</definedName>
    <definedName name="UniqueRange_558">#REF!</definedName>
    <definedName name="UniqueRange_559">#REF!</definedName>
    <definedName name="UniqueRange_56">#REF!</definedName>
    <definedName name="UniqueRange_560">#REF!</definedName>
    <definedName name="UniqueRange_561">#REF!</definedName>
    <definedName name="UniqueRange_562">#REF!</definedName>
    <definedName name="UniqueRange_563">#REF!</definedName>
    <definedName name="UniqueRange_564">#REF!</definedName>
    <definedName name="UniqueRange_565">#REF!</definedName>
    <definedName name="UniqueRange_566">#REF!</definedName>
    <definedName name="UniqueRange_567">#REF!</definedName>
    <definedName name="UniqueRange_568">#REF!</definedName>
    <definedName name="UniqueRange_569">#REF!</definedName>
    <definedName name="UniqueRange_57">#REF!</definedName>
    <definedName name="UniqueRange_570">#REF!</definedName>
    <definedName name="UniqueRange_571">#REF!</definedName>
    <definedName name="UniqueRange_572">#REF!</definedName>
    <definedName name="UniqueRange_573">#REF!</definedName>
    <definedName name="UniqueRange_574">#REF!</definedName>
    <definedName name="UniqueRange_575">#REF!</definedName>
    <definedName name="UniqueRange_576">#REF!</definedName>
    <definedName name="UniqueRange_577">#REF!</definedName>
    <definedName name="UniqueRange_578">#REF!</definedName>
    <definedName name="UniqueRange_579">#REF!</definedName>
    <definedName name="UniqueRange_58">#REF!</definedName>
    <definedName name="UniqueRange_580">#REF!</definedName>
    <definedName name="UniqueRange_581">#REF!</definedName>
    <definedName name="UniqueRange_582">#REF!</definedName>
    <definedName name="UniqueRange_583">#REF!</definedName>
    <definedName name="UniqueRange_584">#REF!</definedName>
    <definedName name="UniqueRange_585">#REF!</definedName>
    <definedName name="UniqueRange_586">#REF!</definedName>
    <definedName name="UniqueRange_587">#REF!</definedName>
    <definedName name="UniqueRange_588">#REF!</definedName>
    <definedName name="UniqueRange_589">#REF!</definedName>
    <definedName name="UniqueRange_59">#REF!</definedName>
    <definedName name="UniqueRange_590">#REF!</definedName>
    <definedName name="UniqueRange_591">#REF!</definedName>
    <definedName name="UniqueRange_592">#REF!</definedName>
    <definedName name="UniqueRange_593">#REF!</definedName>
    <definedName name="UniqueRange_594">#REF!</definedName>
    <definedName name="UniqueRange_595">#REF!</definedName>
    <definedName name="UniqueRange_596">#REF!</definedName>
    <definedName name="UniqueRange_597">#REF!</definedName>
    <definedName name="UniqueRange_598">#REF!</definedName>
    <definedName name="UniqueRange_599">#REF!</definedName>
    <definedName name="UniqueRange_6">#REF!</definedName>
    <definedName name="UniqueRange_60">#REF!</definedName>
    <definedName name="UniqueRange_600">#REF!</definedName>
    <definedName name="UniqueRange_601">#REF!</definedName>
    <definedName name="UniqueRange_602">#REF!</definedName>
    <definedName name="UniqueRange_603">#REF!</definedName>
    <definedName name="UniqueRange_604">#REF!</definedName>
    <definedName name="UniqueRange_605">#REF!</definedName>
    <definedName name="UniqueRange_606">#REF!</definedName>
    <definedName name="UniqueRange_607">#REF!</definedName>
    <definedName name="UniqueRange_608">#REF!</definedName>
    <definedName name="UniqueRange_609">#REF!</definedName>
    <definedName name="UniqueRange_61">#REF!</definedName>
    <definedName name="UniqueRange_610">#REF!</definedName>
    <definedName name="UniqueRange_611">#REF!</definedName>
    <definedName name="UniqueRange_612">#REF!</definedName>
    <definedName name="UniqueRange_613">#REF!</definedName>
    <definedName name="UniqueRange_614">#REF!</definedName>
    <definedName name="UniqueRange_615">#REF!</definedName>
    <definedName name="UniqueRange_616">#REF!</definedName>
    <definedName name="UniqueRange_617">#REF!</definedName>
    <definedName name="UniqueRange_618">#REF!</definedName>
    <definedName name="UniqueRange_619">#REF!</definedName>
    <definedName name="UniqueRange_62">#REF!</definedName>
    <definedName name="UniqueRange_620">#REF!</definedName>
    <definedName name="UniqueRange_621">#REF!</definedName>
    <definedName name="UniqueRange_622">#REF!</definedName>
    <definedName name="UniqueRange_623">#REF!</definedName>
    <definedName name="UniqueRange_624">#REF!</definedName>
    <definedName name="UniqueRange_625">#REF!</definedName>
    <definedName name="UniqueRange_626">#REF!</definedName>
    <definedName name="UniqueRange_627">#REF!</definedName>
    <definedName name="UniqueRange_628">#REF!</definedName>
    <definedName name="UniqueRange_629">#REF!</definedName>
    <definedName name="UniqueRange_63">#REF!</definedName>
    <definedName name="UniqueRange_630">#REF!</definedName>
    <definedName name="UniqueRange_631">#REF!</definedName>
    <definedName name="UniqueRange_632">#REF!</definedName>
    <definedName name="UniqueRange_633">#REF!</definedName>
    <definedName name="UniqueRange_634">#REF!</definedName>
    <definedName name="UniqueRange_635">#REF!</definedName>
    <definedName name="UniqueRange_636">#REF!</definedName>
    <definedName name="UniqueRange_637">#REF!</definedName>
    <definedName name="UniqueRange_638">#REF!</definedName>
    <definedName name="UniqueRange_639">#REF!</definedName>
    <definedName name="UniqueRange_64">#REF!</definedName>
    <definedName name="UniqueRange_640">#REF!</definedName>
    <definedName name="UniqueRange_641">#REF!</definedName>
    <definedName name="UniqueRange_642">#REF!</definedName>
    <definedName name="UniqueRange_643">#REF!</definedName>
    <definedName name="UniqueRange_644">#REF!</definedName>
    <definedName name="UniqueRange_645">#REF!</definedName>
    <definedName name="UniqueRange_646">#REF!</definedName>
    <definedName name="UniqueRange_647">#REF!</definedName>
    <definedName name="UniqueRange_648">#REF!</definedName>
    <definedName name="UniqueRange_649">#REF!</definedName>
    <definedName name="UniqueRange_65">#REF!</definedName>
    <definedName name="UniqueRange_650">#REF!</definedName>
    <definedName name="UniqueRange_651">#REF!</definedName>
    <definedName name="UniqueRange_652">#REF!</definedName>
    <definedName name="UniqueRange_653">#REF!</definedName>
    <definedName name="UniqueRange_654">#REF!</definedName>
    <definedName name="UniqueRange_655">#REF!</definedName>
    <definedName name="UniqueRange_656">#REF!</definedName>
    <definedName name="UniqueRange_657">#REF!</definedName>
    <definedName name="UniqueRange_658">#REF!</definedName>
    <definedName name="UniqueRange_659">#REF!</definedName>
    <definedName name="UniqueRange_66">#REF!</definedName>
    <definedName name="UniqueRange_660">#REF!</definedName>
    <definedName name="UniqueRange_661">#REF!</definedName>
    <definedName name="UniqueRange_662">#REF!</definedName>
    <definedName name="UniqueRange_663">#REF!</definedName>
    <definedName name="UniqueRange_664">#REF!</definedName>
    <definedName name="UniqueRange_665">#REF!</definedName>
    <definedName name="UniqueRange_666">#REF!</definedName>
    <definedName name="UniqueRange_667">#REF!</definedName>
    <definedName name="UniqueRange_668">#REF!</definedName>
    <definedName name="UniqueRange_669">#REF!</definedName>
    <definedName name="UniqueRange_67">#REF!</definedName>
    <definedName name="UniqueRange_670">#REF!</definedName>
    <definedName name="UniqueRange_671">#REF!</definedName>
    <definedName name="UniqueRange_672">#REF!</definedName>
    <definedName name="UniqueRange_673">#REF!</definedName>
    <definedName name="UniqueRange_674">#REF!</definedName>
    <definedName name="UniqueRange_675">#REF!</definedName>
    <definedName name="UniqueRange_676">#REF!</definedName>
    <definedName name="UniqueRange_677">#REF!</definedName>
    <definedName name="UniqueRange_678">#REF!</definedName>
    <definedName name="UniqueRange_679">#REF!</definedName>
    <definedName name="UniqueRange_68">#REF!</definedName>
    <definedName name="UniqueRange_680">#REF!</definedName>
    <definedName name="UniqueRange_681">#REF!</definedName>
    <definedName name="UniqueRange_682">#REF!</definedName>
    <definedName name="UniqueRange_683">#REF!</definedName>
    <definedName name="UniqueRange_684">#REF!</definedName>
    <definedName name="UniqueRange_685">#REF!</definedName>
    <definedName name="UniqueRange_686">#REF!</definedName>
    <definedName name="UniqueRange_687">#REF!</definedName>
    <definedName name="UniqueRange_688">#REF!</definedName>
    <definedName name="UniqueRange_689">#REF!</definedName>
    <definedName name="UniqueRange_69">#REF!</definedName>
    <definedName name="UniqueRange_690">#REF!</definedName>
    <definedName name="UniqueRange_691">#REF!</definedName>
    <definedName name="UniqueRange_692">#REF!</definedName>
    <definedName name="UniqueRange_693">#REF!</definedName>
    <definedName name="UniqueRange_694">#REF!</definedName>
    <definedName name="UniqueRange_695">#REF!</definedName>
    <definedName name="UniqueRange_696">#REF!</definedName>
    <definedName name="UniqueRange_697">#REF!</definedName>
    <definedName name="UniqueRange_698">#REF!</definedName>
    <definedName name="UniqueRange_699">#REF!</definedName>
    <definedName name="UniqueRange_7">#REF!</definedName>
    <definedName name="UniqueRange_70">#REF!</definedName>
    <definedName name="UniqueRange_700">#REF!</definedName>
    <definedName name="UniqueRange_701">#REF!</definedName>
    <definedName name="UniqueRange_702">#REF!</definedName>
    <definedName name="UniqueRange_703">#REF!</definedName>
    <definedName name="UniqueRange_704">#REF!</definedName>
    <definedName name="UniqueRange_705">#REF!</definedName>
    <definedName name="UniqueRange_706">#REF!</definedName>
    <definedName name="UniqueRange_707">#REF!</definedName>
    <definedName name="UniqueRange_708">#REF!</definedName>
    <definedName name="UniqueRange_709">#REF!</definedName>
    <definedName name="UniqueRange_71">#REF!</definedName>
    <definedName name="UniqueRange_710">#REF!</definedName>
    <definedName name="UniqueRange_711">#REF!</definedName>
    <definedName name="UniqueRange_712">#REF!</definedName>
    <definedName name="UniqueRange_713">#REF!</definedName>
    <definedName name="UniqueRange_714">#REF!</definedName>
    <definedName name="UniqueRange_715">#REF!</definedName>
    <definedName name="UniqueRange_716">#REF!</definedName>
    <definedName name="UniqueRange_717">#REF!</definedName>
    <definedName name="UniqueRange_718">#REF!</definedName>
    <definedName name="UniqueRange_719">#REF!</definedName>
    <definedName name="UniqueRange_72">#REF!</definedName>
    <definedName name="UniqueRange_720">#REF!</definedName>
    <definedName name="UniqueRange_721">#REF!</definedName>
    <definedName name="UniqueRange_722">#REF!</definedName>
    <definedName name="UniqueRange_723">#REF!</definedName>
    <definedName name="UniqueRange_724">#REF!</definedName>
    <definedName name="UniqueRange_725">#REF!</definedName>
    <definedName name="UniqueRange_726">#REF!</definedName>
    <definedName name="UniqueRange_727">#REF!</definedName>
    <definedName name="UniqueRange_728">#REF!</definedName>
    <definedName name="UniqueRange_729">#REF!</definedName>
    <definedName name="UniqueRange_73">#REF!</definedName>
    <definedName name="UniqueRange_730">#REF!</definedName>
    <definedName name="UniqueRange_731">#REF!</definedName>
    <definedName name="UniqueRange_732">#REF!</definedName>
    <definedName name="UniqueRange_733">#REF!</definedName>
    <definedName name="UniqueRange_734">#REF!</definedName>
    <definedName name="UniqueRange_735">#REF!</definedName>
    <definedName name="UniqueRange_736">#REF!</definedName>
    <definedName name="UniqueRange_737">#REF!</definedName>
    <definedName name="UniqueRange_738">#REF!</definedName>
    <definedName name="UniqueRange_739">#REF!</definedName>
    <definedName name="UniqueRange_74">#REF!</definedName>
    <definedName name="UniqueRange_740">#REF!</definedName>
    <definedName name="UniqueRange_741">#REF!</definedName>
    <definedName name="UniqueRange_742">#REF!</definedName>
    <definedName name="UniqueRange_743">#REF!</definedName>
    <definedName name="UniqueRange_744">#REF!</definedName>
    <definedName name="UniqueRange_745">#REF!</definedName>
    <definedName name="UniqueRange_746">#REF!</definedName>
    <definedName name="UniqueRange_747">#REF!</definedName>
    <definedName name="UniqueRange_748">#REF!</definedName>
    <definedName name="UniqueRange_749">#REF!</definedName>
    <definedName name="UniqueRange_75">#REF!</definedName>
    <definedName name="UniqueRange_750">#REF!</definedName>
    <definedName name="UniqueRange_751">#REF!</definedName>
    <definedName name="UniqueRange_752">#REF!</definedName>
    <definedName name="UniqueRange_753">#REF!</definedName>
    <definedName name="UniqueRange_754">#REF!</definedName>
    <definedName name="UniqueRange_755">#REF!</definedName>
    <definedName name="UniqueRange_756">#REF!</definedName>
    <definedName name="UniqueRange_757">#REF!</definedName>
    <definedName name="UniqueRange_758">#REF!</definedName>
    <definedName name="UniqueRange_759">#REF!</definedName>
    <definedName name="UniqueRange_76">#REF!</definedName>
    <definedName name="UniqueRange_760">#REF!</definedName>
    <definedName name="UniqueRange_761">#REF!</definedName>
    <definedName name="UniqueRange_762">#REF!</definedName>
    <definedName name="UniqueRange_763">#REF!</definedName>
    <definedName name="UniqueRange_764">#REF!</definedName>
    <definedName name="UniqueRange_765">#REF!</definedName>
    <definedName name="UniqueRange_766">#REF!</definedName>
    <definedName name="UniqueRange_767">#REF!</definedName>
    <definedName name="UniqueRange_768">#REF!</definedName>
    <definedName name="UniqueRange_769">#REF!</definedName>
    <definedName name="UniqueRange_77">#REF!</definedName>
    <definedName name="UniqueRange_770">#REF!</definedName>
    <definedName name="UniqueRange_771">#REF!</definedName>
    <definedName name="UniqueRange_772">#REF!</definedName>
    <definedName name="UniqueRange_773">#REF!</definedName>
    <definedName name="UniqueRange_774">#REF!</definedName>
    <definedName name="UniqueRange_775">#REF!</definedName>
    <definedName name="UniqueRange_776">#REF!</definedName>
    <definedName name="UniqueRange_777">#REF!</definedName>
    <definedName name="UniqueRange_778">#REF!</definedName>
    <definedName name="UniqueRange_779">#REF!</definedName>
    <definedName name="UniqueRange_78">#REF!</definedName>
    <definedName name="UniqueRange_780">#REF!</definedName>
    <definedName name="UniqueRange_781">#REF!</definedName>
    <definedName name="UniqueRange_782">#REF!</definedName>
    <definedName name="UniqueRange_783">#REF!</definedName>
    <definedName name="UniqueRange_784">#REF!</definedName>
    <definedName name="UniqueRange_785">#REF!</definedName>
    <definedName name="UniqueRange_786">#REF!</definedName>
    <definedName name="UniqueRange_787">#REF!</definedName>
    <definedName name="UniqueRange_788">#REF!</definedName>
    <definedName name="UniqueRange_789">#REF!</definedName>
    <definedName name="UniqueRange_79">#REF!</definedName>
    <definedName name="UniqueRange_790">#REF!</definedName>
    <definedName name="UniqueRange_791">#REF!</definedName>
    <definedName name="UniqueRange_792">#REF!</definedName>
    <definedName name="UniqueRange_793">#REF!</definedName>
    <definedName name="UniqueRange_794">#REF!</definedName>
    <definedName name="UniqueRange_795">#REF!</definedName>
    <definedName name="UniqueRange_796">#REF!</definedName>
    <definedName name="UniqueRange_797">#REF!</definedName>
    <definedName name="UniqueRange_798">#REF!</definedName>
    <definedName name="UniqueRange_799">#REF!</definedName>
    <definedName name="UniqueRange_8">#REF!</definedName>
    <definedName name="UniqueRange_80">#REF!</definedName>
    <definedName name="UniqueRange_800">#REF!</definedName>
    <definedName name="UniqueRange_801">#REF!</definedName>
    <definedName name="UniqueRange_802">#REF!</definedName>
    <definedName name="UniqueRange_803">#REF!</definedName>
    <definedName name="UniqueRange_804">#REF!</definedName>
    <definedName name="UniqueRange_805">#REF!</definedName>
    <definedName name="UniqueRange_806">#REF!</definedName>
    <definedName name="UniqueRange_807">#REF!</definedName>
    <definedName name="UniqueRange_808">#REF!</definedName>
    <definedName name="UniqueRange_809">#REF!</definedName>
    <definedName name="UniqueRange_81">#REF!</definedName>
    <definedName name="UniqueRange_810">#REF!</definedName>
    <definedName name="UniqueRange_811">#REF!</definedName>
    <definedName name="UniqueRange_812">#REF!</definedName>
    <definedName name="UniqueRange_813">#REF!</definedName>
    <definedName name="UniqueRange_814">#REF!</definedName>
    <definedName name="UniqueRange_815">#REF!</definedName>
    <definedName name="UniqueRange_816">#REF!</definedName>
    <definedName name="UniqueRange_817">#REF!</definedName>
    <definedName name="UniqueRange_818">#REF!</definedName>
    <definedName name="UniqueRange_819">#REF!</definedName>
    <definedName name="UniqueRange_82">#REF!</definedName>
    <definedName name="UniqueRange_820">#REF!</definedName>
    <definedName name="UniqueRange_821">#REF!</definedName>
    <definedName name="UniqueRange_822">#REF!</definedName>
    <definedName name="UniqueRange_823">#REF!</definedName>
    <definedName name="UniqueRange_824">#REF!</definedName>
    <definedName name="UniqueRange_825">#REF!</definedName>
    <definedName name="UniqueRange_826">#REF!</definedName>
    <definedName name="UniqueRange_827">#REF!</definedName>
    <definedName name="UniqueRange_828">#REF!</definedName>
    <definedName name="UniqueRange_829">#REF!</definedName>
    <definedName name="UniqueRange_83">#REF!</definedName>
    <definedName name="UniqueRange_830">#REF!</definedName>
    <definedName name="UniqueRange_831">#REF!</definedName>
    <definedName name="UniqueRange_832">#REF!</definedName>
    <definedName name="UniqueRange_833">#REF!</definedName>
    <definedName name="UniqueRange_834">#REF!</definedName>
    <definedName name="UniqueRange_835">#REF!</definedName>
    <definedName name="UniqueRange_836">#REF!</definedName>
    <definedName name="UniqueRange_837">#REF!</definedName>
    <definedName name="UniqueRange_838">#REF!</definedName>
    <definedName name="UniqueRange_839">#REF!</definedName>
    <definedName name="UniqueRange_84">#REF!</definedName>
    <definedName name="UniqueRange_840">#REF!</definedName>
    <definedName name="UniqueRange_841">#REF!</definedName>
    <definedName name="UniqueRange_842">#REF!</definedName>
    <definedName name="UniqueRange_843">#REF!</definedName>
    <definedName name="UniqueRange_844">#REF!</definedName>
    <definedName name="UniqueRange_845">#REF!</definedName>
    <definedName name="UniqueRange_846">#REF!</definedName>
    <definedName name="UniqueRange_847">#REF!</definedName>
    <definedName name="UniqueRange_848">#REF!</definedName>
    <definedName name="UniqueRange_849">#REF!</definedName>
    <definedName name="UniqueRange_85">#REF!</definedName>
    <definedName name="UniqueRange_850">#REF!</definedName>
    <definedName name="UniqueRange_851">#REF!</definedName>
    <definedName name="UniqueRange_852">#REF!</definedName>
    <definedName name="UniqueRange_853">#REF!</definedName>
    <definedName name="UniqueRange_854">#REF!</definedName>
    <definedName name="UniqueRange_855">#REF!</definedName>
    <definedName name="UniqueRange_856">#REF!</definedName>
    <definedName name="UniqueRange_857">#REF!</definedName>
    <definedName name="UniqueRange_858">#REF!</definedName>
    <definedName name="UniqueRange_859">#REF!</definedName>
    <definedName name="UniqueRange_86">#REF!</definedName>
    <definedName name="UniqueRange_860">#REF!</definedName>
    <definedName name="UniqueRange_861">#REF!</definedName>
    <definedName name="UniqueRange_862">#REF!</definedName>
    <definedName name="UniqueRange_863">#REF!</definedName>
    <definedName name="UniqueRange_864">#REF!</definedName>
    <definedName name="UniqueRange_865">#REF!</definedName>
    <definedName name="UniqueRange_866">#REF!</definedName>
    <definedName name="UniqueRange_867">#REF!</definedName>
    <definedName name="UniqueRange_868">#REF!</definedName>
    <definedName name="UniqueRange_869">#REF!</definedName>
    <definedName name="UniqueRange_87">#REF!</definedName>
    <definedName name="UniqueRange_870">#REF!</definedName>
    <definedName name="UniqueRange_871">#REF!</definedName>
    <definedName name="UniqueRange_872">#REF!</definedName>
    <definedName name="UniqueRange_873">#REF!</definedName>
    <definedName name="UniqueRange_874">#REF!</definedName>
    <definedName name="UniqueRange_875">#REF!</definedName>
    <definedName name="UniqueRange_876">#REF!</definedName>
    <definedName name="UniqueRange_877">#REF!</definedName>
    <definedName name="UniqueRange_878">#REF!</definedName>
    <definedName name="UniqueRange_879">#REF!</definedName>
    <definedName name="UniqueRange_88">#REF!</definedName>
    <definedName name="UniqueRange_880">#REF!</definedName>
    <definedName name="UniqueRange_881">#REF!</definedName>
    <definedName name="UniqueRange_882">#REF!</definedName>
    <definedName name="UniqueRange_883">#REF!</definedName>
    <definedName name="UniqueRange_884">#REF!</definedName>
    <definedName name="UniqueRange_885">#REF!</definedName>
    <definedName name="UniqueRange_886">#REF!</definedName>
    <definedName name="UniqueRange_887">#REF!</definedName>
    <definedName name="UniqueRange_888">#REF!</definedName>
    <definedName name="UniqueRange_889">#REF!</definedName>
    <definedName name="UniqueRange_89">#REF!</definedName>
    <definedName name="UniqueRange_890">#REF!</definedName>
    <definedName name="UniqueRange_891">#REF!</definedName>
    <definedName name="UniqueRange_892">#REF!</definedName>
    <definedName name="UniqueRange_893">#REF!</definedName>
    <definedName name="UniqueRange_894">#REF!</definedName>
    <definedName name="UniqueRange_895">#REF!</definedName>
    <definedName name="UniqueRange_896">#REF!</definedName>
    <definedName name="UniqueRange_897">#REF!</definedName>
    <definedName name="UniqueRange_898">#REF!</definedName>
    <definedName name="UniqueRange_899">#REF!</definedName>
    <definedName name="UniqueRange_9">#REF!</definedName>
    <definedName name="UniqueRange_90">#REF!</definedName>
    <definedName name="UniqueRange_900">#REF!</definedName>
    <definedName name="UniqueRange_901">#REF!</definedName>
    <definedName name="UniqueRange_902">#REF!</definedName>
    <definedName name="UniqueRange_903">#REF!</definedName>
    <definedName name="UniqueRange_904">#REF!</definedName>
    <definedName name="UniqueRange_905">#REF!</definedName>
    <definedName name="UniqueRange_906">#REF!</definedName>
    <definedName name="UniqueRange_907">#REF!</definedName>
    <definedName name="UniqueRange_908">#REF!</definedName>
    <definedName name="UniqueRange_909">#REF!</definedName>
    <definedName name="UniqueRange_91">#REF!</definedName>
    <definedName name="UniqueRange_910">#REF!</definedName>
    <definedName name="UniqueRange_911">#REF!</definedName>
    <definedName name="UniqueRange_912">#REF!</definedName>
    <definedName name="UniqueRange_913">#REF!</definedName>
    <definedName name="UniqueRange_914">#REF!</definedName>
    <definedName name="UniqueRange_915">#REF!</definedName>
    <definedName name="UniqueRange_916">#REF!</definedName>
    <definedName name="UniqueRange_917">#REF!</definedName>
    <definedName name="UniqueRange_918">#REF!</definedName>
    <definedName name="UniqueRange_919">#REF!</definedName>
    <definedName name="UniqueRange_92">#REF!</definedName>
    <definedName name="UniqueRange_920">#REF!</definedName>
    <definedName name="UniqueRange_921">#REF!</definedName>
    <definedName name="UniqueRange_922">#REF!</definedName>
    <definedName name="UniqueRange_923">#REF!</definedName>
    <definedName name="UniqueRange_924">#REF!</definedName>
    <definedName name="UniqueRange_925">#REF!</definedName>
    <definedName name="UniqueRange_926">#REF!</definedName>
    <definedName name="UniqueRange_927">#REF!</definedName>
    <definedName name="UniqueRange_928">#REF!</definedName>
    <definedName name="UniqueRange_929">#REF!</definedName>
    <definedName name="UniqueRange_93">#REF!</definedName>
    <definedName name="UniqueRange_930">#REF!</definedName>
    <definedName name="UniqueRange_931">#REF!</definedName>
    <definedName name="UniqueRange_932">#REF!</definedName>
    <definedName name="UniqueRange_933">#REF!</definedName>
    <definedName name="UniqueRange_934">#REF!</definedName>
    <definedName name="UniqueRange_935">#REF!</definedName>
    <definedName name="UniqueRange_936">#REF!</definedName>
    <definedName name="UniqueRange_937">#REF!</definedName>
    <definedName name="UniqueRange_938">#REF!</definedName>
    <definedName name="UniqueRange_939">#REF!</definedName>
    <definedName name="UniqueRange_94">#REF!</definedName>
    <definedName name="UniqueRange_940">#REF!</definedName>
    <definedName name="UniqueRange_941">#REF!</definedName>
    <definedName name="UniqueRange_942">#REF!</definedName>
    <definedName name="UniqueRange_943">#REF!</definedName>
    <definedName name="UniqueRange_944">#REF!</definedName>
    <definedName name="UniqueRange_945">#REF!</definedName>
    <definedName name="UniqueRange_946">#REF!</definedName>
    <definedName name="UniqueRange_947">#REF!</definedName>
    <definedName name="UniqueRange_948">#REF!</definedName>
    <definedName name="UniqueRange_949">#REF!</definedName>
    <definedName name="UniqueRange_95">#REF!</definedName>
    <definedName name="UniqueRange_950">#REF!</definedName>
    <definedName name="UniqueRange_951">#REF!</definedName>
    <definedName name="UniqueRange_952">#REF!</definedName>
    <definedName name="UniqueRange_953">#REF!</definedName>
    <definedName name="UniqueRange_954">#REF!</definedName>
    <definedName name="UniqueRange_955">#REF!</definedName>
    <definedName name="UniqueRange_956">#REF!</definedName>
    <definedName name="UniqueRange_957">#REF!</definedName>
    <definedName name="UniqueRange_958">#REF!</definedName>
    <definedName name="UniqueRange_959">#REF!</definedName>
    <definedName name="UniqueRange_96">#REF!</definedName>
    <definedName name="UniqueRange_960">#REF!</definedName>
    <definedName name="UniqueRange_961">#REF!</definedName>
    <definedName name="UniqueRange_962">#REF!</definedName>
    <definedName name="UniqueRange_963">#REF!</definedName>
    <definedName name="UniqueRange_964">#REF!</definedName>
    <definedName name="UniqueRange_965">#REF!</definedName>
    <definedName name="UniqueRange_966">#REF!</definedName>
    <definedName name="UniqueRange_967">#REF!</definedName>
    <definedName name="UniqueRange_968">#REF!</definedName>
    <definedName name="UniqueRange_969">#REF!</definedName>
    <definedName name="UniqueRange_97">#REF!</definedName>
    <definedName name="UniqueRange_970">#REF!</definedName>
    <definedName name="UniqueRange_971">#REF!</definedName>
    <definedName name="UniqueRange_972">#REF!</definedName>
    <definedName name="UniqueRange_973">#REF!</definedName>
    <definedName name="UniqueRange_974">#REF!</definedName>
    <definedName name="UniqueRange_975">#REF!</definedName>
    <definedName name="UniqueRange_976">#REF!</definedName>
    <definedName name="UniqueRange_977">#REF!</definedName>
    <definedName name="UniqueRange_978">#REF!</definedName>
    <definedName name="UniqueRange_979">#REF!</definedName>
    <definedName name="UniqueRange_98">#REF!</definedName>
    <definedName name="UniqueRange_980">#REF!</definedName>
    <definedName name="UniqueRange_981">#REF!</definedName>
    <definedName name="UniqueRange_982">#REF!</definedName>
    <definedName name="UniqueRange_983">#REF!</definedName>
    <definedName name="UniqueRange_984">#REF!</definedName>
    <definedName name="UniqueRange_985">#REF!</definedName>
    <definedName name="UniqueRange_986">#REF!</definedName>
    <definedName name="UniqueRange_987">#REF!</definedName>
    <definedName name="UniqueRange_988">#REF!</definedName>
    <definedName name="UniqueRange_989">#REF!</definedName>
    <definedName name="UniqueRange_99">#REF!</definedName>
    <definedName name="UniqueRange_990">#REF!</definedName>
    <definedName name="UniqueRange_991">#REF!</definedName>
    <definedName name="UniqueRange_992">#REF!</definedName>
    <definedName name="UniqueRange_993">#REF!</definedName>
    <definedName name="UniqueRange_994">#REF!</definedName>
    <definedName name="UniqueRange_995">#REF!</definedName>
    <definedName name="UniqueRange_996">#REF!</definedName>
    <definedName name="UniqueRange_997">#REF!</definedName>
    <definedName name="UniqueRange_998">#REF!</definedName>
    <definedName name="UniqueRange_999">#REF!</definedName>
    <definedName name="unitgr05">#REF!</definedName>
    <definedName name="unitgr06">#REF!</definedName>
    <definedName name="Unrestricted_equity">#REF!</definedName>
    <definedName name="unsech199div">#REF!</definedName>
    <definedName name="Untaxed_reserves">#REF!</definedName>
    <definedName name="Upstream_maintenance_capex">#REF!</definedName>
    <definedName name="Upstream_production">#REF!</definedName>
    <definedName name="Upstream_reserve_replacement_cost">#REF!</definedName>
    <definedName name="Usage">#REF!</definedName>
    <definedName name="USoper97">#REF!</definedName>
    <definedName name="USsales97">#REF!</definedName>
    <definedName name="uti">#REF!</definedName>
    <definedName name="uu" hidden="1">{"Financials",#N/A,FALSE,"Financials";"AVP",#N/A,FALSE,"AVP";"DCF",#N/A,FALSE,"DCF";"CSC",#N/A,FALSE,"CSC";"Deal_Comp",#N/A,FALSE,"DealComp"}</definedName>
    <definedName name="V_ALL_FIA.MI">#REF!</definedName>
    <definedName name="V_ALL_FIA.MI_">#REF!</definedName>
    <definedName name="V_ALL_KEYWORDS_TYPE_Breakdown_EQTY_200001803">#REF!</definedName>
    <definedName name="V_ALL_KEYWORDS_TYPE_ScalarContributed_EQTY_200001803">#REF!,#REF!</definedName>
    <definedName name="V_ALL_KEYWORDS_TYPE_ScalarContributed_ISSR_208000680">#REF!,#REF!</definedName>
    <definedName name="V_ALL_KEYWORDS_TYPE_ScalarReference_EQTY_200001803">#REF!</definedName>
    <definedName name="V_ALL_KEYWORDS_TYPE_ScalarReference_ISSR_208000680">#REF!</definedName>
    <definedName name="V_ALL_KEYWORDS_TYPE_Vector_EQTY_200001803">#REF!,#REF!,#REF!,#REF!,#REF!</definedName>
    <definedName name="V_ALL_KEYWORDS_TYPE_Vector_ISSR_208000680">#REF!,#REF!,#REF!,#REF!,#REF!,#REF!,#REF!,#REF!,#REF!,#REF!,#REF!,#REF!,#REF!,#REF!,#REF!,#REF!,#REF!</definedName>
    <definedName name="V_ALL_PERIODS_FIA.MI">#REF!</definedName>
    <definedName name="V_ALL_SECTION_KEYWORDS_EQTY_200001803_1314">#REF!</definedName>
    <definedName name="V_ALL_SECTION_KEYWORDS_EQTY_200001803_131E">#REF!</definedName>
    <definedName name="V_ALL_SECTION_KEYWORDS_EQTY_200001803_131O">#REF!</definedName>
    <definedName name="V_ALL_SECTION_KEYWORDS_EQTY_200001803_13A">#REF!</definedName>
    <definedName name="V_ALL_SECTION_KEYWORDS_EQTY_200001803_13K">#REF!</definedName>
    <definedName name="V_ALL_SECTION_KEYWORDS_EQTY_200001803_13U">#REF!</definedName>
    <definedName name="V_ALL_SECTION_KEYWORDS_EQTY_200001803_13V">#REF!</definedName>
    <definedName name="V_ALL_SECTION_KEYWORDS_EQTY_200001803_Reference_Data">#REF!</definedName>
    <definedName name="V_ALL_SECTION_KEYWORDS_ISSR_208000680_1314">#REF!</definedName>
    <definedName name="V_ALL_SECTION_KEYWORDS_ISSR_208000680_13168">#REF!</definedName>
    <definedName name="V_ALL_SECTION_KEYWORDS_ISSR_208000680_1316P">#REF!</definedName>
    <definedName name="V_ALL_SECTION_KEYWORDS_ISSR_208000680_1316R">#REF!</definedName>
    <definedName name="V_ALL_SECTION_KEYWORDS_ISSR_208000680_1316T">#REF!</definedName>
    <definedName name="V_ALL_SECTION_KEYWORDS_ISSR_208000680_1316U">#REF!</definedName>
    <definedName name="V_ALL_SECTION_KEYWORDS_ISSR_208000680_13173">#REF!</definedName>
    <definedName name="V_ALL_SECTION_KEYWORDS_ISSR_208000680_13178">#REF!</definedName>
    <definedName name="V_ALL_SECTION_KEYWORDS_ISSR_208000680_1319">#REF!</definedName>
    <definedName name="V_ALL_SECTION_KEYWORDS_ISSR_208000680_131E">#REF!</definedName>
    <definedName name="V_ALL_SECTION_KEYWORDS_ISSR_208000680_131J">#REF!</definedName>
    <definedName name="V_ALL_SECTION_KEYWORDS_ISSR_208000680_131O">#REF!</definedName>
    <definedName name="V_ALL_SECTION_KEYWORDS_ISSR_208000680_136J">#REF!</definedName>
    <definedName name="V_ALL_SECTION_KEYWORDS_ISSR_208000680_13U">#REF!</definedName>
    <definedName name="V_ALL_SECTION_KEYWORDS_ISSR_208000680_13V">#REF!</definedName>
    <definedName name="V_ALL_SECTION_KEYWORDS_ISSR_208000680_Reference_Data">#REF!</definedName>
    <definedName name="V_ALL_SECTIONS_EQTY_200001803">#REF!,#REF!,#REF!,#REF!,#REF!,#REF!,#REF!,#REF!</definedName>
    <definedName name="V_ALL_SECTIONS_ISSR_208000680">#REF!,#REF!,#REF!,#REF!,#REF!,#REF!,#REF!,#REF!,#REF!,#REF!,#REF!,#REF!,#REF!,#REF!,#REF!</definedName>
    <definedName name="V_CURRENCY_EQTY_200001803_PRI">#REF!</definedName>
    <definedName name="V_CURRENCY_EQTY_200001803_PUB">#REF!</definedName>
    <definedName name="V_CURRENCY_EQTY_200001803_REP">#REF!</definedName>
    <definedName name="V_CURRENCY_ISSR_208000680_REP">#REF!</definedName>
    <definedName name="V_ENTITY_DATA_ISSR_208000680">#REF!</definedName>
    <definedName name="V_KEYWORD_EQTY_200001803_ACT1">#REF!</definedName>
    <definedName name="V_KEYWORD_EQTY_200001803_ACT2">#REF!</definedName>
    <definedName name="V_KEYWORD_EQTY_200001803_ACT3">#REF!</definedName>
    <definedName name="V_KEYWORD_EQTY_200001803_ACT4">#REF!</definedName>
    <definedName name="V_KEYWORD_EQTY_200001803_ACT5">#REF!</definedName>
    <definedName name="V_KEYWORD_EQTY_200001803_ACT6">#REF!</definedName>
    <definedName name="V_KEYWORD_EQTY_200001803_BETA_ANALYST">#REF!</definedName>
    <definedName name="V_KEYWORD_EQTY_200001803_BVPS">#REF!</definedName>
    <definedName name="V_KEYWORD_EQTY_200001803_BVPS_PUB">#REF!</definedName>
    <definedName name="V_KEYWORD_EQTY_200001803_CF_NI_PRE_PREF">#REF!</definedName>
    <definedName name="V_KEYWORD_EQTY_200001803_COMMON_DIV_PAID">#REF!</definedName>
    <definedName name="V_KEYWORD_EQTY_200001803_CURRENCY_ISO">#REF!</definedName>
    <definedName name="V_KEYWORD_EQTY_200001803_DILUTE_SHARES">#REF!</definedName>
    <definedName name="V_KEYWORD_EQTY_200001803_DPS">#REF!</definedName>
    <definedName name="V_KEYWORD_EQTY_200001803_DPS_PUB">#REF!</definedName>
    <definedName name="V_KEYWORD_EQTY_200001803_EBIT_PUB">#REF!</definedName>
    <definedName name="V_KEYWORD_EQTY_200001803_EBITDA_PUB">#REF!</definedName>
    <definedName name="V_KEYWORD_EQTY_200001803_EPS">#REF!</definedName>
    <definedName name="V_KEYWORD_EQTY_200001803_EPS_FUL_DIL">#REF!</definedName>
    <definedName name="V_KEYWORD_EQTY_200001803_EPS_POST_BASIC">#REF!</definedName>
    <definedName name="V_KEYWORD_EQTY_200001803_EPS_PUB">#REF!</definedName>
    <definedName name="V_KEYWORD_EQTY_200001803_EQ_PUB">#REF!</definedName>
    <definedName name="V_KEYWORD_EQTY_200001803_EURO_CONVICTION">#REF!</definedName>
    <definedName name="V_KEYWORD_EQTY_200001803_EURO_LIST">#REF!</definedName>
    <definedName name="V_KEYWORD_EQTY_200001803_EV_ADJ_PUB">#REF!</definedName>
    <definedName name="V_KEYWORD_EQTY_200001803_FREE_FLOAT">#REF!</definedName>
    <definedName name="V_KEYWORD_EQTY_200001803_FULLY_DIL_EPS">#REF!</definedName>
    <definedName name="V_KEYWORD_EQTY_200001803_INC_MINORITY">#REF!</definedName>
    <definedName name="V_KEYWORD_EQTY_200001803_Interim_Type">#REF!</definedName>
    <definedName name="V_KEYWORD_EQTY_200001803_LEGAL_RATING">#REF!</definedName>
    <definedName name="V_KEYWORD_EQTY_200001803_MARGIN_TAX_RATE">#REF!</definedName>
    <definedName name="V_KEYWORD_EQTY_200001803_MKT_EQ_RISK_PREM">#REF!</definedName>
    <definedName name="V_KEYWORD_EQTY_200001803_NET_DEBT_PUB">#REF!</definedName>
    <definedName name="V_KEYWORD_EQTY_200001803_NET_EARNING">#REF!</definedName>
    <definedName name="V_KEYWORD_EQTY_200001803_NET_INC">#REF!</definedName>
    <definedName name="V_KEYWORD_EQTY_200001803_NI_PRE_PREF">#REF!</definedName>
    <definedName name="V_KEYWORD_EQTY_200001803_NI_PUB">#REF!</definedName>
    <definedName name="V_KEYWORD_EQTY_200001803_NON_OP_ADD">#REF!</definedName>
    <definedName name="V_KEYWORD_EQTY_200001803_NUM_SH">#REF!</definedName>
    <definedName name="V_KEYWORD_EQTY_200001803_ORG_EPS">#REF!</definedName>
    <definedName name="V_KEYWORD_EQTY_200001803_ORG_NI">#REF!</definedName>
    <definedName name="V_KEYWORD_EQTY_200001803_PREF_DIV">#REF!</definedName>
    <definedName name="V_KEYWORD_EQTY_200001803_PRICE_CURRENCY_ISO">#REF!</definedName>
    <definedName name="V_KEYWORD_EQTY_200001803_PROV_INC_TAX">#REF!</definedName>
    <definedName name="V_KEYWORD_EQTY_200001803_PTP_PUB">#REF!</definedName>
    <definedName name="V_KEYWORD_EQTY_200001803_PUB_CURRENCY_ISO">#REF!</definedName>
    <definedName name="V_KEYWORD_EQTY_200001803_REVS_PUB">#REF!</definedName>
    <definedName name="V_KEYWORD_EQTY_200001803_RISK_FR_RATE">#REF!</definedName>
    <definedName name="V_KEYWORD_EQTY_200001803_Security_Name">#REF!</definedName>
    <definedName name="V_KEYWORD_EQTY_200001803_SH">#REF!</definedName>
    <definedName name="V_KEYWORD_EQTY_200001803_TARGET_PRICE">#REF!</definedName>
    <definedName name="V_KEYWORD_EQTY_200001803_TAX_EXC">#REF!</definedName>
    <definedName name="V_KEYWORD_EQTY_200001803_Ticker">#REF!</definedName>
    <definedName name="V_KEYWORD_EQTY_200001803_TP_PERIOD">#REF!</definedName>
    <definedName name="V_KEYWORD_ISSR_208000680_ACC_AMORT">#REF!</definedName>
    <definedName name="V_KEYWORD_ISSR_208000680_ACC_DDA">#REF!</definedName>
    <definedName name="V_KEYWORD_ISSR_208000680_ACC_END_DATE">#REF!</definedName>
    <definedName name="V_KEYWORD_ISSR_208000680_ACC_PAY_GQ">#REF!</definedName>
    <definedName name="V_KEYWORD_ISSR_208000680_ACQ">#REF!</definedName>
    <definedName name="V_KEYWORD_ISSR_208000680_ADJ_UNF_PENS_GOOD">#REF!</definedName>
    <definedName name="V_KEYWORD_ISSR_208000680_AMKT_PCT_GROUP_SALES">#REF!</definedName>
    <definedName name="V_KEYWORD_ISSR_208000680_ASSOC_INC_EBIT">#REF!</definedName>
    <definedName name="V_KEYWORD_ISSR_208000680_ASSOC_JV_ADDBK">#REF!</definedName>
    <definedName name="V_KEYWORD_ISSR_208000680_ASSOCIATE">#REF!</definedName>
    <definedName name="V_KEYWORD_ISSR_208000680_ASSOCIATE_OP">#REF!</definedName>
    <definedName name="V_KEYWORD_ISSR_208000680_AUTO_ADJ_EBITDA">#REF!</definedName>
    <definedName name="V_KEYWORD_ISSR_208000680_AUTO_CA">#REF!</definedName>
    <definedName name="V_KEYWORD_ISSR_208000680_AUTO_CL">#REF!</definedName>
    <definedName name="V_KEYWORD_ISSR_208000680_AUTO_FA_AB">#REF!</definedName>
    <definedName name="V_KEYWORD_ISSR_208000680_AUTO_FA_ASSET">#REF!</definedName>
    <definedName name="V_KEYWORD_ISSR_208000680_AUTO_FA_CA">#REF!</definedName>
    <definedName name="V_KEYWORD_ISSR_208000680_AUTO_FA_CF">#REF!</definedName>
    <definedName name="V_KEYWORD_ISSR_208000680_AUTO_FA_CL">#REF!</definedName>
    <definedName name="V_KEYWORD_ISSR_208000680_AUTO_FA_EQ">#REF!</definedName>
    <definedName name="V_KEYWORD_ISSR_208000680_AUTO_FA_LIAB">#REF!</definedName>
    <definedName name="V_KEYWORD_ISSR_208000680_AUTO_FIN_BUS_ADJ">#REF!</definedName>
    <definedName name="V_KEYWORD_ISSR_208000680_AUTO_HEALTH_LIAB">#REF!</definedName>
    <definedName name="V_KEYWORD_ISSR_208000680_AUTO_IND_EQ">#REF!</definedName>
    <definedName name="V_KEYWORD_ISSR_208000680_AUTO_LT_ASSET">#REF!</definedName>
    <definedName name="V_KEYWORD_ISSR_208000680_AUTO_LT_LIAB">#REF!</definedName>
    <definedName name="V_KEYWORD_ISSR_208000680_AUTO_NET_DEBT">#REF!</definedName>
    <definedName name="V_KEYWORD_ISSR_208000680_AVG_IC">#REF!</definedName>
    <definedName name="V_KEYWORD_ISSR_208000680_BAL_MINO_INT">#REF!</definedName>
    <definedName name="V_KEYWORD_ISSR_208000680_CAP_LEASES">#REF!</definedName>
    <definedName name="V_KEYWORD_ISSR_208000680_CAPEX">#REF!</definedName>
    <definedName name="V_KEYWORD_ISSR_208000680_CAPEX_EXPANSION">#REF!</definedName>
    <definedName name="V_KEYWORD_ISSR_208000680_CAPEX_MAINTENANCE">#REF!</definedName>
    <definedName name="V_KEYWORD_ISSR_208000680_CASH_EQ">#REF!</definedName>
    <definedName name="V_KEYWORD_ISSR_208000680_CASH_INT_EXP">#REF!</definedName>
    <definedName name="V_KEYWORD_ISSR_208000680_CASH_INT_INC_EXP">#REF!</definedName>
    <definedName name="V_KEYWORD_ISSR_208000680_CASH_TAX_EXP">#REF!</definedName>
    <definedName name="V_KEYWORD_ISSR_208000680_CASH_TAX_PD">#REF!</definedName>
    <definedName name="V_KEYWORD_ISSR_208000680_CF_FIN">#REF!</definedName>
    <definedName name="V_KEYWORD_ISSR_208000680_CF_INC_MINORITY">#REF!</definedName>
    <definedName name="V_KEYWORD_ISSR_208000680_CF_INV">#REF!</definedName>
    <definedName name="V_KEYWORD_ISSR_208000680_CF_OPS">#REF!</definedName>
    <definedName name="V_KEYWORD_ISSR_208000680_CHG_LT_DEBT">#REF!</definedName>
    <definedName name="V_KEYWORD_ISSR_208000680_CO_BOR_MARGIN">#REF!</definedName>
    <definedName name="V_KEYWORD_ISSR_208000680_COST_GD_SD">#REF!</definedName>
    <definedName name="V_KEYWORD_ISSR_208000680_CUR_ASS">#REF!</definedName>
    <definedName name="V_KEYWORD_ISSR_208000680_CURRENCY_ISO">#REF!</definedName>
    <definedName name="V_KEYWORD_ISSR_208000680_CYCL_ADJ_CROCI">#REF!</definedName>
    <definedName name="V_KEYWORD_ISSR_208000680_CYCL_GRTH_EMKT">#REF!</definedName>
    <definedName name="V_KEYWORD_ISSR_208000680_DEBTORS">#REF!</definedName>
    <definedName name="V_KEYWORD_ISSR_208000680_DEF_INC_TAX">#REF!</definedName>
    <definedName name="V_KEYWORD_ISSR_208000680_DEPR_AMORT">#REF!</definedName>
    <definedName name="V_KEYWORD_ISSR_208000680_DEPREC">#REF!</definedName>
    <definedName name="V_KEYWORD_ISSR_208000680_DISTR_SCORE">#REF!</definedName>
    <definedName name="V_KEYWORD_ISSR_208000680_DIV_PAID">#REF!</definedName>
    <definedName name="V_KEYWORD_ISSR_208000680_DIVDS_ASSOC_JV">#REF!</definedName>
    <definedName name="V_KEYWORD_ISSR_208000680_DIVDS_ASSOC_JV_AUTO">#REF!</definedName>
    <definedName name="V_KEYWORD_ISSR_208000680_DIVDS_PD_MINORITIES">#REF!</definedName>
    <definedName name="V_KEYWORD_ISSR_208000680_DIVEST">#REF!</definedName>
    <definedName name="V_KEYWORD_ISSR_208000680_EBIT">#REF!</definedName>
    <definedName name="V_KEYWORD_ISSR_208000680_EBIT_VAL">#REF!</definedName>
    <definedName name="V_KEYWORD_ISSR_208000680_EBITDA_CALC">#REF!</definedName>
    <definedName name="V_KEYWORD_ISSR_208000680_EMPLOYEES">#REF!</definedName>
    <definedName name="V_KEYWORD_ISSR_208000680_EQ">#REF!</definedName>
    <definedName name="V_KEYWORD_ISSR_208000680_EXP_ALUMINIUM">#REF!</definedName>
    <definedName name="V_KEYWORD_ISSR_208000680_EXP_COPPER">#REF!</definedName>
    <definedName name="V_KEYWORD_ISSR_208000680_EXP_GLASS">#REF!</definedName>
    <definedName name="V_KEYWORD_ISSR_208000680_EXP_GOLD">#REF!</definedName>
    <definedName name="V_KEYWORD_ISSR_208000680_EXP_NICKEL">#REF!</definedName>
    <definedName name="V_KEYWORD_ISSR_208000680_EXP_OIL_DERIV_NGLS_PLASTICS">#REF!</definedName>
    <definedName name="V_KEYWORD_ISSR_208000680_EXP_OIL_PETRO_FUEL">#REF!</definedName>
    <definedName name="V_KEYWORD_ISSR_208000680_EXP_OTH_COMMODITY">#REF!</definedName>
    <definedName name="V_KEYWORD_ISSR_208000680_EXP_OTH_COST">#REF!</definedName>
    <definedName name="V_KEYWORD_ISSR_208000680_EXP_PALLADIUM">#REF!</definedName>
    <definedName name="V_KEYWORD_ISSR_208000680_EXP_PLATINUM">#REF!</definedName>
    <definedName name="V_KEYWORD_ISSR_208000680_EXP_RUBBER">#REF!</definedName>
    <definedName name="V_KEYWORD_ISSR_208000680_EXP_SILVER">#REF!</definedName>
    <definedName name="V_KEYWORD_ISSR_208000680_EXP_STEEL">#REF!</definedName>
    <definedName name="V_KEYWORD_ISSR_208000680_EXP_WATER">#REF!</definedName>
    <definedName name="V_KEYWORD_ISSR_208000680_EXP_ZINC">#REF!</definedName>
    <definedName name="V_KEYWORD_ISSR_208000680_FIN_SERV_ASS">#REF!</definedName>
    <definedName name="V_KEYWORD_ISSR_208000680_FINCO_EBIT">#REF!</definedName>
    <definedName name="V_KEYWORD_ISSR_208000680_FINCO_EQ">#REF!</definedName>
    <definedName name="V_KEYWORD_ISSR_208000680_FIX_ASS_INV">#REF!</definedName>
    <definedName name="V_KEYWORD_ISSR_208000680_GCI_INFL">#REF!</definedName>
    <definedName name="V_KEYWORD_ISSR_208000680_GOODWILL_AMORT">#REF!</definedName>
    <definedName name="V_KEYWORD_ISSR_208000680_GR_FIX_ASS">#REF!</definedName>
    <definedName name="V_KEYWORD_ISSR_208000680_GR_INTANG">#REF!</definedName>
    <definedName name="V_KEYWORD_ISSR_208000680_GROUP_OGS">#REF!</definedName>
    <definedName name="V_KEYWORD_ISSR_208000680_GROUP_SALES_PCT_BIG_NO_TWO">#REF!</definedName>
    <definedName name="V_KEYWORD_ISSR_208000680_GROUP_SALES_PCT_SHRD_NO_ONE">#REF!</definedName>
    <definedName name="V_KEYWORD_ISSR_208000680_GROUP_SALES_PCT_TOP_THREE">#REF!</definedName>
    <definedName name="V_KEYWORD_ISSR_208000680_GW_AMORT">#REF!</definedName>
    <definedName name="V_KEYWORD_ISSR_208000680_IND_SALES_BRAZIL">#REF!</definedName>
    <definedName name="V_KEYWORD_ISSR_208000680_IND_SALES_CEE">#REF!</definedName>
    <definedName name="V_KEYWORD_ISSR_208000680_IND_SALES_CHINA">#REF!</definedName>
    <definedName name="V_KEYWORD_ISSR_208000680_IND_SALES_CONS">#REF!</definedName>
    <definedName name="V_KEYWORD_ISSR_208000680_IND_SALES_EU_EX_UK">#REF!</definedName>
    <definedName name="V_KEYWORD_ISSR_208000680_IND_SALES_FINAN">#REF!</definedName>
    <definedName name="V_KEYWORD_ISSR_208000680_IND_SALES_FRA">#REF!</definedName>
    <definedName name="V_KEYWORD_ISSR_208000680_IND_SALES_GER">#REF!</definedName>
    <definedName name="V_KEYWORD_ISSR_208000680_IND_SALES_GOV">#REF!</definedName>
    <definedName name="V_KEYWORD_ISSR_208000680_IND_SALES_IND">#REF!</definedName>
    <definedName name="V_KEYWORD_ISSR_208000680_IND_SALES_INDIA">#REF!</definedName>
    <definedName name="V_KEYWORD_ISSR_208000680_IND_SALES_ITA">#REF!</definedName>
    <definedName name="V_KEYWORD_ISSR_208000680_IND_SALES_JAPAN">#REF!</definedName>
    <definedName name="V_KEYWORD_ISSR_208000680_IND_SALES_ME">#REF!</definedName>
    <definedName name="V_KEYWORD_ISSR_208000680_IND_SALES_NIGERIA">#REF!</definedName>
    <definedName name="V_KEYWORD_ISSR_208000680_IND_SALES_OTH_AEJ">#REF!</definedName>
    <definedName name="V_KEYWORD_ISSR_208000680_IND_SALES_OTH_AFRICA">#REF!</definedName>
    <definedName name="V_KEYWORD_ISSR_208000680_IND_SALES_OTH_AM">#REF!</definedName>
    <definedName name="V_KEYWORD_ISSR_208000680_IND_SALES_OTH_EMEA">#REF!</definedName>
    <definedName name="V_KEYWORD_ISSR_208000680_IND_SALES_OTH_EU_EX_UK">#REF!</definedName>
    <definedName name="V_KEYWORD_ISSR_208000680_IND_SALES_OTHER">#REF!</definedName>
    <definedName name="V_KEYWORD_ISSR_208000680_IND_SALES_RUSSIA">#REF!</definedName>
    <definedName name="V_KEYWORD_ISSR_208000680_IND_SALES_SO_AFRICA">#REF!</definedName>
    <definedName name="V_KEYWORD_ISSR_208000680_IND_SALES_SPA">#REF!</definedName>
    <definedName name="V_KEYWORD_ISSR_208000680_IND_SALES_TOT_AFRICA">#REF!</definedName>
    <definedName name="V_KEYWORD_ISSR_208000680_IND_SALES_TOT_AM">#REF!</definedName>
    <definedName name="V_KEYWORD_ISSR_208000680_IND_SALES_TOT_ASIA">#REF!</definedName>
    <definedName name="V_KEYWORD_ISSR_208000680_IND_SALES_TOT_EMEA">#REF!</definedName>
    <definedName name="V_KEYWORD_ISSR_208000680_IND_SALES_UK">#REF!</definedName>
    <definedName name="V_KEYWORD_ISSR_208000680_IND_SALES_US">#REF!</definedName>
    <definedName name="V_KEYWORD_ISSR_208000680_INT_EXP_IND">#REF!</definedName>
    <definedName name="V_KEYWORD_ISSR_208000680_INT_INC_IND">#REF!</definedName>
    <definedName name="V_KEYWORD_ISSR_208000680_INV_SECUR">#REF!</definedName>
    <definedName name="V_KEYWORD_ISSR_208000680_Issuer_Name">#REF!</definedName>
    <definedName name="V_KEYWORD_ISSR_208000680_LEASE_DEEM_DEPR">#REF!</definedName>
    <definedName name="V_KEYWORD_ISSR_208000680_LEASE_DEEM_INT">#REF!</definedName>
    <definedName name="V_KEYWORD_ISSR_208000680_LEASE_PAY">#REF!</definedName>
    <definedName name="V_KEYWORD_ISSR_208000680_LT_DEBT">#REF!</definedName>
    <definedName name="V_KEYWORD_ISSR_208000680_MINORITIES">#REF!</definedName>
    <definedName name="V_KEYWORD_ISSR_208000680_MV_ASSOCIATES">#REF!</definedName>
    <definedName name="V_KEYWORD_ISSR_208000680_NET_DEBT">#REF!</definedName>
    <definedName name="V_KEYWORD_ISSR_208000680_NET_DEBT_ADJ">#REF!</definedName>
    <definedName name="V_KEYWORD_ISSR_208000680_NET_FIX_ASS">#REF!</definedName>
    <definedName name="V_KEYWORD_ISSR_208000680_NET_INT_CH">#REF!</definedName>
    <definedName name="V_KEYWORD_ISSR_208000680_NET_INT_EXP">#REF!</definedName>
    <definedName name="V_KEYWORD_ISSR_208000680_NET_INTANG">#REF!</definedName>
    <definedName name="V_KEYWORD_ISSR_208000680_NONPPE_CAPEX">#REF!</definedName>
    <definedName name="V_KEYWORD_ISSR_208000680_OP_COST">#REF!</definedName>
    <definedName name="V_KEYWORD_ISSR_208000680_OP_EXC">#REF!</definedName>
    <definedName name="V_KEYWORD_ISSR_208000680_ORD_SH_FUND">#REF!</definedName>
    <definedName name="V_KEYWORD_ISSR_208000680_ORG_REV">#REF!</definedName>
    <definedName name="V_KEYWORD_ISSR_208000680_ORG_REV_GRTH">#REF!</definedName>
    <definedName name="V_KEYWORD_ISSR_208000680_OTH_COST_INC">#REF!</definedName>
    <definedName name="V_KEYWORD_ISSR_208000680_OTH_CUR_ASS">#REF!</definedName>
    <definedName name="V_KEYWORD_ISSR_208000680_OTH_CUR_LIABS">#REF!</definedName>
    <definedName name="V_KEYWORD_ISSR_208000680_OTH_DACF_ADJ">#REF!</definedName>
    <definedName name="V_KEYWORD_ISSR_208000680_OTH_EBIT">#REF!</definedName>
    <definedName name="V_KEYWORD_ISSR_208000680_OTH_FIN_CF">#REF!</definedName>
    <definedName name="V_KEYWORD_ISSR_208000680_OTH_GCI_ADJ">#REF!</definedName>
    <definedName name="V_KEYWORD_ISSR_208000680_OTH_INT_AMORT">#REF!</definedName>
    <definedName name="V_KEYWORD_ISSR_208000680_OTH_INV_CF">#REF!</definedName>
    <definedName name="V_KEYWORD_ISSR_208000680_OTH_ITEM_NCF">#REF!</definedName>
    <definedName name="V_KEYWORD_ISSR_208000680_OTH_LT_ASS">#REF!</definedName>
    <definedName name="V_KEYWORD_ISSR_208000680_OTH_LT_CRED_GQ">#REF!</definedName>
    <definedName name="V_KEYWORD_ISSR_208000680_OTH_NONCASH_ADJ">#REF!</definedName>
    <definedName name="V_KEYWORD_ISSR_208000680_OTH_OP_CF">#REF!</definedName>
    <definedName name="V_KEYWORD_ISSR_208000680_OTH_OP_INC_EXP">#REF!</definedName>
    <definedName name="V_KEYWORD_ISSR_208000680_PENSION_EBIT">#REF!</definedName>
    <definedName name="V_KEYWORD_ISSR_208000680_PERIOD_MILESTONE">#REF!</definedName>
    <definedName name="V_KEYWORD_ISSR_208000680_PL_SALE_ASSETS">#REF!</definedName>
    <definedName name="V_KEYWORD_ISSR_208000680_PPA_EBIT">#REF!</definedName>
    <definedName name="V_KEYWORD_ISSR_208000680_PREF_SH">#REF!</definedName>
    <definedName name="V_KEYWORD_ISSR_208000680_PROFIT_ON_DISP">#REF!</definedName>
    <definedName name="V_KEYWORD_ISSR_208000680_PROP_REV_CAR_DEALERS">#REF!</definedName>
    <definedName name="V_KEYWORD_ISSR_208000680_PROP_REV_CMDTY_PARTS">#REF!</definedName>
    <definedName name="V_KEYWORD_ISSR_208000680_PROP_REV_GLOB_TRUCKS">#REF!</definedName>
    <definedName name="V_KEYWORD_ISSR_208000680_PROP_REV_LOCAL_TRUCKS">#REF!</definedName>
    <definedName name="V_KEYWORD_ISSR_208000680_PROP_REV_OTHER_AUTO">#REF!</definedName>
    <definedName name="V_KEYWORD_ISSR_208000680_PROP_REV_PREM_CAR">#REF!</definedName>
    <definedName name="V_KEYWORD_ISSR_208000680_PROP_REV_PREM_TIRE">#REF!</definedName>
    <definedName name="V_KEYWORD_ISSR_208000680_PROP_REV_TECH_PARTS">#REF!</definedName>
    <definedName name="V_KEYWORD_ISSR_208000680_PROP_REV_TWO_WHEEL">#REF!</definedName>
    <definedName name="V_KEYWORD_ISSR_208000680_PROP_REV_VOL_CAR">#REF!</definedName>
    <definedName name="V_KEYWORD_ISSR_208000680_PROP_REV_VOL_TIRE">#REF!</definedName>
    <definedName name="V_KEYWORD_ISSR_208000680_PT_PROF">#REF!</definedName>
    <definedName name="V_KEYWORD_ISSR_208000680_RD_AMO">#REF!</definedName>
    <definedName name="V_KEYWORD_ISSR_208000680_RD_CAP_NET">#REF!</definedName>
    <definedName name="V_KEYWORD_ISSR_208000680_RD_EXP">#REF!</definedName>
    <definedName name="V_KEYWORD_ISSR_208000680_SALES">#REF!</definedName>
    <definedName name="V_KEYWORD_ISSR_208000680_SALES_AGRI_EMKT_ASIAEXCHINA">#REF!</definedName>
    <definedName name="V_KEYWORD_ISSR_208000680_SALES_AGRI_EMKT_CHINA">#REF!</definedName>
    <definedName name="V_KEYWORD_ISSR_208000680_SALES_AGRI_EMKT_EAME">#REF!</definedName>
    <definedName name="V_KEYWORD_ISSR_208000680_SALES_AGRI_EMKT_GLOBAL">#REF!</definedName>
    <definedName name="V_KEYWORD_ISSR_208000680_SALES_AGRI_EMKT_NO_AMERICA">#REF!</definedName>
    <definedName name="V_KEYWORD_ISSR_208000680_SALES_AGRI_EMKT_SO_AMERICA">#REF!</definedName>
    <definedName name="V_KEYWORD_ISSR_208000680_SALES_AMKT_EMKT_GLOBAL">#REF!</definedName>
    <definedName name="V_KEYWORD_ISSR_208000680_SALES_AUSTRA">#REF!</definedName>
    <definedName name="V_KEYWORD_ISSR_208000680_SALES_AUTOMTV_EMKT_ASIAEXCHINA">#REF!</definedName>
    <definedName name="V_KEYWORD_ISSR_208000680_SALES_AUTOMTV_EMKT_CHINA">#REF!</definedName>
    <definedName name="V_KEYWORD_ISSR_208000680_SALES_AUTOMTV_EMKT_EAME">#REF!</definedName>
    <definedName name="V_KEYWORD_ISSR_208000680_SALES_AUTOMTV_EMKT_GLOBAL">#REF!</definedName>
    <definedName name="V_KEYWORD_ISSR_208000680_SALES_AUTOMTV_EMKT_NO_AMERICA">#REF!</definedName>
    <definedName name="V_KEYWORD_ISSR_208000680_SALES_AUTOMTV_EMKT_SO_AMERICA">#REF!</definedName>
    <definedName name="V_KEYWORD_ISSR_208000680_SALES_BRAZIL">#REF!</definedName>
    <definedName name="V_KEYWORD_ISSR_208000680_SALES_CANADA">#REF!</definedName>
    <definedName name="V_KEYWORD_ISSR_208000680_SALES_CEE">#REF!</definedName>
    <definedName name="V_KEYWORD_ISSR_208000680_SALES_CHINA">#REF!</definedName>
    <definedName name="V_KEYWORD_ISSR_208000680_SALES_CONS">#REF!</definedName>
    <definedName name="V_KEYWORD_ISSR_208000680_SALES_CONS_EMKT_ASIAEXCHINA">#REF!</definedName>
    <definedName name="V_KEYWORD_ISSR_208000680_SALES_CONS_EMKT_CHINA">#REF!</definedName>
    <definedName name="V_KEYWORD_ISSR_208000680_SALES_CONS_EMKT_EAME">#REF!</definedName>
    <definedName name="V_KEYWORD_ISSR_208000680_SALES_CONS_EMKT_GLOBAL">#REF!</definedName>
    <definedName name="V_KEYWORD_ISSR_208000680_SALES_CONS_EMKT_NO_AMERICA">#REF!</definedName>
    <definedName name="V_KEYWORD_ISSR_208000680_SALES_CONS_EMKT_SO_AMERICA">#REF!</definedName>
    <definedName name="V_KEYWORD_ISSR_208000680_SALES_CONSRT_EMKT_ASIAEXCHINA">#REF!</definedName>
    <definedName name="V_KEYWORD_ISSR_208000680_SALES_CONSRT_EMKT_CHINA">#REF!</definedName>
    <definedName name="V_KEYWORD_ISSR_208000680_SALES_CONSRT_EMKT_EAME">#REF!</definedName>
    <definedName name="V_KEYWORD_ISSR_208000680_SALES_CONSRT_EMKT_GLOBAL">#REF!</definedName>
    <definedName name="V_KEYWORD_ISSR_208000680_SALES_CONSRT_EMKT_NO_AMERICA">#REF!</definedName>
    <definedName name="V_KEYWORD_ISSR_208000680_SALES_CONSRT_EMKT_SO_AMERICA">#REF!</definedName>
    <definedName name="V_KEYWORD_ISSR_208000680_SALES_EU_EX_UK">#REF!</definedName>
    <definedName name="V_KEYWORD_ISSR_208000680_SALES_FINAN">#REF!</definedName>
    <definedName name="V_KEYWORD_ISSR_208000680_SALES_FRA">#REF!</definedName>
    <definedName name="V_KEYWORD_ISSR_208000680_SALES_FX_AED">#REF!</definedName>
    <definedName name="V_KEYWORD_ISSR_208000680_SALES_FX_BRL">#REF!</definedName>
    <definedName name="V_KEYWORD_ISSR_208000680_SALES_FX_CHF">#REF!</definedName>
    <definedName name="V_KEYWORD_ISSR_208000680_SALES_FX_CNY">#REF!</definedName>
    <definedName name="V_KEYWORD_ISSR_208000680_SALES_FX_EUR">#REF!</definedName>
    <definedName name="V_KEYWORD_ISSR_208000680_SALES_FX_GPB">#REF!</definedName>
    <definedName name="V_KEYWORD_ISSR_208000680_SALES_FX_INR">#REF!</definedName>
    <definedName name="V_KEYWORD_ISSR_208000680_SALES_FX_NGN">#REF!</definedName>
    <definedName name="V_KEYWORD_ISSR_208000680_SALES_FX_OTH">#REF!</definedName>
    <definedName name="V_KEYWORD_ISSR_208000680_SALES_FX_RUB">#REF!</definedName>
    <definedName name="V_KEYWORD_ISSR_208000680_SALES_FX_TRY">#REF!</definedName>
    <definedName name="V_KEYWORD_ISSR_208000680_SALES_FX_USD">#REF!</definedName>
    <definedName name="V_KEYWORD_ISSR_208000680_SALES_FX_YEN">#REF!</definedName>
    <definedName name="V_KEYWORD_ISSR_208000680_SALES_FX_ZAR">#REF!</definedName>
    <definedName name="V_KEYWORD_ISSR_208000680_SALES_GER">#REF!</definedName>
    <definedName name="V_KEYWORD_ISSR_208000680_SALES_GNRL_IND_EMKT_ASIAEXCHINA">#REF!</definedName>
    <definedName name="V_KEYWORD_ISSR_208000680_SALES_GNRL_IND_EMKT_CHINA">#REF!</definedName>
    <definedName name="V_KEYWORD_ISSR_208000680_SALES_GNRL_IND_EMKT_EAME">#REF!</definedName>
    <definedName name="V_KEYWORD_ISSR_208000680_SALES_GNRL_IND_EMKT_GLOBAL">#REF!</definedName>
    <definedName name="V_KEYWORD_ISSR_208000680_SALES_GNRL_IND_EMKT_NO_AMERICA">#REF!</definedName>
    <definedName name="V_KEYWORD_ISSR_208000680_SALES_GNRL_IND_EMKT_SO_AMERICA">#REF!</definedName>
    <definedName name="V_KEYWORD_ISSR_208000680_SALES_GOV">#REF!</definedName>
    <definedName name="V_KEYWORD_ISSR_208000680_SALES_IND">#REF!</definedName>
    <definedName name="V_KEYWORD_ISSR_208000680_SALES_INDIA">#REF!</definedName>
    <definedName name="V_KEYWORD_ISSR_208000680_SALES_ITA">#REF!</definedName>
    <definedName name="V_KEYWORD_ISSR_208000680_SALES_JAPAN">#REF!</definedName>
    <definedName name="V_KEYWORD_ISSR_208000680_SALES_ME">#REF!</definedName>
    <definedName name="V_KEYWORD_ISSR_208000680_SALES_MINING_EMKT_ASIAEXCHINA">#REF!</definedName>
    <definedName name="V_KEYWORD_ISSR_208000680_SALES_MINING_EMKT_CHINA">#REF!</definedName>
    <definedName name="V_KEYWORD_ISSR_208000680_SALES_MINING_EMKT_EAME">#REF!</definedName>
    <definedName name="V_KEYWORD_ISSR_208000680_SALES_MINING_EMKT_GLOBAL">#REF!</definedName>
    <definedName name="V_KEYWORD_ISSR_208000680_SALES_MINING_EMKT_NO_AMERICA">#REF!</definedName>
    <definedName name="V_KEYWORD_ISSR_208000680_SALES_MINING_EMKT_SO_AMERICA">#REF!</definedName>
    <definedName name="V_KEYWORD_ISSR_208000680_SALES_NIGERIA">#REF!</definedName>
    <definedName name="V_KEYWORD_ISSR_208000680_SALES_NZ">#REF!</definedName>
    <definedName name="V_KEYWORD_ISSR_208000680_SALES_OIL_GAS_EMKT_ASIAEXCHINA">#REF!</definedName>
    <definedName name="V_KEYWORD_ISSR_208000680_SALES_OIL_GAS_EMKT_CHINA">#REF!</definedName>
    <definedName name="V_KEYWORD_ISSR_208000680_SALES_OIL_GAS_EMKT_EAME">#REF!</definedName>
    <definedName name="V_KEYWORD_ISSR_208000680_SALES_OIL_GAS_EMKT_GLOBAL">#REF!</definedName>
    <definedName name="V_KEYWORD_ISSR_208000680_SALES_OIL_GAS_EMKT_NO_AMERICA">#REF!</definedName>
    <definedName name="V_KEYWORD_ISSR_208000680_SALES_OIL_GAS_EMKT_SO_AMERICA">#REF!</definedName>
    <definedName name="V_KEYWORD_ISSR_208000680_SALES_OTH_AEJ">#REF!</definedName>
    <definedName name="V_KEYWORD_ISSR_208000680_SALES_OTH_AFRICA">#REF!</definedName>
    <definedName name="V_KEYWORD_ISSR_208000680_SALES_OTH_AM">#REF!</definedName>
    <definedName name="V_KEYWORD_ISSR_208000680_SALES_OTH_EMEA">#REF!</definedName>
    <definedName name="V_KEYWORD_ISSR_208000680_SALES_OTH_EU_EX_UK">#REF!</definedName>
    <definedName name="V_KEYWORD_ISSR_208000680_SALES_OTHER">#REF!</definedName>
    <definedName name="V_KEYWORD_ISSR_208000680_SALES_PWR_GEN_EMKT_ASIAEXCHINA">#REF!</definedName>
    <definedName name="V_KEYWORD_ISSR_208000680_SALES_PWR_GEN_EMKT_CHINA">#REF!</definedName>
    <definedName name="V_KEYWORD_ISSR_208000680_SALES_PWR_GEN_EMKT_EAME">#REF!</definedName>
    <definedName name="V_KEYWORD_ISSR_208000680_SALES_PWR_GEN_EMKT_GLOBAL">#REF!</definedName>
    <definedName name="V_KEYWORD_ISSR_208000680_SALES_PWR_GEN_EMKT_NO_AMERICA">#REF!</definedName>
    <definedName name="V_KEYWORD_ISSR_208000680_SALES_PWR_GEN_EMKT_SO_AMERICA">#REF!</definedName>
    <definedName name="V_KEYWORD_ISSR_208000680_SALES_RAIL_EMKT_ASIAEXCHINA">#REF!</definedName>
    <definedName name="V_KEYWORD_ISSR_208000680_SALES_RAIL_EMKT_CHINA">#REF!</definedName>
    <definedName name="V_KEYWORD_ISSR_208000680_SALES_RAIL_EMKT_EAME">#REF!</definedName>
    <definedName name="V_KEYWORD_ISSR_208000680_SALES_RAIL_EMKT_GLOBAL">#REF!</definedName>
    <definedName name="V_KEYWORD_ISSR_208000680_SALES_RAIL_EMKT_NO_AMERICA">#REF!</definedName>
    <definedName name="V_KEYWORD_ISSR_208000680_SALES_RAIL_EMKT_SO_AMERICA">#REF!</definedName>
    <definedName name="V_KEYWORD_ISSR_208000680_SALES_RUSSIA">#REF!</definedName>
    <definedName name="V_KEYWORD_ISSR_208000680_SALES_SK">#REF!</definedName>
    <definedName name="V_KEYWORD_ISSR_208000680_SALES_SO_AFRICA">#REF!</definedName>
    <definedName name="V_KEYWORD_ISSR_208000680_SALES_SPA">#REF!</definedName>
    <definedName name="V_KEYWORD_ISSR_208000680_SALES_TECH_EMKT_ASIAEXCHINA">#REF!</definedName>
    <definedName name="V_KEYWORD_ISSR_208000680_SALES_TECH_EMKT_CHINA">#REF!</definedName>
    <definedName name="V_KEYWORD_ISSR_208000680_SALES_TECH_EMKT_EAME">#REF!</definedName>
    <definedName name="V_KEYWORD_ISSR_208000680_SALES_TECH_EMKT_GLOBAL">#REF!</definedName>
    <definedName name="V_KEYWORD_ISSR_208000680_SALES_TECH_EMKT_NO_AMERICA">#REF!</definedName>
    <definedName name="V_KEYWORD_ISSR_208000680_SALES_TECH_EMKT_SO_AMERICA">#REF!</definedName>
    <definedName name="V_KEYWORD_ISSR_208000680_SALES_TOT_AFRICA">#REF!</definedName>
    <definedName name="V_KEYWORD_ISSR_208000680_SALES_TOT_AM">#REF!</definedName>
    <definedName name="V_KEYWORD_ISSR_208000680_SALES_TOT_ASIA">#REF!</definedName>
    <definedName name="V_KEYWORD_ISSR_208000680_SALES_TOT_EMEA">#REF!</definedName>
    <definedName name="V_KEYWORD_ISSR_208000680_SALES_TRN_DIST_EMKT_ASIAEXCHINA">#REF!</definedName>
    <definedName name="V_KEYWORD_ISSR_208000680_SALES_TRN_DIST_EMKT_CHINA">#REF!</definedName>
    <definedName name="V_KEYWORD_ISSR_208000680_SALES_TRN_DIST_EMKT_EAME">#REF!</definedName>
    <definedName name="V_KEYWORD_ISSR_208000680_SALES_TRN_DIST_EMKT_GLOBAL">#REF!</definedName>
    <definedName name="V_KEYWORD_ISSR_208000680_SALES_TRN_DIST_EMKT_NO_AMERICA">#REF!</definedName>
    <definedName name="V_KEYWORD_ISSR_208000680_SALES_TRN_DIST_EMKT_SO_AMERICA">#REF!</definedName>
    <definedName name="V_KEYWORD_ISSR_208000680_SALES_UK">#REF!</definedName>
    <definedName name="V_KEYWORD_ISSR_208000680_SALES_US">#REF!</definedName>
    <definedName name="V_KEYWORD_ISSR_208000680_SEL_GL_AD">#REF!</definedName>
    <definedName name="V_KEYWORD_ISSR_208000680_SH_REPUR">#REF!</definedName>
    <definedName name="V_KEYWORD_ISSR_208000680_SHORT_T_DEBT">#REF!</definedName>
    <definedName name="V_KEYWORD_ISSR_208000680_SHORT_TERM_LIABS">#REF!</definedName>
    <definedName name="V_KEYWORD_ISSR_208000680_STOCKS">#REF!</definedName>
    <definedName name="V_KEYWORD_ISSR_208000680_STRCTL_GRTH_PROD_CTGRY">#REF!</definedName>
    <definedName name="V_KEYWORD_ISSR_208000680_TOT_ASSET">#REF!</definedName>
    <definedName name="V_KEYWORD_ISSR_208000680_TOT_CF">#REF!</definedName>
    <definedName name="V_KEYWORD_ISSR_208000680_TOT_LIAB">#REF!</definedName>
    <definedName name="V_KEYWORD_ISSR_208000680_TOT_LIAB_EQ">#REF!</definedName>
    <definedName name="V_KEYWORD_ISSR_208000680_TOT_LT_LIAB">#REF!</definedName>
    <definedName name="V_KEYWORD_ISSR_208000680_TOT_OPS_EXP">#REF!</definedName>
    <definedName name="V_KEYWORD_ISSR_208000680_TOT_OPS_EXP_DDA">#REF!</definedName>
    <definedName name="V_KEYWORD_ISSR_208000680_UNF_PENS">#REF!</definedName>
    <definedName name="V_KEYWORD_ISSR_208000680_UNF_PENS_LIAB_OTH">#REF!</definedName>
    <definedName name="V_KEYWORD_ISSR_208000680_UNF_PENS_OFF">#REF!</definedName>
    <definedName name="V_KEYWORD_ISSR_208000680_WORK_CAP">#REF!</definedName>
    <definedName name="V_KEYWORD_ISSR_208009739_IND_SALES_AUSTRA">#REF!</definedName>
    <definedName name="V_KEYWORD_ISSR_208009739_IND_SALES_AUSTRIA">#REF!</definedName>
    <definedName name="V_KEYWORD_ISSR_208009739_IND_SALES_BEL">#REF!</definedName>
    <definedName name="V_KEYWORD_ISSR_208009739_IND_SALES_BRICS_CONS">#REF!</definedName>
    <definedName name="V_KEYWORD_ISSR_208009739_IND_SALES_BRICS_GOV">#REF!</definedName>
    <definedName name="V_KEYWORD_ISSR_208009739_IND_SALES_BRICS_IND">#REF!</definedName>
    <definedName name="V_KEYWORD_ISSR_208009739_IND_SALES_CANADA">#REF!</definedName>
    <definedName name="V_KEYWORD_ISSR_208009739_IND_SALES_DEN">#REF!</definedName>
    <definedName name="V_KEYWORD_ISSR_208009739_IND_SALES_EU_EX_UK_CONS">#REF!</definedName>
    <definedName name="V_KEYWORD_ISSR_208009739_IND_SALES_EU_EX_UK_GOV">#REF!</definedName>
    <definedName name="V_KEYWORD_ISSR_208009739_IND_SALES_EU_EX_UK_IND">#REF!</definedName>
    <definedName name="V_KEYWORD_ISSR_208009739_IND_SALES_FIN">#REF!</definedName>
    <definedName name="V_KEYWORD_ISSR_208009739_IND_SALES_GRE">#REF!</definedName>
    <definedName name="V_KEYWORD_ISSR_208009739_IND_SALES_ICE">#REF!</definedName>
    <definedName name="V_KEYWORD_ISSR_208009739_IND_SALES_IRE">#REF!</definedName>
    <definedName name="V_KEYWORD_ISSR_208009739_IND_SALES_NETH">#REF!</definedName>
    <definedName name="V_KEYWORD_ISSR_208009739_IND_SALES_NOR">#REF!</definedName>
    <definedName name="V_KEYWORD_ISSR_208009739_IND_SALES_NZ">#REF!</definedName>
    <definedName name="V_KEYWORD_ISSR_208009739_IND_SALES_POR">#REF!</definedName>
    <definedName name="V_KEYWORD_ISSR_208009739_IND_SALES_SK">#REF!</definedName>
    <definedName name="V_KEYWORD_ISSR_208009739_IND_SALES_SWE">#REF!</definedName>
    <definedName name="V_KEYWORD_ISSR_208009739_IND_SALES_SWIT">#REF!</definedName>
    <definedName name="V_KEYWORD_ISSR_208009739_IND_SALES_UK_CONS">#REF!</definedName>
    <definedName name="V_KEYWORD_ISSR_208009739_IND_SALES_UK_GOV">#REF!</definedName>
    <definedName name="V_KEYWORD_ISSR_208009739_IND_SALES_UK_IND">#REF!</definedName>
    <definedName name="V_KEYWORD_ISSR_208009739_IND_SALES_US_CONS">#REF!</definedName>
    <definedName name="V_KEYWORD_ISSR_208009739_IND_SALES_US_GOV">#REF!</definedName>
    <definedName name="V_KEYWORD_ISSR_208009739_IND_SALES_US_IND">#REF!</definedName>
    <definedName name="V_KEYWORD_ISSR_208009739_NI_BRICS_CONS">#REF!</definedName>
    <definedName name="V_KEYWORD_ISSR_208009739_NI_BRICS_GOV">#REF!</definedName>
    <definedName name="V_KEYWORD_ISSR_208009739_NI_BRICS_IND">#REF!</definedName>
    <definedName name="V_KEYWORD_ISSR_208009739_NI_CON">#REF!</definedName>
    <definedName name="V_KEYWORD_ISSR_208009739_NI_EU_EX_UK_CONS">#REF!</definedName>
    <definedName name="V_KEYWORD_ISSR_208009739_NI_EU_EX_UK_GOV">#REF!</definedName>
    <definedName name="V_KEYWORD_ISSR_208009739_NI_EU_EX_UK_IND">#REF!</definedName>
    <definedName name="V_KEYWORD_ISSR_208009739_NI_GOV">#REF!</definedName>
    <definedName name="V_KEYWORD_ISSR_208009739_NI_IND">#REF!</definedName>
    <definedName name="V_KEYWORD_ISSR_208009739_NI_UK_CONS">#REF!</definedName>
    <definedName name="V_KEYWORD_ISSR_208009739_NI_UK_GOV">#REF!</definedName>
    <definedName name="V_KEYWORD_ISSR_208009739_NI_UK_IND">#REF!</definedName>
    <definedName name="V_KEYWORD_ISSR_208009739_NI_US_CONS">#REF!</definedName>
    <definedName name="V_KEYWORD_ISSR_208009739_NI_US_GOV">#REF!</definedName>
    <definedName name="V_KEYWORD_ISSR_208009739_NI_US_IND">#REF!</definedName>
    <definedName name="V_KEYWORD_ISSR_208009739_OP_AUSTRA">#REF!</definedName>
    <definedName name="V_KEYWORD_ISSR_208009739_OP_AUSTRIA">#REF!</definedName>
    <definedName name="V_KEYWORD_ISSR_208009739_OP_BEL">#REF!</definedName>
    <definedName name="V_KEYWORD_ISSR_208009739_OP_BRAZIL">#REF!</definedName>
    <definedName name="V_KEYWORD_ISSR_208009739_OP_BRICS_CONS">#REF!</definedName>
    <definedName name="V_KEYWORD_ISSR_208009739_OP_BRICS_GOV">#REF!</definedName>
    <definedName name="V_KEYWORD_ISSR_208009739_OP_BRICS_IND">#REF!</definedName>
    <definedName name="V_KEYWORD_ISSR_208009739_OP_CANADA">#REF!</definedName>
    <definedName name="V_KEYWORD_ISSR_208009739_OP_CEE">#REF!</definedName>
    <definedName name="V_KEYWORD_ISSR_208009739_OP_CHINA">#REF!</definedName>
    <definedName name="V_KEYWORD_ISSR_208009739_OP_CONS">#REF!</definedName>
    <definedName name="V_KEYWORD_ISSR_208009739_OP_DEN">#REF!</definedName>
    <definedName name="V_KEYWORD_ISSR_208009739_OP_EU_EX_UK">#REF!</definedName>
    <definedName name="V_KEYWORD_ISSR_208009739_OP_EU_EX_UK_CONS">#REF!</definedName>
    <definedName name="V_KEYWORD_ISSR_208009739_OP_EU_EX_UK_GOV">#REF!</definedName>
    <definedName name="V_KEYWORD_ISSR_208009739_OP_EU_EX_UK_IND">#REF!</definedName>
    <definedName name="V_KEYWORD_ISSR_208009739_OP_FIN">#REF!</definedName>
    <definedName name="V_KEYWORD_ISSR_208009739_OP_FRA">#REF!</definedName>
    <definedName name="V_KEYWORD_ISSR_208009739_OP_GER">#REF!</definedName>
    <definedName name="V_KEYWORD_ISSR_208009739_OP_GOV">#REF!</definedName>
    <definedName name="V_KEYWORD_ISSR_208009739_OP_GRE">#REF!</definedName>
    <definedName name="V_KEYWORD_ISSR_208009739_OP_ICE">#REF!</definedName>
    <definedName name="V_KEYWORD_ISSR_208009739_OP_IND">#REF!</definedName>
    <definedName name="V_KEYWORD_ISSR_208009739_OP_INDIA">#REF!</definedName>
    <definedName name="V_KEYWORD_ISSR_208009739_OP_IRE">#REF!</definedName>
    <definedName name="V_KEYWORD_ISSR_208009739_OP_ITA">#REF!</definedName>
    <definedName name="V_KEYWORD_ISSR_208009739_OP_JAPAN">#REF!</definedName>
    <definedName name="V_KEYWORD_ISSR_208009739_OP_ME">#REF!</definedName>
    <definedName name="V_KEYWORD_ISSR_208009739_OP_NETH">#REF!</definedName>
    <definedName name="V_KEYWORD_ISSR_208009739_OP_NOR">#REF!</definedName>
    <definedName name="V_KEYWORD_ISSR_208009739_OP_NZ">#REF!</definedName>
    <definedName name="V_KEYWORD_ISSR_208009739_OP_OTH_AEJ">#REF!</definedName>
    <definedName name="V_KEYWORD_ISSR_208009739_OP_OTH_AM">#REF!</definedName>
    <definedName name="V_KEYWORD_ISSR_208009739_OP_OTH_EMEA">#REF!</definedName>
    <definedName name="V_KEYWORD_ISSR_208009739_OP_OTHER">#REF!</definedName>
    <definedName name="V_KEYWORD_ISSR_208009739_OP_POR">#REF!</definedName>
    <definedName name="V_KEYWORD_ISSR_208009739_OP_RUSSIA">#REF!</definedName>
    <definedName name="V_KEYWORD_ISSR_208009739_OP_SK">#REF!</definedName>
    <definedName name="V_KEYWORD_ISSR_208009739_OP_SPA">#REF!</definedName>
    <definedName name="V_KEYWORD_ISSR_208009739_OP_SWE">#REF!</definedName>
    <definedName name="V_KEYWORD_ISSR_208009739_OP_SWIT">#REF!</definedName>
    <definedName name="V_KEYWORD_ISSR_208009739_OP_TOT_AM">#REF!</definedName>
    <definedName name="V_KEYWORD_ISSR_208009739_OP_TOT_ASIA">#REF!</definedName>
    <definedName name="V_KEYWORD_ISSR_208009739_OP_TOT_EMEA">#REF!</definedName>
    <definedName name="V_KEYWORD_ISSR_208009739_OP_UK">#REF!</definedName>
    <definedName name="V_KEYWORD_ISSR_208009739_OP_UK_CONS">#REF!</definedName>
    <definedName name="V_KEYWORD_ISSR_208009739_OP_UK_GOV">#REF!</definedName>
    <definedName name="V_KEYWORD_ISSR_208009739_OP_UK_IND">#REF!</definedName>
    <definedName name="V_KEYWORD_ISSR_208009739_OP_US">#REF!</definedName>
    <definedName name="V_KEYWORD_ISSR_208009739_OP_US_CONS">#REF!</definedName>
    <definedName name="V_KEYWORD_ISSR_208009739_OP_US_GOV">#REF!</definedName>
    <definedName name="V_KEYWORD_ISSR_208009739_OP_US_IND">#REF!</definedName>
    <definedName name="V_KEYWORD_ISSR_208009739_SALES_AUSTRIA">#REF!</definedName>
    <definedName name="V_KEYWORD_ISSR_208009739_SALES_BEL">#REF!</definedName>
    <definedName name="V_KEYWORD_ISSR_208009739_SALES_BRICS_CONS">#REF!</definedName>
    <definedName name="V_KEYWORD_ISSR_208009739_SALES_BRICS_GOV">#REF!</definedName>
    <definedName name="V_KEYWORD_ISSR_208009739_SALES_BRICS_IND">#REF!</definedName>
    <definedName name="V_KEYWORD_ISSR_208009739_SALES_DEN">#REF!</definedName>
    <definedName name="V_KEYWORD_ISSR_208009739_SALES_EU_EX_UK_CONS">#REF!</definedName>
    <definedName name="V_KEYWORD_ISSR_208009739_SALES_EU_EX_UK_GOV">#REF!</definedName>
    <definedName name="V_KEYWORD_ISSR_208009739_SALES_EU_EX_UK_IND">#REF!</definedName>
    <definedName name="V_KEYWORD_ISSR_208009739_SALES_FIN">#REF!</definedName>
    <definedName name="V_KEYWORD_ISSR_208009739_SALES_GRE">#REF!</definedName>
    <definedName name="V_KEYWORD_ISSR_208009739_SALES_ICE">#REF!</definedName>
    <definedName name="V_KEYWORD_ISSR_208009739_SALES_IRE">#REF!</definedName>
    <definedName name="V_KEYWORD_ISSR_208009739_SALES_NETH">#REF!</definedName>
    <definedName name="V_KEYWORD_ISSR_208009739_SALES_NOR">#REF!</definedName>
    <definedName name="V_KEYWORD_ISSR_208009739_SALES_POR">#REF!</definedName>
    <definedName name="V_KEYWORD_ISSR_208009739_SALES_SWE">#REF!</definedName>
    <definedName name="V_KEYWORD_ISSR_208009739_SALES_SWIT">#REF!</definedName>
    <definedName name="V_KEYWORD_ISSR_208009739_SALES_UK_CONS">#REF!</definedName>
    <definedName name="V_KEYWORD_ISSR_208009739_SALES_UK_GOV">#REF!</definedName>
    <definedName name="V_KEYWORD_ISSR_208009739_SALES_UK_IND">#REF!</definedName>
    <definedName name="V_KEYWORD_ISSR_208009739_SALES_US_CONS">#REF!</definedName>
    <definedName name="V_KEYWORD_ISSR_208009739_SALES_US_GOV">#REF!</definedName>
    <definedName name="V_KEYWORD_ISSR_208009739_SALES_US_IND">#REF!</definedName>
    <definedName name="V_LIVEDATA_EQTY_200001803">#REF!</definedName>
    <definedName name="V_LIVEDATA_ISSR_208000680">#REF!</definedName>
    <definedName name="V_PERIOD_1990">#REF!</definedName>
    <definedName name="V_PERIOD_1991">#REF!</definedName>
    <definedName name="V_PERIOD_1992">#REF!</definedName>
    <definedName name="V_PERIOD_1993">#REF!</definedName>
    <definedName name="V_PERIOD_1994">#REF!</definedName>
    <definedName name="V_PERIOD_1995">#REF!</definedName>
    <definedName name="V_PERIOD_1996">#REF!</definedName>
    <definedName name="V_PERIOD_1997">#REF!</definedName>
    <definedName name="V_PERIOD_1998">#REF!</definedName>
    <definedName name="V_PERIOD_1999">#REF!</definedName>
    <definedName name="V_PERIOD_2000">#REF!</definedName>
    <definedName name="V_PERIOD_2001">#REF!</definedName>
    <definedName name="V_PERIOD_2002">#REF!</definedName>
    <definedName name="V_PERIOD_2003_Q1">#REF!</definedName>
    <definedName name="V_PERIOD_2003_Q2">#REF!</definedName>
    <definedName name="V_PERIOD_2003_Q3">#REF!</definedName>
    <definedName name="V_PERIOD_2003_Q4">#REF!</definedName>
    <definedName name="V_PERIOD_2004_Q1">#REF!</definedName>
    <definedName name="V_PERIOD_2004_Q2">#REF!</definedName>
    <definedName name="V_PERIOD_2004_Q3">#REF!</definedName>
    <definedName name="V_PERIOD_2004_Q4">#REF!</definedName>
    <definedName name="V_PERIOD_2005_Q1">#REF!</definedName>
    <definedName name="V_PERIOD_2005_Q2">#REF!</definedName>
    <definedName name="V_PERIOD_2005_Q3">#REF!</definedName>
    <definedName name="V_PERIOD_2005_Q4">#REF!</definedName>
    <definedName name="V_PERIOD_2006_Q1">#REF!</definedName>
    <definedName name="V_PERIOD_2006_Q2">#REF!</definedName>
    <definedName name="V_PERIOD_2006_Q3">#REF!</definedName>
    <definedName name="V_PERIOD_2006_Q4">#REF!</definedName>
    <definedName name="V_PERIOD_2007_Q1">#REF!</definedName>
    <definedName name="V_PERIOD_2007_Q2">#REF!</definedName>
    <definedName name="V_PERIOD_2007_Q3">#REF!</definedName>
    <definedName name="V_PERIOD_2007_Q4">#REF!</definedName>
    <definedName name="V_PERIOD_2008_Q1">#REF!</definedName>
    <definedName name="V_PERIOD_2008_Q2">#REF!</definedName>
    <definedName name="V_PERIOD_2008_Q3">#REF!</definedName>
    <definedName name="V_PERIOD_2008_Q4">#REF!</definedName>
    <definedName name="V_PERIOD_2009_Q1">#REF!</definedName>
    <definedName name="V_PERIOD_2009_Q2">#REF!</definedName>
    <definedName name="V_PERIOD_2009_Q3">#REF!</definedName>
    <definedName name="V_PERIOD_2009_Q4">#REF!</definedName>
    <definedName name="V_PERIOD_2010_Q1">#REF!</definedName>
    <definedName name="V_PERIOD_2010_Q2">#REF!</definedName>
    <definedName name="V_PERIOD_2010_Q3">#REF!</definedName>
    <definedName name="V_PERIOD_2010_Q4">#REF!</definedName>
    <definedName name="V_PERIOD_2011_Q1">#REF!</definedName>
    <definedName name="V_PERIOD_2011_Q2">#REF!</definedName>
    <definedName name="V_PERIOD_2011_Q3">#REF!</definedName>
    <definedName name="V_PERIOD_2011_Q4">#REF!</definedName>
    <definedName name="V_PERIOD_2012_Q1">#REF!</definedName>
    <definedName name="V_PERIOD_2012_Q2">#REF!</definedName>
    <definedName name="V_PERIOD_2012_Q3">#REF!</definedName>
    <definedName name="V_PERIOD_2012_Q4">#REF!</definedName>
    <definedName name="V_SECTION_EQTY_200001803_1314">#REF!</definedName>
    <definedName name="V_SECTION_EQTY_200001803_131E">#REF!</definedName>
    <definedName name="V_SECTION_EQTY_200001803_131O">#REF!</definedName>
    <definedName name="V_SECTION_EQTY_200001803_13A">#REF!</definedName>
    <definedName name="V_SECTION_EQTY_200001803_13K">#REF!</definedName>
    <definedName name="V_SECTION_EQTY_200001803_13U">#REF!</definedName>
    <definedName name="V_SECTION_EQTY_200001803_13V">#REF!</definedName>
    <definedName name="V_SECTION_EQTY_200001803_Reference_Data">#REF!</definedName>
    <definedName name="V_SECTION_ISSR_208000680_1314">#REF!</definedName>
    <definedName name="V_SECTION_ISSR_208000680_13168">#REF!</definedName>
    <definedName name="V_SECTION_ISSR_208000680_1316P">#REF!</definedName>
    <definedName name="V_SECTION_ISSR_208000680_1316R">#REF!</definedName>
    <definedName name="V_SECTION_ISSR_208000680_1316T">#REF!</definedName>
    <definedName name="V_SECTION_ISSR_208000680_1316U">#REF!</definedName>
    <definedName name="V_SECTION_ISSR_208000680_13173">#REF!</definedName>
    <definedName name="V_SECTION_ISSR_208000680_13178">#REF!</definedName>
    <definedName name="V_SECTION_ISSR_208000680_1319">#REF!</definedName>
    <definedName name="V_SECTION_ISSR_208000680_131E">#REF!</definedName>
    <definedName name="V_SECTION_ISSR_208000680_131J">#REF!</definedName>
    <definedName name="V_SECTION_ISSR_208000680_131O">#REF!</definedName>
    <definedName name="V_SECTION_ISSR_208000680_136J">#REF!</definedName>
    <definedName name="V_SECTION_ISSR_208000680_13U">#REF!</definedName>
    <definedName name="V_SECTION_ISSR_208000680_13V">#REF!</definedName>
    <definedName name="V_SECTION_ISSR_208000680_Reference_Data">#REF!</definedName>
    <definedName name="VaccinesConsOtherVaccines">#REF!</definedName>
    <definedName name="VaccinesConsOtherVaccines00">#REF!</definedName>
    <definedName name="VaccinesConsOtherVaccines01">#REF!</definedName>
    <definedName name="VaccinesConsOtherVaccines02">#REF!</definedName>
    <definedName name="VaccinesConsOtherVaccines03">#REF!</definedName>
    <definedName name="VaccinesConsOtherVaccines04">#REF!</definedName>
    <definedName name="VaccinesConsOtherVaccines05">#REF!</definedName>
    <definedName name="VaccinesConsOtherVaccines97">#REF!</definedName>
    <definedName name="VaccinesConsOtherVaccines98">#REF!</definedName>
    <definedName name="VaccinesConsOtherVaccines99">#REF!</definedName>
    <definedName name="Valname">#REF!</definedName>
    <definedName name="Valtrex00">#REF!</definedName>
    <definedName name="Valtrex01">#REF!</definedName>
    <definedName name="Valtrex02">#REF!</definedName>
    <definedName name="Valtrex03">#REF!</definedName>
    <definedName name="Valtrex04">#REF!</definedName>
    <definedName name="Valtrex05">#REF!</definedName>
    <definedName name="Valtrex97">#REF!</definedName>
    <definedName name="Valtrex98">#REF!</definedName>
    <definedName name="Valtrex99">#REF!</definedName>
    <definedName name="valu">#REF!</definedName>
    <definedName name="ValuationPE_Yield">#REF!,#REF!,#REF!,#REF!,#REF!,#REF!</definedName>
    <definedName name="Value_of_Equity">#REF!</definedName>
    <definedName name="VANLMTH">#REF!</definedName>
    <definedName name="VANLYTD">#REF!</definedName>
    <definedName name="VANMTH">#REF!</definedName>
    <definedName name="VANYTD">#REF!</definedName>
    <definedName name="Ventolin00">#REF!</definedName>
    <definedName name="Ventolin01">#REF!</definedName>
    <definedName name="Ventolin02">#REF!</definedName>
    <definedName name="Ventolin03">#REF!</definedName>
    <definedName name="Ventolin04">#REF!</definedName>
    <definedName name="Ventolin05">#REF!</definedName>
    <definedName name="Ventolin97">#REF!</definedName>
    <definedName name="Ventolin98">#REF!</definedName>
    <definedName name="Ventolin99">#REF!</definedName>
    <definedName name="Version_Number">#REF!</definedName>
    <definedName name="VicatCap02">#REF!</definedName>
    <definedName name="VicatVol02">#REF!</definedName>
    <definedName name="VIETN">#REF!</definedName>
    <definedName name="ViviqPropentofylline00">#REF!</definedName>
    <definedName name="ViviqPropentofylline01">#REF!</definedName>
    <definedName name="ViviqPropentofylline02">#REF!</definedName>
    <definedName name="ViviqPropentofylline03">#REF!</definedName>
    <definedName name="ViviqPropentofylline04">#REF!</definedName>
    <definedName name="ViviqPropentofylline05">#REF!</definedName>
    <definedName name="ViviqPropentofylline97">#REF!</definedName>
    <definedName name="ViviqPropentofylline98">#REF!</definedName>
    <definedName name="ViviqPropentofylline99">#REF!</definedName>
    <definedName name="Volvo">#REF!</definedName>
    <definedName name="vvvvvvvvvvvvvvvvvvvvvvvvvvvv" hidden="1">{"Back Page",#N/A,FALSE,"Front and Back"}</definedName>
    <definedName name="WACC">#REF!</definedName>
    <definedName name="wacc1">#REF!</definedName>
    <definedName name="wacc2">#REF!</definedName>
    <definedName name="wacc3">#REF!</definedName>
    <definedName name="Wages_incl_soc.costs">#REF!</definedName>
    <definedName name="wbh01m.BLinks">INDIRECT("FDSWMMA.XLM!mfs20.BHandler")</definedName>
    <definedName name="weapons_navy">#REF!</definedName>
    <definedName name="weeks_in_qtr">#REF!</definedName>
    <definedName name="weeks_in_year">#REF!</definedName>
    <definedName name="Wellbutrin00">#REF!</definedName>
    <definedName name="Wellbutrin01">#REF!</definedName>
    <definedName name="Wellbutrin02">#REF!</definedName>
    <definedName name="Wellbutrin03">#REF!</definedName>
    <definedName name="Wellbutrin04">#REF!</definedName>
    <definedName name="Wellbutrin05">#REF!</definedName>
    <definedName name="Wellbutrin97">#REF!</definedName>
    <definedName name="Wellbutrin98">#REF!</definedName>
    <definedName name="Wellbutrin99">#REF!</definedName>
    <definedName name="Wellferon00">#REF!</definedName>
    <definedName name="Wellferon01">#REF!</definedName>
    <definedName name="Wellferon02">#REF!</definedName>
    <definedName name="Wellferon03">#REF!</definedName>
    <definedName name="Wellferon04">#REF!</definedName>
    <definedName name="Wellferon05">#REF!</definedName>
    <definedName name="Wellferon97">#REF!</definedName>
    <definedName name="Wellferon98">#REF!</definedName>
    <definedName name="Wellferon99">#REF!</definedName>
    <definedName name="WellferonHepC00">#REF!</definedName>
    <definedName name="WellferonHepC01">#REF!</definedName>
    <definedName name="WellferonHepC99">#REF!</definedName>
    <definedName name="White_Knight_Pete1_3M_List">#REF!</definedName>
    <definedName name="Won">#REF!</definedName>
    <definedName name="WORKING_CAPITAL">#REF!</definedName>
    <definedName name="wrn.all."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nnualpl." hidden="1">{#N/A,#N/A,FALSE,"Sheet1"}</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Back._.Page." hidden="1">{"Back Page",#N/A,FALSE,"Front and Back"}</definedName>
    <definedName name="wrn.BPlan." hidden="1">{#N/A,#N/A,FALSE,"F_Plan";#N/A,#N/A,FALSE,"Parameter"}</definedName>
    <definedName name="wrn.Cider." hidden="1">{#N/A,#N/A,FALSE,"Cider Segment";#N/A,#N/A,FALSE,"Bulmers";#N/A,#N/A,FALSE,"Ritz";#N/A,#N/A,FALSE,"Stag";#N/A,#N/A,FALSE,"Cider Others"}</definedName>
    <definedName name="wrn.Cochanges." hidden="1">{"valn",#N/A,FALSE,"COVER SHEET";"Interims",#N/A,FALSE,"News_Notes_Interims";"notesNews",#N/A,FALSE,"News_Notes_Interims"}</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nsolidated._.Set." hidden="1">{"Consolidated IS w Ratios",#N/A,FALSE,"Consolidated";"Consolidated CF",#N/A,FALSE,"Consolidated";"Consolidated DCF",#N/A,FALSE,"Consolidated"}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ver." hidden="1">{"coverall",#N/A,FALSE,"Definitions";"cover1",#N/A,FALSE,"Definitions";"cover2",#N/A,FALSE,"Definitions";"cover3",#N/A,FALSE,"Definitions";"cover4",#N/A,FALSE,"Definitions";"cover5",#N/A,FALSE,"Definitions";"blank",#N/A,FALSE,"Definitions"}</definedName>
    <definedName name="wrn.CRT." hidden="1">{#N/A,#N/A,TRUE,"Title Sheet";#N/A,#N/A,TRUE,"Contents";#N/A,#N/A,TRUE,"Scenarios";#N/A,#N/A,TRUE,"WACC";#N/A,#N/A,TRUE,"Valuation-PERPETUITY";#N/A,#N/A,TRUE,"IS - Conso";#N/A,#N/A,TRUE,"IS - Conso (US$ '95)";#N/A,#N/A,TRUE,"Cash Flow - Conso";#N/A,#N/A,TRUE,"Cash Flow - Conso (US$'95)";#N/A,#N/A,TRUE,"BS - Conso";#N/A,#N/A,TRUE,"BS - Conso (US$'95)";#N/A,#N/A,TRUE,"Macro Assumptions";#N/A,#N/A,TRUE,"Supply assumptions";#N/A,#N/A,TRUE,"Tariffs-Elasticities (FIXED)";#N/A,#N/A,TRUE,"Fixed - Revenues";#N/A,#N/A,TRUE,"Cellular - Revenues";#N/A,#N/A,TRUE,"Fixed - OPEX";#N/A,#N/A,TRUE,"Cellular - OPEX";#N/A,#N/A,TRUE,"Fixed - CAPEX";#N/A,#N/A,TRUE," mobile - CAPEX ";#N/A,#N/A,TRUE,"Debt ";#N/A,#N/A,TRUE,"Taxes";#N/A,#N/A,TRUE,"Dividends";#N/A,#N/A,TRUE,"Net WC";#N/A,#N/A,TRUE,"Ratios";#N/A,#N/A,TRUE,"Ratios IS-Conso";#N/A,#N/A,TRUE,"Ratios BS - Conso";#N/A,#N/A,TRUE,"Proforma - Fixed";#N/A,#N/A,TRUE,"Proforma- Cellular"}</definedName>
    <definedName name="wrn.CSC." hidden="1">{"page1",#N/A,TRUE,"CSC";"page2",#N/A,TRUE,"CSC"}</definedName>
    <definedName name="wrn.CSC2" hidden="1">{"page1",#N/A,TRUE,"CSC";"page2",#N/A,TRUE,"CSC"}</definedName>
    <definedName name="wrn.csc2." hidden="1">{#N/A,#N/A,FALSE,"ORIX CSC"}</definedName>
    <definedName name="wrn.cvintl." hidden="1">{"cover",#N/A,FALSE,"COVER SHEET";#N/A,#N/A,FALSE,"TARGET PRICE";#N/A,#N/A,FALSE,"DFCF"}</definedName>
    <definedName name="wrn.database." hidden="1">{"subs",#N/A,FALSE,"database ";"proportional",#N/A,FALSE,"database "}</definedName>
    <definedName name="wrn.dcf." hidden="1">{"mgmt forecast",#N/A,FALSE,"Mgmt Forecast";"dcf table",#N/A,FALSE,"Mgmt Forecast";"sensitivity",#N/A,FALSE,"Mgmt Forecast";"table inputs",#N/A,FALSE,"Mgmt Forecast";"calculations",#N/A,FALSE,"Mgmt Forecast"}</definedName>
    <definedName name="wrn.Detailed._.P._.and._.L." hidden="1">{"P and L Detail Page 1",#N/A,FALSE,"Data";"P and L Detail Page 2",#N/A,FALSE,"Data"}</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mployee._.Efficiency." hidden="1">{"Employee Efficiency",#N/A,FALSE,"Benchmarking"}</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Set." hidden="1">{"IS w Ratios",#N/A,FALSE,"Europe";"PF CF Europe",#N/A,FALSE,"Europe";"DCF Eur Matrix",#N/A,FALSE,"Europe"}</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ports." hidden="1">{#N/A,#N/A,FALSE,"Exports";#N/A,#N/A,FALSE,"Carolans";#N/A,#N/A,FALSE,"Irish Mist";#N/A,#N/A,FALSE,"Tullamore Dew";#N/A,#N/A,FALSE,"Other Brands Exports";#N/A,#N/A,FALSE,"Frangelico";#N/A,#N/A,FALSE,"Mondoro";#N/A,#N/A,FALSE,"Aperol";#N/A,#N/A,FALSE,"Others Exports"}</definedName>
    <definedName name="wrn.External." hidden="1">{"External_Annual_Income",#N/A,FALSE,"External";"External_Quarterly_Income",#N/A,FALSE,"External"}</definedName>
    <definedName name="wrn.external.2" hidden="1">{"External_Annual_Income",#N/A,FALSE,"External";"External_Quarterly_Income",#N/A,FALSE,"External"}</definedName>
    <definedName name="wrn.Far._.East._.Set." hidden="1">{"IS FE with Ratios",#N/A,FALSE,"Far East";"PF CF Far East",#N/A,FALSE,"Far East";"DCF Far East Matrix",#N/A,FALSE,"Far East"}</definedName>
    <definedName name="wrn.FE._.Sensitivity." hidden="1">{"Far East Top",#N/A,FALSE,"FE Model";"Far East Mid",#N/A,FALSE,"FE Model";"Far East Base",#N/A,FALSE,"FE Model"}</definedName>
    <definedName name="wrn.Financial._.Output." hidden="1">{"P and L",#N/A,FALSE,"Financial Output";"Cashflow",#N/A,FALSE,"Financial Output";"Balance Sheet",#N/A,FALSE,"Financial Output"}</definedName>
    <definedName name="wrn.Five._.Year._.Record." hidden="1">{"Five Year Record",#N/A,FALSE,"Front and Back"}</definedName>
    <definedName name="wrn.Front._.Page." hidden="1">{"Front Page",#N/A,FALSE,"Front and Back"}</definedName>
    <definedName name="wrn.full." hidden="1">{"ANNUAL",#N/A,FALSE,"DDCLINK";"DDC94",#N/A,FALSE,"DDCLINK"}</definedName>
    <definedName name="wrn.Fully._.Expanded." hidden="1">{#N/A,#N/A,FALSE,"Defaults";"Fully Expanded (Income)",#N/A,FALSE,"Income";"Fully Expanded (Balance)",#N/A,FALSE,"Balance";"Fully Expanded (CashFlow)",#N/A,FALSE,"CashFlow";"Fully Expanded (FixedAssets)",#N/A,FALSE,"FixedAssets";"Fully Expanded (Financing)",#N/A,FALSE,"Financing";#N/A,#N/A,FALSE,"LoansBD";"Fully Expanded (Subsidiary)",#N/A,FALSE,"Subsidiary"}</definedName>
    <definedName name="wrn.FY97SBP." hidden="1">{#N/A,#N/A,FALSE,"FY97";#N/A,#N/A,FALSE,"FY98";#N/A,#N/A,FALSE,"FY99";#N/A,#N/A,FALSE,"FY00";#N/A,#N/A,FALSE,"FY01"}</definedName>
    <definedName name="wrn.Geographic._.Trends." hidden="1">{"Geographic P1",#N/A,FALSE,"Division &amp; Geog"}</definedName>
    <definedName name="wrn.Income._.Statement." hidden="1">{#N/A,#N/A,FALSE,"Report Print"}</definedName>
    <definedName name="wrn.international." hidden="1">{"sweden",#N/A,FALSE,"Sweden";"germany",#N/A,FALSE,"Germany";"portugal",#N/A,FALSE,"Portugal";"belgium",#N/A,FALSE,"Belgium";"japan",#N/A,FALSE,"Japan ";"italy",#N/A,FALSE,"Italy";"spain",#N/A,FALSE,"Spain";"korea",#N/A,FALSE,"Korea"}</definedName>
    <definedName name="wrn.IPIX." hidden="1">{#N/A,#N/A,FALSE,"Report Print"}</definedName>
    <definedName name="wrn.Italy." hidden="1">{#N/A,#N/A,FALSE,"Italy";#N/A,#N/A,FALSE,"Aperol Italy";#N/A,#N/A,FALSE,"Aperol Soda Italy";#N/A,#N/A,FALSE,"Spumanti";#N/A,#N/A,FALSE,"Barbieri Liqueur Italy";#N/A,#N/A,FALSE,"Others Italy"}</definedName>
    <definedName name="wrn.JG._.FE._.Dollar." hidden="1">{"JG FE Top",#N/A,FALSE,"JG FE $";"JG FE Bottom",#N/A,FALSE,"JG FE $"}</definedName>
    <definedName name="wrn.JG._.FE._.Yen." hidden="1">{"JG FE Top",#N/A,FALSE,"JG FE ¥";"JG FE Bottom",#N/A,FALSE,"JG FE ¥"}</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ine._.Efficiency." hidden="1">{"Line Efficiency",#N/A,FALSE,"Benchmarking"}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ster_Income." hidden="1">{"Annual_Income",#N/A,FALSE,"Master Model";"Quarterly_Income",#N/A,FALSE,"Master Model"}</definedName>
    <definedName name="wrn.MERGER._.PLANS." hidden="1">{"Assumptions1",#N/A,FALSE,"Assumptions";"MergerPlans1","20yearamort",FALSE,"MergerPlans";"MergerPlans1","40yearamort",FALSE,"MergerPlans";"MergerPlans2",#N/A,FALSE,"MergerPlans";"inputs",#N/A,FALSE,"MergerPlans"}</definedName>
    <definedName name="wrn.NA._.Model._.T._.and._.B." hidden="1">{"NA Top",#N/A,FALSE,"NA Model";"NA Bottom",#N/A,FALSE,"NA Model"}</definedName>
    <definedName name="wrn.NA_ULV._.Tand._.B." hidden="1">{"NA Top",#N/A,FALSE,"NA-ULV";"NA Bottom",#N/A,FALSE,"NA-ULV"}</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Output."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PrimeCo." hidden="1">{"print 1",#N/A,FALSE,"PrimeCo PCS";"print 2",#N/A,FALSE,"PrimeCo PCS";"valuation",#N/A,FALSE,"PrimeCo PCS"}</definedName>
    <definedName name="wrn.print." hidden="1">{#N/A,#N/A,FALSE,"FCF Corporate Services";#N/A,#N/A,FALSE,"FCF Assum Corporate Services";#N/A,#N/A,FALSE,"DCF Corp. Services Sensitivity";#N/A,#N/A,FALSE,"AVP Corporate Services";"FCF in percent",#N/A,FALSE,"FCF Corporate Services"}</definedName>
    <definedName name="wrn.print._.all." hidden="1">{#N/A,#N/A,TRUE,"Introduction";#N/A,#N/A,TRUE,"DCR - TV";#N/A,#N/A,TRUE,"Summary";#N/A,#N/A,TRUE,"Valuation (5)";#N/A,#N/A,TRUE,"Valuation (2)";#N/A,#N/A,TRUE,"Valuation (3)";#N/A,#N/A,TRUE,"Valuation";#N/A,#N/A,TRUE,"Sensitivity Summary";#N/A,#N/A,TRUE,"Proforma Accounts";#N/A,#N/A,TRUE,"Traffic";#N/A,#N/A,TRUE,"Tariffs";#N/A,#N/A,TRUE,"Revenue";#N/A,#N/A,TRUE,"Costs";#N/A,#N/A,TRUE,"Financing Assumptions"}</definedName>
    <definedName name="wrn.Print._.Europe._.TandB." hidden="1">{"Print Top",#N/A,FALSE,"Europe Model";"Print Bottom",#N/A,FALSE,"Europe Model"}</definedName>
    <definedName name="wrn.Print._.FE._.T._.and._.B." hidden="1">{"Far East Top",#N/A,FALSE,"FE Model";"Far East Bottom",#N/A,FALSE,"FE Model"}</definedName>
    <definedName name="wrn.print._.pages." hidden="1">{#N/A,#N/A,FALSE,"Spain MKT";#N/A,#N/A,FALSE,"Assumptions";#N/A,#N/A,FALSE,"Adve";#N/A,#N/A,FALSE,"E-Commerce";#N/A,#N/A,FALSE,"Opex";#N/A,#N/A,FALSE,"P&amp;L";#N/A,#N/A,FALSE,"FCF &amp; DCF"}</definedName>
    <definedName name="wrn.print._.standalone." hidden="1">{"standalone1",#N/A,FALSE,"DCFBase";"standalone2",#N/A,FALSE,"DCFBase"}</definedName>
    <definedName name="wrn.Print_CSC." hidden="1">{"CSC_1",#N/A,FALSE,"CSC Outputs";"CSC_2",#N/A,FALSE,"CSC Outputs"}</definedName>
    <definedName name="wrn.Print_CSC2" hidden="1">{"CSC_1",#N/A,FALSE,"CSC Outputs";"CSC_2",#N/A,FALSE,"CSC Outputs"}</definedName>
    <definedName name="wrn.printall." hidden="1">{"projections1",#N/A,FALSE,"projections";"dcf2",#N/A,FALSE,"dcf";"dcf no profit sharing",#N/A,FALSE,"dcf no profit sharing";"avp1",#N/A,FALSE,"avp"}</definedName>
    <definedName name="wrn.ProMonte." hidden="1">{#N/A,#N/A,FALSE,"Assump";"view1",#N/A,FALSE,"P&amp;L";"view2",#N/A,FALSE,"P&amp;L";#N/A,#N/A,FALSE,"P&amp;L PERC";"view1",#N/A,FALSE,"BS";"view2",#N/A,FALSE,"BS";#N/A,#N/A,FALSE,"CF";#N/A,#N/A,FALSE,"Debt Rep";#N/A,#N/A,FALSE,"Ratios";#N/A,#N/A,FALSE,"adjusted BS";#N/A,#N/A,FALSE,"96-97 P&amp;L";#N/A,#N/A,FALSE,"96-97 BS"}</definedName>
    <definedName name="wrn.rep_page." hidden="1">{"Annual_Income",#N/A,FALSE,"Report Page";"Balance_Cash_Flow",#N/A,FALSE,"Report Page";"Quarterly_Income",#N/A,FALSE,"Report Page"}</definedName>
    <definedName name="wrn.Report_Page." hidden="1">{"Annual_Income",#N/A,FALSE,"Report Page";"Balance_Cash_Flow",#N/A,FALSE,"Report Page";"Quarterly_Income",#N/A,FALSE,"Report Page"}</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KSCS1."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tandard." hidden="1">{"Financials",#N/A,FALSE,"Financials";"AVP",#N/A,FALSE,"AVP";"DCF",#N/A,FALSE,"DCF";"CSC",#N/A,FALSE,"CSC";"Deal_Comp",#N/A,FALSE,"DealComp"}</definedName>
    <definedName name="wrn.Std._.Expanded." hidden="1">{#N/A,#N/A,FALSE,"Defaults";"Std Expanded (Income)",#N/A,FALSE,"Income";"Std Expanded (Balance)",#N/A,FALSE,"Balance";"Std Expanded (CashFlow)",#N/A,FALSE,"CashFlow";"Fully Expanded (FixedAssets)",#N/A,FALSE,"FixedAssets";"Fully Expanded (Financing)",#N/A,FALSE,"Financing";"Fully Expanded (LoansBD)",#N/A,FALSE,"LoansBD";"Fully Expanded (Subsidiary)",#N/A,FALSE,"Subsidiary"}</definedName>
    <definedName name="wrn.Summary." hidden="1">{"Print Summary",#N/A,FALSE,"Bal_Graphs";"Print Summary",#N/A,FALSE,"DCF";"Print Summary",#N/A,FALSE,"Graphs";"Print Summary",#N/A,FALSE,"Summary"}</definedName>
    <definedName name="wrn.SummaryPgs." hidden="1">{#N/A,#N/A,FALSE,"CreditStat";#N/A,#N/A,FALSE,"SPbrkup";#N/A,#N/A,FALSE,"MerSPsyn";#N/A,#N/A,FALSE,"MerSPwKCsyn";#N/A,#N/A,FALSE,"MerSPwKCsyn (2)";#N/A,#N/A,FALSE,"CreditStat (2)"}</definedName>
    <definedName name="wrn.Tariff._.Analysis."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est." hidden="1">{"test2",#N/A,TRUE,"Prices"}</definedName>
    <definedName name="wrn.Tweety." hidden="1">{#N/A,#N/A,FALSE,"A&amp;E";#N/A,#N/A,FALSE,"HighTop";#N/A,#N/A,FALSE,"JG";#N/A,#N/A,FALSE,"RI";#N/A,#N/A,FALSE,"woHT";#N/A,#N/A,FALSE,"woHT&amp;JG"}</definedName>
    <definedName name="wrn.Umsatz." hidden="1">{#N/A,#N/A,FALSE,"Umsatz";#N/A,#N/A,FALSE,"Base V.02";#N/A,#N/A,FALSE,"Charts"}</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valderrama." hidden="1">{"valderrama1",#N/A,FALSE,"Pro Forma";"valderrama",#N/A,FALSE,"Pro Forma"}</definedName>
    <definedName name="wrn.valuation." hidden="1">{#N/A,#N/A,FALSE,"Valuation";#N/A,#N/A,FALSE,"Valuation (5)";#N/A,#N/A,FALSE,"Valuation (2)";#N/A,#N/A,FALSE,"Valuation (3)"}</definedName>
    <definedName name="wrn.Valuation._.Package.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Water." hidden="1">{#N/A,#N/A,FALSE,"Water";#N/A,#N/A,FALSE,"Ballygowan";#N/A,#N/A,FALSE,"Volvic"}</definedName>
    <definedName name="wrn.whole._.document." hidden="1">{"page 1",#N/A,FALSE,"A";"page 2",#N/A,FALSE,"A";"page 3",#N/A,FALSE,"A";"page 4",#N/A,FALSE,"A";"page 5",#N/A,FALSE,"A";"page 6",#N/A,FALSE,"A";"page 7",#N/A,FALSE,"A";"page 8",#N/A,FALSE,"A";"page 9",#N/A,FALSE,"A";"page 10",#N/A,FALSE,"A";"page 11",#N/A,FALSE,"A";"page 12",#N/A,FALSE,"A";"page 13",#N/A,FALSE,"A";"page 14",#N/A,FALSE,"A"}</definedName>
    <definedName name="wrn.WholeShabang."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電話６月." hidden="1">{#N/A,#N/A,FALSE,"Sheet6";#N/A,#N/A,FALSE,"Sheet7";#N/A,#N/A,FALSE,"Sheet8";#N/A,#N/A,FALSE,"Sheet9";#N/A,#N/A,FALSE,"Sheet10";#N/A,#N/A,FALSE,"Sheet1";#N/A,#N/A,FALSE,"Sheet1";#N/A,#N/A,FALSE,"Sheet2";#N/A,#N/A,FALSE,"Sheet3";#N/A,#N/A,FALSE,"Sheet4"}</definedName>
    <definedName name="wrn2.Bplan." hidden="1">{#N/A,#N/A,FALSE,"F_Plan";#N/A,#N/A,FALSE,"Parameter"}</definedName>
    <definedName name="WSLDCASH">#REF!</definedName>
    <definedName name="WSLDEARN">#REF!</definedName>
    <definedName name="WSLDHALF">#REF!</definedName>
    <definedName name="wtv_army">#REF!</definedName>
    <definedName name="WW" hidden="1">{"page1",#N/A,TRUE,"CSC";"page2",#N/A,TRUE,"CSC"}</definedName>
    <definedName name="wwhpbkf">#REF!</definedName>
    <definedName name="x" hidden="1">{#N/A,#N/A,FALSE,"Report Print"}</definedName>
    <definedName name="X_rate_share_price_LC_Output_currency">#REF!</definedName>
    <definedName name="X506U78LeukemiaAndLymphomas01">#REF!</definedName>
    <definedName name="X506U78LeukemiaAndLymphomas02">#REF!</definedName>
    <definedName name="X506U78LeukemiaAndLymphomas03">#REF!</definedName>
    <definedName name="X506U78LeukemiaAndLymphomas04">#REF!</definedName>
    <definedName name="X506U78LeukemiaAndLymphomas05">#REF!</definedName>
    <definedName name="X776C85CytotoxicEnhancer00">#REF!</definedName>
    <definedName name="X776C85CytotoxicEnhancer01">#REF!</definedName>
    <definedName name="X776C85CytotoxicEnhancer02">#REF!</definedName>
    <definedName name="X776C85CytotoxicEnhancer03">#REF!</definedName>
    <definedName name="X776C85CytotoxicEnhancer04">#REF!</definedName>
    <definedName name="X776C85CytotoxicEnhancer05">#REF!</definedName>
    <definedName name="xw" hidden="1">{#N/A,#N/A,FALSE,"FCF Corporate Services";#N/A,#N/A,FALSE,"FCF Assum Corporate Services";#N/A,#N/A,FALSE,"DCF Corp. Services Sensitivity";#N/A,#N/A,FALSE,"AVP Corporate Services";"FCF in percent",#N/A,FALSE,"FCF Corporate Services"}</definedName>
    <definedName name="xx">#REF!,#REF!,#REF!</definedName>
    <definedName name="xxx" hidden="1">{"Geographic P1",#N/A,FALSE,"Division &amp; Geog"}</definedName>
    <definedName name="xxxxxxxxxxxxxxxxxxxxxx" hidden="1">{"Geographic P1",#N/A,FALSE,"Division &amp; Geog"}</definedName>
    <definedName name="xxxxxxxxxxxxxxxxxxxxxxx" hidden="1">{"EUUTI","COMPANIES",TRUE}</definedName>
    <definedName name="y">#REF!</definedName>
    <definedName name="Ycf_00">#REF!</definedName>
    <definedName name="Ycf_89">#REF!</definedName>
    <definedName name="Ycf_90">#REF!</definedName>
    <definedName name="Ycf_91">#REF!</definedName>
    <definedName name="Ycf_92">#REF!</definedName>
    <definedName name="Ycf_93">#REF!</definedName>
    <definedName name="Ycf_94">#REF!</definedName>
    <definedName name="Ycf_95">#REF!</definedName>
    <definedName name="Ycf_96">#REF!</definedName>
    <definedName name="Ycf_97">#REF!</definedName>
    <definedName name="Ycf_98">#REF!</definedName>
    <definedName name="Ycf_99">#REF!</definedName>
    <definedName name="year">#REF!</definedName>
    <definedName name="year_data_20">#REF!</definedName>
    <definedName name="YearRange">#REF!</definedName>
    <definedName name="Years">"A1:v1"</definedName>
    <definedName name="Yen">#REF!</definedName>
    <definedName name="Yield">#REF!</definedName>
    <definedName name="YNOW">#REF!</definedName>
    <definedName name="yr_ago_eps">#REF!</definedName>
    <definedName name="yr_ago_rev">#REF!</definedName>
    <definedName name="YTD">#REF!</definedName>
    <definedName name="YTHEN">#REF!</definedName>
    <definedName name="z_Back_Copy">#REF!</definedName>
    <definedName name="z_Back_First">#REF!</definedName>
    <definedName name="z_Back_One">#REF!</definedName>
    <definedName name="Z_Back_OneB">#REF!</definedName>
    <definedName name="Z_Backc">#REF!</definedName>
    <definedName name="z_BackD">#REF!</definedName>
    <definedName name="z_Col_End">#REF!</definedName>
    <definedName name="z_Col_S">#REF!</definedName>
    <definedName name="z_Col_W">#REF!</definedName>
    <definedName name="z_Count">#REF!</definedName>
    <definedName name="Z_Count1">#REF!</definedName>
    <definedName name="z_CountA">#REF!</definedName>
    <definedName name="Z_CountA1">#REF!</definedName>
    <definedName name="z_CountD">#REF!</definedName>
    <definedName name="z_End2">#REF!</definedName>
    <definedName name="z_Forward">#REF!</definedName>
    <definedName name="z_Forward_Copy">#REF!</definedName>
    <definedName name="z_Forward_Cover">#REF!</definedName>
    <definedName name="z_Forward_Range">#REF!</definedName>
    <definedName name="z_Homee">#REF!</definedName>
    <definedName name="z_LTM_Col">#REF!,#REF!,#REF!,#REF!</definedName>
    <definedName name="z_LTM_Col2">#REF!,#REF!</definedName>
    <definedName name="z_NO_Back">#REF!,#REF!</definedName>
    <definedName name="z_NO_Back2">#REF!</definedName>
    <definedName name="z_P2_1">#REF!</definedName>
    <definedName name="z_P2_2">#REF!</definedName>
    <definedName name="z_P2_All">#REF!,#REF!</definedName>
    <definedName name="ZantacEurope00">#REF!</definedName>
    <definedName name="ZantacEurope01">#REF!</definedName>
    <definedName name="ZantacEurope02">#REF!</definedName>
    <definedName name="ZantacEurope03">#REF!</definedName>
    <definedName name="ZantacEurope04">#REF!</definedName>
    <definedName name="ZantacEurope05">#REF!</definedName>
    <definedName name="ZantacEurope97">#REF!</definedName>
    <definedName name="ZantacEurope98">#REF!</definedName>
    <definedName name="ZantacEurope99">#REF!</definedName>
    <definedName name="ZantacROW00">#REF!</definedName>
    <definedName name="ZantacROW01">#REF!</definedName>
    <definedName name="ZantacROW02">#REF!</definedName>
    <definedName name="ZantacROW03">#REF!</definedName>
    <definedName name="ZantacROW04">#REF!</definedName>
    <definedName name="ZantacROW05">#REF!</definedName>
    <definedName name="ZantacROW97">#REF!</definedName>
    <definedName name="ZantacROW98">#REF!</definedName>
    <definedName name="ZantacROW99">#REF!</definedName>
    <definedName name="ZantacTotal00">#REF!</definedName>
    <definedName name="ZantacTotal01">#REF!</definedName>
    <definedName name="ZantacTotal02">#REF!</definedName>
    <definedName name="ZantacTotal03">#REF!</definedName>
    <definedName name="ZantacTotal04">#REF!</definedName>
    <definedName name="ZantacTotal05">#REF!</definedName>
    <definedName name="ZantacTotal97">#REF!</definedName>
    <definedName name="ZantacTotal98">#REF!</definedName>
    <definedName name="ZantacTotal99">#REF!</definedName>
    <definedName name="ZantacUS00">#REF!</definedName>
    <definedName name="ZantacUS01">#REF!</definedName>
    <definedName name="ZantacUS02">#REF!</definedName>
    <definedName name="ZantacUS03">#REF!</definedName>
    <definedName name="ZantacUS04">#REF!</definedName>
    <definedName name="ZantacUS05">#REF!</definedName>
    <definedName name="ZantacUS97">#REF!</definedName>
    <definedName name="ZantacUS98">#REF!</definedName>
    <definedName name="ZantacUS99">#REF!</definedName>
    <definedName name="Zinacef00">#REF!</definedName>
    <definedName name="Zinacef01">#REF!</definedName>
    <definedName name="Zinacef02">#REF!</definedName>
    <definedName name="Zinacef03">#REF!</definedName>
    <definedName name="Zinacef04">#REF!</definedName>
    <definedName name="Zinacef05">#REF!</definedName>
    <definedName name="Zinacef97">#REF!</definedName>
    <definedName name="Zinacef98">#REF!</definedName>
    <definedName name="Zinacef99">#REF!</definedName>
    <definedName name="Zinnat00">#REF!</definedName>
    <definedName name="Zinnat01">#REF!</definedName>
    <definedName name="Zinnat02">#REF!</definedName>
    <definedName name="Zinnat03">#REF!</definedName>
    <definedName name="Zinnat04">#REF!</definedName>
    <definedName name="Zinnat05">#REF!</definedName>
    <definedName name="Zinnat97">#REF!</definedName>
    <definedName name="Zinnat98">#REF!</definedName>
    <definedName name="Zinnat99">#REF!</definedName>
    <definedName name="Zofran00">#REF!</definedName>
    <definedName name="Zofran01">#REF!</definedName>
    <definedName name="Zofran02">#REF!</definedName>
    <definedName name="Zofran03">#REF!</definedName>
    <definedName name="Zofran04">#REF!</definedName>
    <definedName name="Zofran05">#REF!</definedName>
    <definedName name="Zofran97">#REF!</definedName>
    <definedName name="Zofran98">#REF!</definedName>
    <definedName name="Zofran99">#REF!</definedName>
    <definedName name="ZoviraxRx00">#REF!</definedName>
    <definedName name="ZoviraxRx01">#REF!</definedName>
    <definedName name="ZoviraxRx02">#REF!</definedName>
    <definedName name="ZoviraxRx03">#REF!</definedName>
    <definedName name="ZoviraxRx04">#REF!</definedName>
    <definedName name="ZoviraxRx05">#REF!</definedName>
    <definedName name="ZoviraxRx97">#REF!</definedName>
    <definedName name="ZoviraxRx98">#REF!</definedName>
    <definedName name="ZoviraxRx99">#REF!</definedName>
    <definedName name="Zyban00">#REF!</definedName>
    <definedName name="Zyban01">#REF!</definedName>
    <definedName name="Zyban02">#REF!</definedName>
    <definedName name="Zyban03">#REF!</definedName>
    <definedName name="Zyban04">#REF!</definedName>
    <definedName name="Zyban05">#REF!</definedName>
    <definedName name="Zyban97">#REF!</definedName>
    <definedName name="Zyban98">#REF!</definedName>
    <definedName name="Zyban99">#REF!</definedName>
    <definedName name="Zyloric00">#REF!</definedName>
    <definedName name="Zyloric01">#REF!</definedName>
    <definedName name="Zyloric02">#REF!</definedName>
    <definedName name="Zyloric03">#REF!</definedName>
    <definedName name="Zyloric04">#REF!</definedName>
    <definedName name="Zyloric05">#REF!</definedName>
    <definedName name="Zyloric97">#REF!</definedName>
    <definedName name="Zyloric98">#REF!</definedName>
    <definedName name="Zyloric99">#REF!</definedName>
    <definedName name="ZZZ">#REF!</definedName>
    <definedName name="zzzz" hidden="1">{"EUUTI","COMPANIES",TRUE}</definedName>
    <definedName name="zzzzz" hidden="1">{"EUUTI","COMPANIES",TRUE}</definedName>
    <definedName name="くぇ" hidden="1">{#N/A,#N/A,FALSE,"Sheet6";#N/A,#N/A,FALSE,"Sheet7";#N/A,#N/A,FALSE,"Sheet8";#N/A,#N/A,FALSE,"Sheet9";#N/A,#N/A,FALSE,"Sheet10";#N/A,#N/A,FALSE,"Sheet1";#N/A,#N/A,FALSE,"Sheet1";#N/A,#N/A,FALSE,"Sheet2";#N/A,#N/A,FALSE,"Sheet3";#N/A,#N/A,FALSE,"Sheet4"}</definedName>
    <definedName name="単位_百万台">"図13"</definedName>
  </definedNames>
  <calcPr calcId="191028" iterate="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E17" i="46" l="1"/>
  <c r="F17" i="46" s="1"/>
  <c r="G17" i="46" s="1"/>
  <c r="H17" i="46" s="1"/>
  <c r="I17" i="46" s="1"/>
  <c r="J17" i="46" s="1"/>
  <c r="G36" i="46"/>
  <c r="G57" i="46"/>
  <c r="I53" i="46"/>
  <c r="D53" i="46"/>
  <c r="D54" i="46" s="1"/>
  <c r="D55" i="46" s="1"/>
  <c r="D56" i="46" s="1"/>
  <c r="D51" i="46"/>
  <c r="N14" i="46"/>
  <c r="E14" i="46"/>
  <c r="N13" i="46"/>
  <c r="E13" i="46"/>
  <c r="N12" i="46"/>
  <c r="E12" i="46"/>
  <c r="N11" i="46"/>
  <c r="E11" i="46"/>
  <c r="N10" i="46"/>
  <c r="E10" i="46"/>
  <c r="T8" i="46"/>
  <c r="S8" i="46"/>
  <c r="R8" i="46"/>
  <c r="Q8" i="46"/>
  <c r="P8" i="46"/>
  <c r="K8" i="46"/>
  <c r="J8" i="46"/>
  <c r="I8" i="46"/>
  <c r="H8" i="46"/>
  <c r="G8" i="46"/>
  <c r="D7" i="46"/>
  <c r="D6" i="46"/>
  <c r="G72" i="37"/>
  <c r="G73" i="37" s="1"/>
  <c r="F72" i="37"/>
  <c r="F73" i="37" s="1"/>
  <c r="E72" i="37"/>
  <c r="E73" i="37" s="1"/>
  <c r="D72" i="37"/>
  <c r="D73" i="37" s="1"/>
  <c r="C72" i="37"/>
  <c r="C73" i="37" s="1"/>
  <c r="G70" i="37"/>
  <c r="G69" i="37" s="1"/>
  <c r="F70" i="37"/>
  <c r="F69" i="37" s="1"/>
  <c r="E70" i="37"/>
  <c r="E69" i="37" s="1"/>
  <c r="D70" i="37"/>
  <c r="D69" i="37" s="1"/>
  <c r="C70" i="37"/>
  <c r="C69" i="37" s="1"/>
  <c r="G68" i="37"/>
  <c r="F68" i="37"/>
  <c r="E68" i="37"/>
  <c r="D68" i="37"/>
  <c r="C68" i="37"/>
  <c r="C66" i="37"/>
  <c r="G65" i="37"/>
  <c r="G66" i="37" s="1"/>
  <c r="F65" i="37"/>
  <c r="F66" i="37" s="1"/>
  <c r="E65" i="37"/>
  <c r="E66" i="37" s="1"/>
  <c r="D65" i="37"/>
  <c r="D66" i="37" s="1"/>
  <c r="C65" i="37"/>
  <c r="G63" i="37"/>
  <c r="G62" i="37" s="1"/>
  <c r="F63" i="37"/>
  <c r="F62" i="37" s="1"/>
  <c r="E63" i="37"/>
  <c r="E62" i="37" s="1"/>
  <c r="D63" i="37"/>
  <c r="D62" i="37" s="1"/>
  <c r="C63" i="37"/>
  <c r="C62" i="37" s="1"/>
  <c r="G61" i="37"/>
  <c r="F61" i="37"/>
  <c r="E61" i="37"/>
  <c r="D61" i="37"/>
  <c r="C61" i="37"/>
  <c r="I18" i="34"/>
  <c r="I19" i="34"/>
  <c r="I17" i="34"/>
  <c r="C10" i="34"/>
  <c r="K20" i="44"/>
  <c r="K16" i="44"/>
  <c r="D17" i="43"/>
  <c r="E17" i="43"/>
  <c r="F17" i="43"/>
  <c r="G17" i="43"/>
  <c r="H17" i="43"/>
  <c r="I17" i="43"/>
  <c r="J17" i="43" s="1"/>
  <c r="W10" i="41"/>
  <c r="X10" i="41"/>
  <c r="Z10" i="41"/>
  <c r="AA10" i="41"/>
  <c r="I46" i="43"/>
  <c r="G50" i="43"/>
  <c r="D16" i="44"/>
  <c r="S7" i="41"/>
  <c r="Q7" i="41"/>
  <c r="S17" i="41"/>
  <c r="S16" i="41"/>
  <c r="S15" i="41"/>
  <c r="S14" i="41"/>
  <c r="S13" i="41"/>
  <c r="S12" i="41"/>
  <c r="S10" i="41"/>
  <c r="S9" i="41"/>
  <c r="S8" i="41"/>
  <c r="S20" i="41" s="1"/>
  <c r="Q13" i="41"/>
  <c r="Q14" i="41"/>
  <c r="Q15" i="41"/>
  <c r="Q16" i="41"/>
  <c r="Q17" i="41"/>
  <c r="Q12" i="41"/>
  <c r="Q8" i="41"/>
  <c r="Q9" i="41"/>
  <c r="Q10" i="41"/>
  <c r="G16" i="44"/>
  <c r="W20" i="41"/>
  <c r="N16" i="44"/>
  <c r="M16" i="44"/>
  <c r="F16" i="44"/>
  <c r="L16" i="44"/>
  <c r="E16" i="44"/>
  <c r="P8" i="43"/>
  <c r="N14" i="43"/>
  <c r="N13" i="43"/>
  <c r="N12" i="43"/>
  <c r="N11" i="43"/>
  <c r="N10" i="43"/>
  <c r="T8" i="43"/>
  <c r="S8" i="43"/>
  <c r="R8" i="43"/>
  <c r="Q8" i="43"/>
  <c r="T21" i="45"/>
  <c r="S21" i="45"/>
  <c r="M21" i="45"/>
  <c r="K21" i="45"/>
  <c r="J21" i="45"/>
  <c r="I21" i="45"/>
  <c r="G21" i="45"/>
  <c r="F21" i="45"/>
  <c r="E21" i="45"/>
  <c r="M20" i="45"/>
  <c r="K20" i="45"/>
  <c r="J20" i="45"/>
  <c r="I20" i="45"/>
  <c r="H20" i="45"/>
  <c r="G20" i="45"/>
  <c r="F20" i="45"/>
  <c r="E20" i="45"/>
  <c r="M19" i="45"/>
  <c r="K19" i="45"/>
  <c r="J19" i="45"/>
  <c r="I19" i="45"/>
  <c r="G19" i="45"/>
  <c r="F19" i="45"/>
  <c r="E19" i="45"/>
  <c r="M18" i="45"/>
  <c r="K18" i="45"/>
  <c r="J18" i="45"/>
  <c r="I18" i="45"/>
  <c r="G18" i="45"/>
  <c r="F18" i="45"/>
  <c r="E18" i="45"/>
  <c r="N17" i="45"/>
  <c r="P17" i="45" s="1"/>
  <c r="L17" i="45"/>
  <c r="H17" i="45"/>
  <c r="O16" i="45"/>
  <c r="N16" i="45"/>
  <c r="P16" i="45" s="1"/>
  <c r="L16" i="45"/>
  <c r="H16" i="45"/>
  <c r="N15" i="45"/>
  <c r="P15" i="45" s="1"/>
  <c r="L15" i="45"/>
  <c r="H15" i="45"/>
  <c r="P14" i="45"/>
  <c r="O14" i="45"/>
  <c r="N14" i="45"/>
  <c r="L14" i="45"/>
  <c r="H14" i="45"/>
  <c r="N13" i="45"/>
  <c r="P13" i="45" s="1"/>
  <c r="L13" i="45"/>
  <c r="H13" i="45"/>
  <c r="O12" i="45"/>
  <c r="N12" i="45"/>
  <c r="P12" i="45" s="1"/>
  <c r="L12" i="45"/>
  <c r="H12" i="45"/>
  <c r="T10" i="45"/>
  <c r="S10" i="45"/>
  <c r="P10" i="45"/>
  <c r="O10" i="45"/>
  <c r="N10" i="45"/>
  <c r="L10" i="45"/>
  <c r="H10" i="45"/>
  <c r="O9" i="45"/>
  <c r="N9" i="45"/>
  <c r="P9" i="45" s="1"/>
  <c r="L9" i="45"/>
  <c r="H9" i="45"/>
  <c r="N8" i="45"/>
  <c r="N19" i="45" s="1"/>
  <c r="L8" i="45"/>
  <c r="H8" i="45"/>
  <c r="N7" i="45"/>
  <c r="N20" i="45" s="1"/>
  <c r="L7" i="45"/>
  <c r="L19" i="45" s="1"/>
  <c r="H7" i="45"/>
  <c r="H21" i="45" s="1"/>
  <c r="N20" i="44"/>
  <c r="G20" i="44"/>
  <c r="M20" i="44"/>
  <c r="F20" i="44"/>
  <c r="L20" i="44"/>
  <c r="E20" i="44"/>
  <c r="D20" i="44"/>
  <c r="D13" i="44"/>
  <c r="K13" i="44" s="1"/>
  <c r="D12" i="44"/>
  <c r="K12" i="44" s="1"/>
  <c r="G52" i="37"/>
  <c r="G31" i="37" s="1"/>
  <c r="H52" i="37"/>
  <c r="H31" i="37" s="1"/>
  <c r="I52" i="37"/>
  <c r="I31" i="37" s="1"/>
  <c r="J52" i="37"/>
  <c r="J31" i="37" s="1"/>
  <c r="F52" i="37"/>
  <c r="F31" i="37" s="1"/>
  <c r="J56" i="37"/>
  <c r="J57" i="37" s="1"/>
  <c r="I56" i="37"/>
  <c r="I57" i="37" s="1"/>
  <c r="H56" i="37"/>
  <c r="H57" i="37" s="1"/>
  <c r="G56" i="37"/>
  <c r="G57" i="37" s="1"/>
  <c r="F56" i="37"/>
  <c r="F57" i="37" s="1"/>
  <c r="J54" i="37"/>
  <c r="J53" i="37" s="1"/>
  <c r="I54" i="37"/>
  <c r="I53" i="37" s="1"/>
  <c r="H54" i="37"/>
  <c r="H53" i="37" s="1"/>
  <c r="G54" i="37"/>
  <c r="G53" i="37" s="1"/>
  <c r="F54" i="37"/>
  <c r="F53" i="37" s="1"/>
  <c r="G45" i="37"/>
  <c r="G13" i="37" s="1"/>
  <c r="H45" i="37"/>
  <c r="H13" i="37" s="1"/>
  <c r="I45" i="37"/>
  <c r="I13" i="37" s="1"/>
  <c r="J45" i="37"/>
  <c r="J13" i="37" s="1"/>
  <c r="F45" i="37"/>
  <c r="F13" i="37" s="1"/>
  <c r="E11" i="43"/>
  <c r="E12" i="43"/>
  <c r="E13" i="43"/>
  <c r="E14" i="43"/>
  <c r="E10" i="43"/>
  <c r="G8" i="43"/>
  <c r="H8" i="43"/>
  <c r="I8" i="43"/>
  <c r="J8" i="43"/>
  <c r="K8" i="43"/>
  <c r="D7" i="43"/>
  <c r="D6" i="43"/>
  <c r="H50" i="37"/>
  <c r="I50" i="37"/>
  <c r="J50" i="37"/>
  <c r="G49" i="37"/>
  <c r="G50" i="37" s="1"/>
  <c r="H49" i="37"/>
  <c r="I49" i="37"/>
  <c r="J49" i="37"/>
  <c r="F49" i="37"/>
  <c r="F50" i="37" s="1"/>
  <c r="G47" i="37"/>
  <c r="G46" i="37" s="1"/>
  <c r="H47" i="37"/>
  <c r="H46" i="37" s="1"/>
  <c r="I47" i="37"/>
  <c r="I46" i="37" s="1"/>
  <c r="J47" i="37"/>
  <c r="J46" i="37" s="1"/>
  <c r="F47" i="37"/>
  <c r="F46" i="37" s="1"/>
  <c r="S18" i="41" l="1"/>
  <c r="S19" i="41"/>
  <c r="S21" i="41"/>
  <c r="Q18" i="41"/>
  <c r="Q21" i="41"/>
  <c r="Q20" i="41"/>
  <c r="Q19" i="41"/>
  <c r="L18" i="45"/>
  <c r="O8" i="45"/>
  <c r="O15" i="45"/>
  <c r="O7" i="45"/>
  <c r="P8" i="45"/>
  <c r="N18" i="45"/>
  <c r="H19" i="45"/>
  <c r="L21" i="45"/>
  <c r="P7" i="45"/>
  <c r="H18" i="45"/>
  <c r="L20" i="45"/>
  <c r="N21" i="45"/>
  <c r="O13" i="45"/>
  <c r="O17" i="45"/>
  <c r="O21" i="45" l="1"/>
  <c r="O18" i="45"/>
  <c r="O19" i="45"/>
  <c r="S6" i="45" s="1"/>
  <c r="O20" i="45"/>
  <c r="P21" i="45"/>
  <c r="P18" i="45"/>
  <c r="P20" i="45"/>
  <c r="P19" i="45"/>
  <c r="S17" i="45" s="1"/>
  <c r="T17" i="45" l="1"/>
  <c r="T6" i="45"/>
  <c r="D46" i="43" l="1"/>
  <c r="D47" i="43" s="1"/>
  <c r="D48" i="43" s="1"/>
  <c r="D49" i="43" s="1"/>
  <c r="D44" i="43"/>
  <c r="D29" i="43"/>
  <c r="K44" i="42"/>
  <c r="O45" i="42"/>
  <c r="E45" i="42"/>
  <c r="D45" i="42"/>
  <c r="O43" i="42"/>
  <c r="O44" i="42" s="1"/>
  <c r="E43" i="42"/>
  <c r="E44" i="42" s="1"/>
  <c r="D43" i="42"/>
  <c r="D44" i="42" s="1"/>
  <c r="O40" i="42"/>
  <c r="E40" i="42"/>
  <c r="D40" i="42"/>
  <c r="C40" i="42"/>
  <c r="J39" i="42"/>
  <c r="K39" i="42" s="1"/>
  <c r="L39" i="42" s="1"/>
  <c r="I39" i="42"/>
  <c r="H39" i="42"/>
  <c r="G39" i="42"/>
  <c r="O38" i="42"/>
  <c r="O39" i="42" s="1"/>
  <c r="E38" i="42"/>
  <c r="E39" i="42" s="1"/>
  <c r="F39" i="42" s="1"/>
  <c r="D38" i="42"/>
  <c r="D39" i="42" s="1"/>
  <c r="I35" i="42"/>
  <c r="H35" i="42"/>
  <c r="G35" i="42"/>
  <c r="F35" i="42"/>
  <c r="O34" i="42"/>
  <c r="O35" i="42" s="1"/>
  <c r="E34" i="42"/>
  <c r="E35" i="42" s="1"/>
  <c r="D34" i="42"/>
  <c r="O28" i="42"/>
  <c r="O29" i="42" s="1"/>
  <c r="E28" i="42"/>
  <c r="E29" i="42" s="1"/>
  <c r="D28" i="42"/>
  <c r="D29" i="42" s="1"/>
  <c r="C28" i="42"/>
  <c r="C29" i="42" s="1"/>
  <c r="E13" i="42"/>
  <c r="D13" i="42"/>
  <c r="D6" i="38"/>
  <c r="E6" i="38"/>
  <c r="F6" i="38"/>
  <c r="G6" i="38"/>
  <c r="H6" i="38"/>
  <c r="I6" i="38"/>
  <c r="L13" i="41"/>
  <c r="L14" i="41"/>
  <c r="L15" i="41"/>
  <c r="L16" i="41"/>
  <c r="L17" i="41"/>
  <c r="L12" i="41"/>
  <c r="L10" i="41"/>
  <c r="L8" i="41"/>
  <c r="L9" i="41"/>
  <c r="L7" i="41"/>
  <c r="F20" i="41"/>
  <c r="G20" i="41"/>
  <c r="G21" i="41" s="1"/>
  <c r="I20" i="41"/>
  <c r="I21" i="41" s="1"/>
  <c r="J20" i="41"/>
  <c r="K20" i="41"/>
  <c r="K21" i="41" s="1"/>
  <c r="M20" i="41"/>
  <c r="M21" i="41" s="1"/>
  <c r="F21" i="41"/>
  <c r="J21" i="41"/>
  <c r="E21" i="41"/>
  <c r="E20" i="41"/>
  <c r="E18" i="41" s="1"/>
  <c r="F18" i="41"/>
  <c r="I18" i="41"/>
  <c r="X20" i="41"/>
  <c r="J18" i="41"/>
  <c r="K18" i="41"/>
  <c r="M18" i="41"/>
  <c r="F19" i="41"/>
  <c r="G19" i="41"/>
  <c r="I19" i="41"/>
  <c r="J19" i="41"/>
  <c r="M19" i="41"/>
  <c r="E19" i="41"/>
  <c r="N17" i="41"/>
  <c r="H17" i="41"/>
  <c r="N16" i="41"/>
  <c r="H16" i="41"/>
  <c r="N15" i="41"/>
  <c r="H15" i="41"/>
  <c r="N14" i="41"/>
  <c r="H14" i="41"/>
  <c r="N13" i="41"/>
  <c r="H13" i="41"/>
  <c r="N12" i="41"/>
  <c r="H12" i="41"/>
  <c r="N10" i="41"/>
  <c r="H10" i="41"/>
  <c r="N9" i="41"/>
  <c r="H9" i="41"/>
  <c r="N8" i="41"/>
  <c r="H8" i="41"/>
  <c r="N7" i="41"/>
  <c r="H7" i="41"/>
  <c r="H22" i="40"/>
  <c r="H23" i="40"/>
  <c r="H24" i="40"/>
  <c r="H25" i="40"/>
  <c r="H34" i="40"/>
  <c r="H35" i="40"/>
  <c r="H33" i="40"/>
  <c r="H32" i="40"/>
  <c r="H31" i="40"/>
  <c r="H30" i="40"/>
  <c r="H29" i="40"/>
  <c r="H28" i="40"/>
  <c r="H8" i="40"/>
  <c r="H9" i="40"/>
  <c r="H10" i="40"/>
  <c r="H11" i="40"/>
  <c r="H12" i="40"/>
  <c r="H13" i="40"/>
  <c r="H14" i="40"/>
  <c r="H15" i="40"/>
  <c r="H16" i="40"/>
  <c r="H17" i="40"/>
  <c r="H18" i="40"/>
  <c r="H19" i="40"/>
  <c r="H20" i="40"/>
  <c r="H21" i="40"/>
  <c r="H7" i="40"/>
  <c r="M28" i="36"/>
  <c r="M29" i="36"/>
  <c r="D29" i="36"/>
  <c r="E29" i="36"/>
  <c r="C29" i="36"/>
  <c r="D28" i="36"/>
  <c r="E28" i="36"/>
  <c r="C28" i="36"/>
  <c r="M25" i="37"/>
  <c r="M42" i="36"/>
  <c r="M43" i="36"/>
  <c r="M39" i="36"/>
  <c r="M37" i="36"/>
  <c r="M38" i="36"/>
  <c r="E37" i="36"/>
  <c r="M33" i="36"/>
  <c r="M34" i="36"/>
  <c r="E33" i="36"/>
  <c r="G34" i="36"/>
  <c r="H34" i="36"/>
  <c r="I34" i="36"/>
  <c r="J34" i="36"/>
  <c r="F34" i="36"/>
  <c r="H38" i="36"/>
  <c r="I38" i="36"/>
  <c r="J38" i="36"/>
  <c r="G38" i="36"/>
  <c r="D33" i="36"/>
  <c r="C34" i="34"/>
  <c r="M44" i="36"/>
  <c r="D18" i="38"/>
  <c r="E44" i="36"/>
  <c r="D44" i="36"/>
  <c r="E42" i="36"/>
  <c r="E43" i="36"/>
  <c r="D42" i="36"/>
  <c r="D43" i="36"/>
  <c r="D39" i="36"/>
  <c r="E39" i="36"/>
  <c r="E40" i="36"/>
  <c r="C39" i="36"/>
  <c r="D37" i="36"/>
  <c r="C35" i="34"/>
  <c r="E31" i="37"/>
  <c r="E52" i="37" s="1"/>
  <c r="E34" i="37"/>
  <c r="E37" i="37"/>
  <c r="F37" i="37"/>
  <c r="G37" i="37"/>
  <c r="H37" i="37"/>
  <c r="I37" i="37"/>
  <c r="F34" i="37"/>
  <c r="C29" i="34"/>
  <c r="E13" i="36"/>
  <c r="D13" i="36"/>
  <c r="G21" i="37"/>
  <c r="H21" i="37"/>
  <c r="I21" i="37"/>
  <c r="J21" i="37"/>
  <c r="F21" i="37"/>
  <c r="F23" i="37"/>
  <c r="G23" i="37"/>
  <c r="H23" i="37"/>
  <c r="I23" i="37"/>
  <c r="J23" i="37"/>
  <c r="C22" i="37"/>
  <c r="D22" i="37"/>
  <c r="E22" i="37"/>
  <c r="D20" i="37"/>
  <c r="E20" i="37"/>
  <c r="C20" i="37"/>
  <c r="F17" i="37"/>
  <c r="D16" i="37"/>
  <c r="E16" i="37"/>
  <c r="C16" i="37"/>
  <c r="M10" i="37"/>
  <c r="G11" i="37"/>
  <c r="H11" i="37"/>
  <c r="I11" i="37"/>
  <c r="J11" i="37"/>
  <c r="F11" i="37"/>
  <c r="D12" i="37"/>
  <c r="E13" i="37" s="1"/>
  <c r="E12" i="37"/>
  <c r="F12" i="37" s="1"/>
  <c r="G12" i="37" s="1"/>
  <c r="H12" i="37" s="1"/>
  <c r="I12" i="37" s="1"/>
  <c r="J12" i="37" s="1"/>
  <c r="C12" i="37"/>
  <c r="M9" i="37"/>
  <c r="G9" i="37"/>
  <c r="H9" i="37"/>
  <c r="I9" i="37"/>
  <c r="J9" i="37"/>
  <c r="F9" i="37"/>
  <c r="F8" i="37" s="1"/>
  <c r="E9" i="37"/>
  <c r="E45" i="37" s="1"/>
  <c r="D9" i="37"/>
  <c r="D45" i="37" s="1"/>
  <c r="F25" i="40"/>
  <c r="G25" i="40"/>
  <c r="I25" i="40"/>
  <c r="J25" i="40"/>
  <c r="K25" i="40"/>
  <c r="L25" i="40"/>
  <c r="E25" i="40"/>
  <c r="F24" i="40"/>
  <c r="G24" i="40"/>
  <c r="I24" i="40"/>
  <c r="J24" i="40"/>
  <c r="K24" i="40"/>
  <c r="L24" i="40"/>
  <c r="E24" i="40"/>
  <c r="L23" i="40"/>
  <c r="K23" i="40"/>
  <c r="J23" i="40"/>
  <c r="I23" i="40"/>
  <c r="G23" i="40"/>
  <c r="F23" i="40"/>
  <c r="E23" i="40"/>
  <c r="E22" i="40"/>
  <c r="F34" i="40"/>
  <c r="G34" i="40"/>
  <c r="I34" i="40"/>
  <c r="J34" i="40"/>
  <c r="K34" i="40"/>
  <c r="L34" i="40"/>
  <c r="F35" i="40"/>
  <c r="G35" i="40"/>
  <c r="I35" i="40"/>
  <c r="J35" i="40"/>
  <c r="K35" i="40"/>
  <c r="L35" i="40"/>
  <c r="E35" i="40"/>
  <c r="E34" i="40"/>
  <c r="F22" i="40"/>
  <c r="G22" i="40"/>
  <c r="I22" i="40"/>
  <c r="J22" i="40"/>
  <c r="K22" i="40"/>
  <c r="L22" i="40"/>
  <c r="M29" i="40"/>
  <c r="N29" i="40"/>
  <c r="M30" i="40"/>
  <c r="N30" i="40"/>
  <c r="M31" i="40"/>
  <c r="N31" i="40"/>
  <c r="M32" i="40"/>
  <c r="N32" i="40"/>
  <c r="M33" i="40"/>
  <c r="N33" i="40"/>
  <c r="M28" i="40"/>
  <c r="M8" i="40"/>
  <c r="N8" i="40"/>
  <c r="M9" i="40"/>
  <c r="N9" i="40"/>
  <c r="M10" i="40"/>
  <c r="N10" i="40"/>
  <c r="M11" i="40"/>
  <c r="N11" i="40"/>
  <c r="M12" i="40"/>
  <c r="N12" i="40"/>
  <c r="M13" i="40"/>
  <c r="N13" i="40"/>
  <c r="M14" i="40"/>
  <c r="N14" i="40"/>
  <c r="M15" i="40"/>
  <c r="N15" i="40"/>
  <c r="M16" i="40"/>
  <c r="N16" i="40"/>
  <c r="M17" i="40"/>
  <c r="M18" i="40"/>
  <c r="N18" i="40"/>
  <c r="M19" i="40"/>
  <c r="N19" i="40"/>
  <c r="M20" i="40"/>
  <c r="N20" i="40"/>
  <c r="M21" i="40"/>
  <c r="N21" i="40"/>
  <c r="M7" i="40"/>
  <c r="F16" i="33"/>
  <c r="F34" i="33"/>
  <c r="F33" i="33"/>
  <c r="F27" i="33"/>
  <c r="C22" i="34"/>
  <c r="D22" i="34" s="1"/>
  <c r="C24" i="34"/>
  <c r="C25" i="34"/>
  <c r="D25" i="34" s="1"/>
  <c r="C26" i="34"/>
  <c r="C31" i="34" s="1"/>
  <c r="D14" i="27"/>
  <c r="D6" i="27"/>
  <c r="D10" i="27"/>
  <c r="D11" i="27"/>
  <c r="D21" i="27"/>
  <c r="D22" i="27"/>
  <c r="E33" i="33"/>
  <c r="E27" i="33"/>
  <c r="E34" i="33"/>
  <c r="C6" i="34"/>
  <c r="C30" i="34"/>
  <c r="G6" i="34"/>
  <c r="C23" i="34"/>
  <c r="D23" i="34" s="1"/>
  <c r="E23" i="34" s="1"/>
  <c r="F23" i="34" s="1"/>
  <c r="G23" i="34" s="1"/>
  <c r="H23" i="34" s="1"/>
  <c r="G12" i="34"/>
  <c r="H12" i="34"/>
  <c r="E8" i="34"/>
  <c r="G17" i="37" s="1"/>
  <c r="E13" i="34"/>
  <c r="G34" i="37" s="1"/>
  <c r="F13" i="34"/>
  <c r="H34" i="37" s="1"/>
  <c r="H14" i="34"/>
  <c r="J37" i="37" s="1"/>
  <c r="C27" i="34"/>
  <c r="C38" i="34" s="1"/>
  <c r="D12" i="15"/>
  <c r="C6" i="27"/>
  <c r="C10" i="27"/>
  <c r="E10" i="27"/>
  <c r="C11" i="27"/>
  <c r="E11" i="27"/>
  <c r="C16" i="27"/>
  <c r="D16" i="27"/>
  <c r="E16" i="27"/>
  <c r="C17" i="27"/>
  <c r="D17" i="27"/>
  <c r="E17" i="27"/>
  <c r="C21" i="27"/>
  <c r="E21" i="27"/>
  <c r="C22" i="27"/>
  <c r="E22" i="27"/>
  <c r="C23" i="27"/>
  <c r="D23" i="27"/>
  <c r="G12" i="15"/>
  <c r="G18" i="15"/>
  <c r="G20" i="15"/>
  <c r="G22" i="15"/>
  <c r="E12" i="15"/>
  <c r="E18" i="15"/>
  <c r="E20" i="15"/>
  <c r="E22" i="15"/>
  <c r="D18" i="15"/>
  <c r="D20" i="15"/>
  <c r="D22" i="15"/>
  <c r="C12" i="15"/>
  <c r="C18" i="15"/>
  <c r="C20" i="15"/>
  <c r="C22" i="15"/>
  <c r="H17" i="34"/>
  <c r="J35" i="42" s="1"/>
  <c r="K35" i="42" s="1"/>
  <c r="E5" i="34"/>
  <c r="F5" i="34" s="1"/>
  <c r="G5" i="34" s="1"/>
  <c r="H5" i="34" s="1"/>
  <c r="I33" i="33"/>
  <c r="I27" i="33"/>
  <c r="I34" i="33"/>
  <c r="H33" i="33"/>
  <c r="H27" i="33"/>
  <c r="H34" i="33"/>
  <c r="I11" i="33"/>
  <c r="I16" i="33"/>
  <c r="H16" i="33"/>
  <c r="H11" i="33"/>
  <c r="E24" i="27"/>
  <c r="E26" i="27"/>
  <c r="E16" i="33"/>
  <c r="D16" i="33"/>
  <c r="F11" i="33"/>
  <c r="E11" i="33"/>
  <c r="D11" i="33"/>
  <c r="D33" i="33"/>
  <c r="D27" i="33"/>
  <c r="D34" i="33"/>
  <c r="D24" i="27"/>
  <c r="D26" i="27"/>
  <c r="C24" i="27"/>
  <c r="C26" i="27"/>
  <c r="O8" i="41"/>
  <c r="O17" i="41"/>
  <c r="P17" i="41"/>
  <c r="O7" i="41"/>
  <c r="E35" i="36"/>
  <c r="D34" i="36"/>
  <c r="M40" i="36"/>
  <c r="E38" i="36"/>
  <c r="F38" i="36"/>
  <c r="D38" i="36"/>
  <c r="D40" i="36"/>
  <c r="F40" i="36"/>
  <c r="G40" i="36"/>
  <c r="H40" i="36"/>
  <c r="I40" i="36"/>
  <c r="J40" i="36"/>
  <c r="C10" i="37"/>
  <c r="E10" i="37"/>
  <c r="D17" i="37"/>
  <c r="M23" i="40"/>
  <c r="M25" i="40"/>
  <c r="M24" i="40"/>
  <c r="N28" i="40"/>
  <c r="M34" i="40"/>
  <c r="M35" i="40"/>
  <c r="N7" i="40"/>
  <c r="M22" i="40"/>
  <c r="N17" i="40"/>
  <c r="N25" i="40"/>
  <c r="N24" i="40"/>
  <c r="N23" i="40"/>
  <c r="N22" i="40"/>
  <c r="N34" i="40"/>
  <c r="N35" i="40"/>
  <c r="E34" i="36"/>
  <c r="D21" i="37" l="1"/>
  <c r="C25" i="37"/>
  <c r="D23" i="37"/>
  <c r="E25" i="34"/>
  <c r="E30" i="34" s="1"/>
  <c r="D30" i="34"/>
  <c r="C17" i="34"/>
  <c r="D26" i="34"/>
  <c r="C18" i="34"/>
  <c r="D18" i="34" s="1"/>
  <c r="E33" i="37"/>
  <c r="C19" i="34"/>
  <c r="D19" i="34" s="1"/>
  <c r="E19" i="34" s="1"/>
  <c r="F19" i="34" s="1"/>
  <c r="G19" i="34" s="1"/>
  <c r="H19" i="34" s="1"/>
  <c r="C32" i="34"/>
  <c r="C39" i="34" s="1"/>
  <c r="E22" i="34"/>
  <c r="D24" i="34"/>
  <c r="G13" i="34"/>
  <c r="F8" i="34"/>
  <c r="R15" i="41"/>
  <c r="T15" i="41"/>
  <c r="T10" i="41"/>
  <c r="R10" i="41"/>
  <c r="R7" i="41"/>
  <c r="T7" i="41"/>
  <c r="T12" i="41"/>
  <c r="R12" i="41"/>
  <c r="R16" i="41"/>
  <c r="T16" i="41"/>
  <c r="R14" i="41"/>
  <c r="T14" i="41"/>
  <c r="R8" i="41"/>
  <c r="T8" i="41"/>
  <c r="T13" i="41"/>
  <c r="R13" i="41"/>
  <c r="R17" i="41"/>
  <c r="T17" i="41"/>
  <c r="T9" i="41"/>
  <c r="R9" i="41"/>
  <c r="O14" i="41"/>
  <c r="O9" i="41"/>
  <c r="O10" i="41"/>
  <c r="P15" i="41"/>
  <c r="P7" i="41"/>
  <c r="P12" i="41"/>
  <c r="O16" i="41"/>
  <c r="P8" i="41"/>
  <c r="O13" i="41"/>
  <c r="P10" i="41"/>
  <c r="E30" i="37"/>
  <c r="F22" i="37"/>
  <c r="F11" i="42" s="1"/>
  <c r="F10" i="37"/>
  <c r="G10" i="37" s="1"/>
  <c r="H10" i="37" s="1"/>
  <c r="I10" i="37" s="1"/>
  <c r="J10" i="37" s="1"/>
  <c r="P13" i="41"/>
  <c r="L21" i="41"/>
  <c r="L20" i="41"/>
  <c r="L19" i="41"/>
  <c r="D10" i="37"/>
  <c r="D11" i="37" s="1"/>
  <c r="F16" i="37"/>
  <c r="F33" i="37" s="1"/>
  <c r="P16" i="41"/>
  <c r="L18" i="41"/>
  <c r="O12" i="41"/>
  <c r="H19" i="41"/>
  <c r="G18" i="41"/>
  <c r="P9" i="41"/>
  <c r="N19" i="41"/>
  <c r="O15" i="41"/>
  <c r="P14" i="41"/>
  <c r="K19" i="41"/>
  <c r="E23" i="37"/>
  <c r="E11" i="37"/>
  <c r="E36" i="37"/>
  <c r="E39" i="37" s="1"/>
  <c r="E17" i="37"/>
  <c r="G8" i="37"/>
  <c r="E25" i="37"/>
  <c r="D25" i="37"/>
  <c r="D26" i="37" s="1"/>
  <c r="E21" i="37"/>
  <c r="D13" i="37"/>
  <c r="F20" i="37"/>
  <c r="L35" i="42"/>
  <c r="L44" i="42"/>
  <c r="E36" i="42"/>
  <c r="O41" i="42"/>
  <c r="D41" i="42"/>
  <c r="E41" i="42"/>
  <c r="F41" i="42" s="1"/>
  <c r="G41" i="42" s="1"/>
  <c r="H41" i="42" s="1"/>
  <c r="I41" i="42" s="1"/>
  <c r="J41" i="42" s="1"/>
  <c r="K41" i="42" s="1"/>
  <c r="D35" i="42"/>
  <c r="H20" i="41"/>
  <c r="H21" i="41"/>
  <c r="H18" i="41"/>
  <c r="N20" i="41"/>
  <c r="N18" i="41" s="1"/>
  <c r="N21" i="41"/>
  <c r="F25" i="34" l="1"/>
  <c r="F30" i="34" s="1"/>
  <c r="D31" i="34"/>
  <c r="E26" i="34"/>
  <c r="I34" i="37"/>
  <c r="H13" i="34"/>
  <c r="J34" i="37" s="1"/>
  <c r="D29" i="34"/>
  <c r="D32" i="34" s="1"/>
  <c r="D27" i="34"/>
  <c r="E24" i="34"/>
  <c r="F22" i="34"/>
  <c r="G8" i="34"/>
  <c r="H17" i="37"/>
  <c r="F11" i="36"/>
  <c r="G22" i="37"/>
  <c r="G11" i="42" s="1"/>
  <c r="T20" i="41"/>
  <c r="K8" i="44" s="1"/>
  <c r="T19" i="41"/>
  <c r="T21" i="41"/>
  <c r="L8" i="44" s="1"/>
  <c r="T18" i="41"/>
  <c r="M8" i="44" s="1"/>
  <c r="R18" i="41"/>
  <c r="F8" i="44" s="1"/>
  <c r="R20" i="41"/>
  <c r="D8" i="44" s="1"/>
  <c r="R19" i="41"/>
  <c r="R21" i="41"/>
  <c r="E8" i="44" s="1"/>
  <c r="P21" i="41"/>
  <c r="F9" i="36"/>
  <c r="G16" i="37"/>
  <c r="G9" i="36" s="1"/>
  <c r="F9" i="42"/>
  <c r="P20" i="41"/>
  <c r="O20" i="41"/>
  <c r="O18" i="41"/>
  <c r="E41" i="37"/>
  <c r="O21" i="41"/>
  <c r="O19" i="41"/>
  <c r="W6" i="41" s="1"/>
  <c r="P18" i="41"/>
  <c r="F30" i="37"/>
  <c r="F25" i="37"/>
  <c r="F26" i="37" s="1"/>
  <c r="F8" i="42"/>
  <c r="F8" i="36"/>
  <c r="F10" i="42"/>
  <c r="G20" i="37"/>
  <c r="F36" i="37"/>
  <c r="F10" i="36"/>
  <c r="H8" i="37"/>
  <c r="E26" i="37"/>
  <c r="E30" i="42"/>
  <c r="C15" i="34" s="1"/>
  <c r="L41" i="42"/>
  <c r="H16" i="37" l="1"/>
  <c r="G25" i="34"/>
  <c r="F26" i="34"/>
  <c r="E31" i="34"/>
  <c r="G30" i="34"/>
  <c r="F24" i="34"/>
  <c r="G22" i="34"/>
  <c r="E29" i="34"/>
  <c r="E32" i="34" s="1"/>
  <c r="E27" i="34"/>
  <c r="D38" i="34"/>
  <c r="D35" i="34"/>
  <c r="D36" i="34" s="1"/>
  <c r="D39" i="34" s="1"/>
  <c r="D34" i="34"/>
  <c r="D42" i="34" s="1"/>
  <c r="I17" i="37"/>
  <c r="H8" i="34"/>
  <c r="J17" i="37" s="1"/>
  <c r="H22" i="37"/>
  <c r="H11" i="36" s="1"/>
  <c r="G11" i="36"/>
  <c r="G8" i="44"/>
  <c r="Z6" i="41"/>
  <c r="AA6" i="41"/>
  <c r="N8" i="44"/>
  <c r="G33" i="37"/>
  <c r="G9" i="42"/>
  <c r="X6" i="41"/>
  <c r="P19" i="41"/>
  <c r="W17" i="41" s="1"/>
  <c r="F39" i="37"/>
  <c r="F41" i="37" s="1"/>
  <c r="F12" i="42"/>
  <c r="X18" i="41" s="1"/>
  <c r="H33" i="37"/>
  <c r="I16" i="37"/>
  <c r="H9" i="42"/>
  <c r="H9" i="36"/>
  <c r="I8" i="37"/>
  <c r="G10" i="42"/>
  <c r="G36" i="37"/>
  <c r="H20" i="37"/>
  <c r="G10" i="36"/>
  <c r="G8" i="42"/>
  <c r="G8" i="36"/>
  <c r="G30" i="37"/>
  <c r="G25" i="37"/>
  <c r="G26" i="37" s="1"/>
  <c r="F12" i="36"/>
  <c r="S18" i="45" s="1"/>
  <c r="S19" i="45" s="1"/>
  <c r="S20" i="45" s="1"/>
  <c r="S22" i="45" s="1"/>
  <c r="S24" i="45" s="1"/>
  <c r="S26" i="45" s="1"/>
  <c r="H11" i="42" l="1"/>
  <c r="G26" i="34"/>
  <c r="F31" i="34"/>
  <c r="I22" i="37"/>
  <c r="J22" i="37" s="1"/>
  <c r="J11" i="42" s="1"/>
  <c r="M11" i="42" s="1"/>
  <c r="E35" i="34"/>
  <c r="E36" i="34" s="1"/>
  <c r="E39" i="34" s="1"/>
  <c r="E38" i="34"/>
  <c r="E34" i="34"/>
  <c r="E42" i="34" s="1"/>
  <c r="H22" i="34"/>
  <c r="H24" i="34" s="1"/>
  <c r="G24" i="34"/>
  <c r="F27" i="34"/>
  <c r="F29" i="34"/>
  <c r="F32" i="34" s="1"/>
  <c r="H25" i="34"/>
  <c r="H30" i="34" s="1"/>
  <c r="X17" i="41"/>
  <c r="F43" i="42"/>
  <c r="F30" i="42"/>
  <c r="D15" i="34" s="1"/>
  <c r="F40" i="37"/>
  <c r="F22" i="36"/>
  <c r="F13" i="42"/>
  <c r="D10" i="34" s="1"/>
  <c r="G12" i="36"/>
  <c r="F22" i="42"/>
  <c r="F34" i="42"/>
  <c r="F36" i="42" s="1"/>
  <c r="F38" i="42"/>
  <c r="D24" i="46" s="1"/>
  <c r="G12" i="42"/>
  <c r="W18" i="41" s="1"/>
  <c r="W19" i="41" s="1"/>
  <c r="W21" i="41" s="1"/>
  <c r="W23" i="41" s="1"/>
  <c r="W25" i="41" s="1"/>
  <c r="I9" i="42"/>
  <c r="J16" i="37"/>
  <c r="I33" i="37"/>
  <c r="I9" i="36"/>
  <c r="H8" i="42"/>
  <c r="H30" i="37"/>
  <c r="H25" i="37"/>
  <c r="H26" i="37" s="1"/>
  <c r="H8" i="36"/>
  <c r="F13" i="36"/>
  <c r="F37" i="36"/>
  <c r="F42" i="36"/>
  <c r="F33" i="36"/>
  <c r="F35" i="36" s="1"/>
  <c r="D23" i="46" s="1"/>
  <c r="H36" i="37"/>
  <c r="I20" i="37"/>
  <c r="H10" i="36"/>
  <c r="H10" i="42"/>
  <c r="G39" i="37"/>
  <c r="J8" i="37"/>
  <c r="F40" i="42" l="1"/>
  <c r="F15" i="42" s="1"/>
  <c r="F28" i="42" s="1"/>
  <c r="D42" i="46" s="1"/>
  <c r="D19" i="43"/>
  <c r="D20" i="43" s="1"/>
  <c r="D21" i="43" s="1"/>
  <c r="D19" i="46"/>
  <c r="I11" i="42"/>
  <c r="I11" i="36"/>
  <c r="J11" i="36"/>
  <c r="K11" i="36" s="1"/>
  <c r="H26" i="34"/>
  <c r="H31" i="34" s="1"/>
  <c r="G31" i="34"/>
  <c r="G29" i="34"/>
  <c r="G32" i="34" s="1"/>
  <c r="G27" i="34"/>
  <c r="F38" i="34"/>
  <c r="F34" i="34"/>
  <c r="F42" i="34" s="1"/>
  <c r="F35" i="34"/>
  <c r="F36" i="34" s="1"/>
  <c r="F39" i="34" s="1"/>
  <c r="H29" i="34"/>
  <c r="H32" i="34" s="1"/>
  <c r="D8" i="38"/>
  <c r="D9" i="38" s="1"/>
  <c r="D10" i="38" s="1"/>
  <c r="X19" i="41"/>
  <c r="X21" i="41" s="1"/>
  <c r="T18" i="45"/>
  <c r="T19" i="45" s="1"/>
  <c r="T20" i="45" s="1"/>
  <c r="T22" i="45" s="1"/>
  <c r="T24" i="45" s="1"/>
  <c r="T26" i="45" s="1"/>
  <c r="G13" i="42"/>
  <c r="E10" i="34" s="1"/>
  <c r="G33" i="36"/>
  <c r="G35" i="36" s="1"/>
  <c r="G13" i="36"/>
  <c r="G37" i="36"/>
  <c r="G39" i="36" s="1"/>
  <c r="G15" i="36" s="1"/>
  <c r="G38" i="42"/>
  <c r="G43" i="42"/>
  <c r="G34" i="42"/>
  <c r="G36" i="42" s="1"/>
  <c r="G42" i="36"/>
  <c r="J9" i="36"/>
  <c r="K9" i="36" s="1"/>
  <c r="J33" i="37"/>
  <c r="J9" i="42"/>
  <c r="M9" i="42" s="1"/>
  <c r="I8" i="42"/>
  <c r="I25" i="37"/>
  <c r="I26" i="37" s="1"/>
  <c r="I30" i="37"/>
  <c r="I8" i="36"/>
  <c r="F39" i="36"/>
  <c r="F15" i="36" s="1"/>
  <c r="G22" i="36"/>
  <c r="E19" i="46" s="1"/>
  <c r="E20" i="46" s="1"/>
  <c r="E21" i="46" s="1"/>
  <c r="G40" i="37"/>
  <c r="G22" i="42"/>
  <c r="G30" i="42"/>
  <c r="E15" i="34" s="1"/>
  <c r="G41" i="37"/>
  <c r="H12" i="36"/>
  <c r="J30" i="37"/>
  <c r="J8" i="36"/>
  <c r="J8" i="42"/>
  <c r="H39" i="37"/>
  <c r="D24" i="43"/>
  <c r="D13" i="38"/>
  <c r="I36" i="37"/>
  <c r="I10" i="42"/>
  <c r="J20" i="37"/>
  <c r="I10" i="36"/>
  <c r="H12" i="42"/>
  <c r="K11" i="44" l="1"/>
  <c r="M17" i="44" s="1"/>
  <c r="M21" i="44" s="1"/>
  <c r="F31" i="42"/>
  <c r="G40" i="42"/>
  <c r="G15" i="42" s="1"/>
  <c r="G28" i="42" s="1"/>
  <c r="E42" i="46" s="1"/>
  <c r="E24" i="46"/>
  <c r="E24" i="43"/>
  <c r="E23" i="46"/>
  <c r="D20" i="46"/>
  <c r="D21" i="46" s="1"/>
  <c r="H27" i="34"/>
  <c r="H35" i="34" s="1"/>
  <c r="H36" i="34" s="1"/>
  <c r="H39" i="34" s="1"/>
  <c r="H38" i="34"/>
  <c r="H34" i="34"/>
  <c r="G34" i="34"/>
  <c r="G42" i="34" s="1"/>
  <c r="G35" i="34"/>
  <c r="G36" i="34" s="1"/>
  <c r="G38" i="34"/>
  <c r="G39" i="34"/>
  <c r="AA7" i="41"/>
  <c r="X7" i="41"/>
  <c r="X23" i="41"/>
  <c r="X25" i="41" s="1"/>
  <c r="F29" i="42"/>
  <c r="E13" i="38"/>
  <c r="I12" i="36"/>
  <c r="I37" i="36" s="1"/>
  <c r="F30" i="36"/>
  <c r="J10" i="36"/>
  <c r="K10" i="36" s="1"/>
  <c r="J10" i="42"/>
  <c r="M10" i="42" s="1"/>
  <c r="J36" i="37"/>
  <c r="J39" i="37" s="1"/>
  <c r="G30" i="36"/>
  <c r="E23" i="43"/>
  <c r="E12" i="38"/>
  <c r="H43" i="42"/>
  <c r="H13" i="42"/>
  <c r="F10" i="34" s="1"/>
  <c r="H38" i="42"/>
  <c r="F24" i="46" s="1"/>
  <c r="H34" i="42"/>
  <c r="J25" i="37"/>
  <c r="J26" i="37" s="1"/>
  <c r="I39" i="37"/>
  <c r="M8" i="42"/>
  <c r="G28" i="36"/>
  <c r="T7" i="45" s="1"/>
  <c r="T8" i="45" s="1"/>
  <c r="T9" i="45" s="1"/>
  <c r="T11" i="45" s="1"/>
  <c r="T13" i="45" s="1"/>
  <c r="T15" i="45" s="1"/>
  <c r="E19" i="43"/>
  <c r="E20" i="43" s="1"/>
  <c r="E21" i="43" s="1"/>
  <c r="E8" i="38"/>
  <c r="J12" i="36"/>
  <c r="K8" i="36"/>
  <c r="H22" i="42"/>
  <c r="H30" i="42"/>
  <c r="F15" i="34" s="1"/>
  <c r="H41" i="37"/>
  <c r="H22" i="36"/>
  <c r="F19" i="46" s="1"/>
  <c r="H40" i="37"/>
  <c r="H37" i="36"/>
  <c r="H42" i="36"/>
  <c r="H13" i="36"/>
  <c r="H33" i="36"/>
  <c r="H35" i="36" s="1"/>
  <c r="F23" i="46" s="1"/>
  <c r="D23" i="43"/>
  <c r="D12" i="38"/>
  <c r="F28" i="36"/>
  <c r="I12" i="42"/>
  <c r="L17" i="44" l="1"/>
  <c r="L21" i="44" s="1"/>
  <c r="K17" i="44"/>
  <c r="K21" i="44" s="1"/>
  <c r="N17" i="44"/>
  <c r="N21" i="44" s="1"/>
  <c r="D25" i="46"/>
  <c r="E25" i="46"/>
  <c r="E29" i="46" s="1"/>
  <c r="G31" i="42"/>
  <c r="F20" i="46"/>
  <c r="F21" i="46" s="1"/>
  <c r="F25" i="46" s="1"/>
  <c r="F29" i="46" s="1"/>
  <c r="D14" i="38"/>
  <c r="D15" i="38" s="1"/>
  <c r="D16" i="38" s="1"/>
  <c r="H42" i="34"/>
  <c r="AA8" i="41"/>
  <c r="Z7" i="41"/>
  <c r="Z8" i="41" s="1"/>
  <c r="W7" i="41"/>
  <c r="X8" i="41"/>
  <c r="X9" i="41" s="1"/>
  <c r="J12" i="42"/>
  <c r="J43" i="42" s="1"/>
  <c r="S7" i="45"/>
  <c r="S8" i="45" s="1"/>
  <c r="S9" i="45" s="1"/>
  <c r="S11" i="45" s="1"/>
  <c r="S13" i="45" s="1"/>
  <c r="S15" i="45" s="1"/>
  <c r="I13" i="36"/>
  <c r="I33" i="36"/>
  <c r="I35" i="36" s="1"/>
  <c r="G23" i="46" s="1"/>
  <c r="I42" i="36"/>
  <c r="G29" i="42"/>
  <c r="D11" i="44"/>
  <c r="F17" i="44" s="1"/>
  <c r="D25" i="43"/>
  <c r="D26" i="43" s="1"/>
  <c r="D27" i="43" s="1"/>
  <c r="E25" i="43"/>
  <c r="E26" i="43" s="1"/>
  <c r="E27" i="43" s="1"/>
  <c r="E14" i="38"/>
  <c r="I39" i="36"/>
  <c r="I15" i="36" s="1"/>
  <c r="K12" i="36"/>
  <c r="J13" i="36"/>
  <c r="J42" i="36"/>
  <c r="J33" i="36"/>
  <c r="J37" i="36"/>
  <c r="J30" i="42"/>
  <c r="J41" i="37"/>
  <c r="J22" i="36"/>
  <c r="H19" i="46" s="1"/>
  <c r="I19" i="46" s="1"/>
  <c r="J22" i="42"/>
  <c r="J40" i="37"/>
  <c r="F13" i="38"/>
  <c r="F24" i="43"/>
  <c r="H39" i="36"/>
  <c r="H15" i="36" s="1"/>
  <c r="E9" i="38"/>
  <c r="E10" i="38" s="1"/>
  <c r="I22" i="36"/>
  <c r="G19" i="46" s="1"/>
  <c r="I22" i="42"/>
  <c r="I40" i="37"/>
  <c r="I30" i="42"/>
  <c r="G15" i="34" s="1"/>
  <c r="I41" i="37"/>
  <c r="H40" i="42"/>
  <c r="H15" i="42" s="1"/>
  <c r="H28" i="42" s="1"/>
  <c r="I38" i="42"/>
  <c r="G24" i="46" s="1"/>
  <c r="I34" i="42"/>
  <c r="I36" i="42" s="1"/>
  <c r="I43" i="42"/>
  <c r="I13" i="42"/>
  <c r="G10" i="34" s="1"/>
  <c r="F29" i="36"/>
  <c r="F8" i="38"/>
  <c r="F19" i="43"/>
  <c r="G29" i="36"/>
  <c r="H36" i="42"/>
  <c r="H29" i="42" l="1"/>
  <c r="F42" i="46"/>
  <c r="D29" i="46"/>
  <c r="D27" i="46"/>
  <c r="I20" i="46"/>
  <c r="I21" i="46" s="1"/>
  <c r="F27" i="46"/>
  <c r="E27" i="46"/>
  <c r="H28" i="36"/>
  <c r="H29" i="36" s="1"/>
  <c r="G20" i="46"/>
  <c r="G21" i="46" s="1"/>
  <c r="G25" i="46" s="1"/>
  <c r="G29" i="46" s="1"/>
  <c r="H20" i="46"/>
  <c r="H21" i="46" s="1"/>
  <c r="K30" i="42"/>
  <c r="H15" i="34"/>
  <c r="Z9" i="41"/>
  <c r="Z11" i="41" s="1"/>
  <c r="Z13" i="41" s="1"/>
  <c r="Z15" i="41" s="1"/>
  <c r="AA9" i="41"/>
  <c r="AA11" i="41" s="1"/>
  <c r="AA13" i="41" s="1"/>
  <c r="G17" i="44"/>
  <c r="G21" i="44" s="1"/>
  <c r="D17" i="44"/>
  <c r="D21" i="44" s="1"/>
  <c r="X11" i="41"/>
  <c r="X13" i="41" s="1"/>
  <c r="X15" i="41" s="1"/>
  <c r="W8" i="41"/>
  <c r="W9" i="41" s="1"/>
  <c r="M12" i="42"/>
  <c r="K12" i="42"/>
  <c r="J38" i="42"/>
  <c r="J34" i="42"/>
  <c r="J36" i="42" s="1"/>
  <c r="J13" i="42"/>
  <c r="H10" i="34" s="1"/>
  <c r="J35" i="36"/>
  <c r="F21" i="44"/>
  <c r="E17" i="44"/>
  <c r="E21" i="44" s="1"/>
  <c r="E15" i="38"/>
  <c r="E16" i="38" s="1"/>
  <c r="H30" i="36"/>
  <c r="J39" i="36"/>
  <c r="J15" i="36" s="1"/>
  <c r="I40" i="42"/>
  <c r="I15" i="42" s="1"/>
  <c r="I28" i="42" s="1"/>
  <c r="G42" i="46" s="1"/>
  <c r="F20" i="43"/>
  <c r="F21" i="43" s="1"/>
  <c r="F9" i="38"/>
  <c r="F10" i="38" s="1"/>
  <c r="H19" i="43"/>
  <c r="H8" i="38"/>
  <c r="G23" i="43"/>
  <c r="G12" i="38"/>
  <c r="G19" i="43"/>
  <c r="I28" i="36"/>
  <c r="I29" i="36" s="1"/>
  <c r="G8" i="38"/>
  <c r="H31" i="42"/>
  <c r="I30" i="36"/>
  <c r="G13" i="38"/>
  <c r="G24" i="43"/>
  <c r="F12" i="38"/>
  <c r="F23" i="43"/>
  <c r="G27" i="46" l="1"/>
  <c r="J40" i="42"/>
  <c r="J31" i="42" s="1"/>
  <c r="H24" i="46"/>
  <c r="J28" i="36"/>
  <c r="J29" i="36" s="1"/>
  <c r="F25" i="43"/>
  <c r="F26" i="43" s="1"/>
  <c r="F27" i="43" s="1"/>
  <c r="H13" i="38"/>
  <c r="H23" i="46"/>
  <c r="K38" i="42"/>
  <c r="I24" i="46" s="1"/>
  <c r="I27" i="34"/>
  <c r="I38" i="34" s="1"/>
  <c r="L30" i="42"/>
  <c r="I15" i="34"/>
  <c r="W11" i="41"/>
  <c r="W13" i="41" s="1"/>
  <c r="W15" i="41" s="1"/>
  <c r="I29" i="42"/>
  <c r="AA15" i="41"/>
  <c r="K22" i="42"/>
  <c r="K13" i="42"/>
  <c r="I10" i="34" s="1"/>
  <c r="K43" i="42"/>
  <c r="K34" i="42"/>
  <c r="L12" i="42"/>
  <c r="L43" i="42" s="1"/>
  <c r="H24" i="43"/>
  <c r="J30" i="36"/>
  <c r="F14" i="38"/>
  <c r="F15" i="38" s="1"/>
  <c r="F16" i="38" s="1"/>
  <c r="G25" i="43"/>
  <c r="G14" i="38"/>
  <c r="H9" i="38"/>
  <c r="H10" i="38" s="1"/>
  <c r="H20" i="43"/>
  <c r="H21" i="43" s="1"/>
  <c r="G9" i="38"/>
  <c r="G10" i="38" s="1"/>
  <c r="H23" i="43"/>
  <c r="H12" i="38"/>
  <c r="G20" i="43"/>
  <c r="G21" i="43" s="1"/>
  <c r="I31" i="42"/>
  <c r="H25" i="46" l="1"/>
  <c r="D30" i="46" s="1"/>
  <c r="J15" i="42"/>
  <c r="J28" i="42" s="1"/>
  <c r="I35" i="34"/>
  <c r="H25" i="43"/>
  <c r="H26" i="43" s="1"/>
  <c r="H27" i="43" s="1"/>
  <c r="K40" i="42"/>
  <c r="I36" i="34" s="1"/>
  <c r="K36" i="42"/>
  <c r="I34" i="34"/>
  <c r="I19" i="43"/>
  <c r="I20" i="43" s="1"/>
  <c r="I21" i="43" s="1"/>
  <c r="I32" i="34"/>
  <c r="L38" i="42"/>
  <c r="L40" i="42" s="1"/>
  <c r="L15" i="42" s="1"/>
  <c r="L34" i="42"/>
  <c r="L36" i="42" s="1"/>
  <c r="L22" i="42"/>
  <c r="L13" i="42"/>
  <c r="H14" i="38"/>
  <c r="H15" i="38" s="1"/>
  <c r="G15" i="38"/>
  <c r="G16" i="38" s="1"/>
  <c r="G26" i="43"/>
  <c r="G27" i="43" s="1"/>
  <c r="J29" i="42" l="1"/>
  <c r="H42" i="46"/>
  <c r="H27" i="46"/>
  <c r="H29" i="46"/>
  <c r="I24" i="43"/>
  <c r="I23" i="46"/>
  <c r="I25" i="46" s="1"/>
  <c r="H26" i="46" s="1"/>
  <c r="K15" i="42"/>
  <c r="K31" i="42"/>
  <c r="L28" i="42"/>
  <c r="L29" i="42" s="1"/>
  <c r="L31" i="42"/>
  <c r="L32" i="42" s="1"/>
  <c r="I15" i="38"/>
  <c r="I16" i="38" s="1"/>
  <c r="H16" i="38"/>
  <c r="H28" i="46" l="1"/>
  <c r="D31" i="46"/>
  <c r="D33" i="46" s="1"/>
  <c r="D43" i="46" s="1"/>
  <c r="I25" i="43"/>
  <c r="K28" i="42"/>
  <c r="I23" i="43"/>
  <c r="D17" i="38"/>
  <c r="D19" i="38" s="1"/>
  <c r="D21" i="38" s="1"/>
  <c r="D23" i="38" s="1"/>
  <c r="K29" i="42" l="1"/>
  <c r="I39" i="34" s="1"/>
  <c r="I42" i="46"/>
  <c r="I29" i="46"/>
  <c r="D35" i="46"/>
  <c r="I26" i="43"/>
  <c r="J26" i="43" s="1"/>
  <c r="J27" i="43" s="1"/>
  <c r="I27" i="43" l="1"/>
  <c r="D28" i="43" s="1"/>
  <c r="D30" i="43" s="1"/>
  <c r="D32" i="43" s="1"/>
  <c r="O9" i="43" s="1"/>
  <c r="D37" i="46"/>
  <c r="F9" i="46" l="1"/>
  <c r="D50" i="46"/>
  <c r="D34" i="43"/>
  <c r="D43" i="43" s="1"/>
  <c r="O9" i="46"/>
  <c r="F9" i="43" l="1"/>
</calcChain>
</file>

<file path=xl/sharedStrings.xml><?xml version="1.0" encoding="utf-8"?>
<sst xmlns="http://schemas.openxmlformats.org/spreadsheetml/2006/main" count="800" uniqueCount="391">
  <si>
    <t>This spreadsheet supports STUDENT analysis of the case “Ferrari: The 2015 Initial Public Offering”                       (UVA-F-1775).</t>
  </si>
  <si>
    <r>
      <rPr>
        <sz val="10"/>
        <color indexed="8"/>
        <rFont val="Times New Roman"/>
        <family val="1"/>
      </rPr>
      <t xml:space="preserve">This spreadsheet was prepared by Michael J. Schill, Professor of Business Administration. Copyright © 2017 by the University of Virginia Darden School Foundation, Charlottesville, VA. All rights reserved.  </t>
    </r>
    <r>
      <rPr>
        <i/>
        <sz val="10"/>
        <color indexed="8"/>
        <rFont val="Times New Roman"/>
        <family val="1"/>
      </rPr>
      <t>For customer service inquiries, send an e-mail to</t>
    </r>
    <r>
      <rPr>
        <sz val="10"/>
        <color indexed="8"/>
        <rFont val="Times New Roman"/>
        <family val="1"/>
      </rPr>
      <t>sales@dardenbusinesspublishing.com</t>
    </r>
    <r>
      <rPr>
        <i/>
        <sz val="10"/>
        <color indexed="8"/>
        <rFont val="Times New Roman"/>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</si>
  <si>
    <t>Apr. 14, 2017</t>
  </si>
  <si>
    <t>Exhibit 1</t>
  </si>
  <si>
    <t>FERRARI: THE 2015 INITIAL PUBLIC OFFERING</t>
  </si>
  <si>
    <t>Ferrari Car Shipments</t>
  </si>
  <si>
    <t>Full Year</t>
  </si>
  <si>
    <t xml:space="preserve">         First Half of Year</t>
  </si>
  <si>
    <t>By Model Type</t>
  </si>
  <si>
    <t>Sports Cars</t>
  </si>
  <si>
    <t>V8</t>
  </si>
  <si>
    <t>V12</t>
  </si>
  <si>
    <t xml:space="preserve">  Total</t>
  </si>
  <si>
    <t>GT Cars</t>
  </si>
  <si>
    <t>By Geography</t>
  </si>
  <si>
    <t>Europe, Middle East, and Africa</t>
  </si>
  <si>
    <t>United Kingdom</t>
  </si>
  <si>
    <t>Germany</t>
  </si>
  <si>
    <t>Switzerland</t>
  </si>
  <si>
    <t>Italy</t>
  </si>
  <si>
    <t>France</t>
  </si>
  <si>
    <t>Middle East</t>
  </si>
  <si>
    <t>Rest of EMEA</t>
  </si>
  <si>
    <t xml:space="preserve">  Total EMEA</t>
  </si>
  <si>
    <t>Americas</t>
  </si>
  <si>
    <t>Asia Pacific</t>
  </si>
  <si>
    <t>Greater China</t>
  </si>
  <si>
    <t>Rest of APAC</t>
  </si>
  <si>
    <t xml:space="preserve">  Total APAC</t>
  </si>
  <si>
    <t xml:space="preserve">Total </t>
  </si>
  <si>
    <t>Middle East includes the United Arab Emirates, Saudi Arabia, Bahrain, Lebanon, Qatar, Oman and Kuwait</t>
  </si>
  <si>
    <t>Rest of EMEA includes Africa and the other European markets not separately identified.</t>
  </si>
  <si>
    <t>Americas includes the United States of America, Canada, Mexico, the Caribbean and Central and South America</t>
  </si>
  <si>
    <t>Greater China includes China, Hong Kong and Taiwan.</t>
  </si>
  <si>
    <t>Rest of APAC mainly includes Japan, Australia, Singapore, Indonesia and South Korea</t>
  </si>
  <si>
    <t>Source: Ferrari Prospectus</t>
  </si>
  <si>
    <t>Exhibit 3</t>
  </si>
  <si>
    <t>Ferrari Income Statement  (millions of euro)</t>
  </si>
  <si>
    <t>First Half 2015</t>
  </si>
  <si>
    <t>Sales</t>
  </si>
  <si>
    <t>Cars and Spare Parts (1)</t>
  </si>
  <si>
    <t>Engines (2)</t>
  </si>
  <si>
    <t>Sponsorship, Commercial and Brand (3)</t>
  </si>
  <si>
    <t>Other (4)</t>
  </si>
  <si>
    <t>Total Sales</t>
  </si>
  <si>
    <t>Cost of Sales excluding Dep. and Amort.</t>
  </si>
  <si>
    <t>Depreciation and Amortization Expense</t>
  </si>
  <si>
    <t>Selling, General, and Admin. Expense</t>
  </si>
  <si>
    <t>Research and Development</t>
  </si>
  <si>
    <t>Other Operating Expense</t>
  </si>
  <si>
    <t xml:space="preserve">  Operating Income (EBIT)</t>
  </si>
  <si>
    <t>Net Financial Income (Expense)</t>
  </si>
  <si>
    <t xml:space="preserve">  Profit before Tax</t>
  </si>
  <si>
    <t>Income Tax Expense</t>
  </si>
  <si>
    <t xml:space="preserve">  Net Profit</t>
  </si>
  <si>
    <t>Capital Expenditures</t>
  </si>
  <si>
    <t>(1) Includes the net revenues generated from shipments of our cars, including any personalization revenue generated on these cars and sales of spare parts.</t>
  </si>
  <si>
    <t>(2) Includes the net revenues generated from the sale of engines to Maserati for use in their cars, and the revenues generated from the rental of engines to other Formula 1 racing teams</t>
  </si>
  <si>
    <t>(3) Includes the net revenues earned by our Formula 1 racing team through sponsorship agreements and our share of the Formula 1 World Championship commercial revenues and net revenues generated through the Ferrari brand, including merchandising, licensing and royalty income.</t>
  </si>
  <si>
    <t>(4) Primarily includes interest income generated by the Ferrari Financial Services group and net revenues from the management of the Mugello racetrack.</t>
  </si>
  <si>
    <t>Source: Company Prospectus</t>
  </si>
  <si>
    <t>Exhibit 4</t>
  </si>
  <si>
    <t>Ferrari Balance Sheet (millions of euro)</t>
  </si>
  <si>
    <t>Cash and cash equivalents</t>
  </si>
  <si>
    <t>Trade receivables</t>
  </si>
  <si>
    <t>Receivables from financing activities</t>
  </si>
  <si>
    <t>Inventories</t>
  </si>
  <si>
    <t>Other current assets</t>
  </si>
  <si>
    <t xml:space="preserve">  Total current assets</t>
  </si>
  <si>
    <t>Investments and other financial assets</t>
  </si>
  <si>
    <t>Deferred tax assets</t>
  </si>
  <si>
    <t>Property, plant, and equipment</t>
  </si>
  <si>
    <t>Intangible assets (1)</t>
  </si>
  <si>
    <t>Goodwill</t>
  </si>
  <si>
    <t xml:space="preserve">  Total assets</t>
  </si>
  <si>
    <t>Trade payables</t>
  </si>
  <si>
    <t>Current tax payables</t>
  </si>
  <si>
    <t>Other current liabilities</t>
  </si>
  <si>
    <t xml:space="preserve">  Total current liabilities</t>
  </si>
  <si>
    <t>Long-term debt</t>
  </si>
  <si>
    <t>Other liabilities</t>
  </si>
  <si>
    <t>Total equity</t>
  </si>
  <si>
    <t xml:space="preserve">  Total liabilities and equity</t>
  </si>
  <si>
    <t>(1) Costs incurred for car project development are recognized as as asset following the conditions of IAS38. Capitalized development costs are amortized on a straight-line basis over the estimated life of the model (generally 4 to 8 years).</t>
  </si>
  <si>
    <t>Exhibit 5</t>
  </si>
  <si>
    <t>FCA Car Shipments by Brand (000s of units)</t>
  </si>
  <si>
    <t>Mass-Market Vehicle Brands</t>
  </si>
  <si>
    <t xml:space="preserve">  NAFTA (U.S., Canada, Mexico)</t>
  </si>
  <si>
    <t xml:space="preserve">  LATAM (Latin America)</t>
  </si>
  <si>
    <t xml:space="preserve">  APAC (Asia Pacific)</t>
  </si>
  <si>
    <t xml:space="preserve">  EMEA (Europe, Middle East, Africa)</t>
  </si>
  <si>
    <t>Total</t>
  </si>
  <si>
    <t>Maserati</t>
  </si>
  <si>
    <t>Ferrari</t>
  </si>
  <si>
    <t xml:space="preserve">Mass-market Brands: Abarth, Alfa Romeo, Chrysler, Dodge, Fiat, Fiat Professional, Jeep, Lancia, and Ram. </t>
  </si>
  <si>
    <t>Source: FCA Annual Report</t>
  </si>
  <si>
    <t>Exhibit 6</t>
  </si>
  <si>
    <t>Data for Comparable Companies (in millions of euros)</t>
  </si>
  <si>
    <t>Total Revenue</t>
  </si>
  <si>
    <t>Capital Expend</t>
  </si>
  <si>
    <t>EBITDA</t>
  </si>
  <si>
    <t>Projected Growth Rate</t>
  </si>
  <si>
    <t>Market Value of Equity</t>
  </si>
  <si>
    <t>Total   Debt</t>
  </si>
  <si>
    <t>Cash</t>
  </si>
  <si>
    <t>Auto Manufacturers</t>
  </si>
  <si>
    <t xml:space="preserve">BMW </t>
  </si>
  <si>
    <t>Daimler</t>
  </si>
  <si>
    <t>Fiat Chrysler</t>
  </si>
  <si>
    <t>Ford Motor</t>
  </si>
  <si>
    <t>General Motors</t>
  </si>
  <si>
    <t>Honda Motor</t>
  </si>
  <si>
    <t>Hyundai Motor</t>
  </si>
  <si>
    <t>Kia Motors</t>
  </si>
  <si>
    <t>Nissan Motor</t>
  </si>
  <si>
    <t>Peugeot</t>
  </si>
  <si>
    <t>Renault</t>
  </si>
  <si>
    <t>Tata Motors</t>
  </si>
  <si>
    <t>Tesla Motors</t>
  </si>
  <si>
    <t>Toyota Motor</t>
  </si>
  <si>
    <t>Volkswagen</t>
  </si>
  <si>
    <t>Luxury Brands</t>
  </si>
  <si>
    <t xml:space="preserve">Burberry Group </t>
  </si>
  <si>
    <t xml:space="preserve">Cie Financiere Richemont </t>
  </si>
  <si>
    <t>Hermes International</t>
  </si>
  <si>
    <t>LVMH Moet Hennessy</t>
  </si>
  <si>
    <t>Prada</t>
  </si>
  <si>
    <t>Tiffany &amp; Co.</t>
  </si>
  <si>
    <t>Figures as of end of 2014, except Equity Value which is as of October 2015.</t>
  </si>
  <si>
    <t>Projected growth rate is equal to the 5 year compound annual growth rate of Operating profits from 2014 actuals to 2019 forecast.</t>
  </si>
  <si>
    <t>Source: FactSet; The projected growth rate is obtained based on the Value Line Investment Survey (August-October 2015) and Case writer estimates.</t>
  </si>
  <si>
    <t>Exhibit 9</t>
  </si>
  <si>
    <t>Capital Markets Data - October 19, 2015</t>
  </si>
  <si>
    <t>Government Bond Yields (Italy)</t>
  </si>
  <si>
    <t>1 year</t>
  </si>
  <si>
    <t>10 year</t>
  </si>
  <si>
    <t>Corporate Bonds</t>
  </si>
  <si>
    <t>Euro</t>
  </si>
  <si>
    <t>AAA</t>
  </si>
  <si>
    <t>AA</t>
  </si>
  <si>
    <t>A</t>
  </si>
  <si>
    <t>BBB</t>
  </si>
  <si>
    <t>BB</t>
  </si>
  <si>
    <t>B</t>
  </si>
  <si>
    <t>Exchange Rate</t>
  </si>
  <si>
    <t xml:space="preserve">  USD/EUR</t>
  </si>
  <si>
    <t>Source: ADB Analisi Data Borsi, Merrill Lynch, Case Writer Estimates</t>
  </si>
  <si>
    <t>Ferrari car models in Oct 2015</t>
  </si>
  <si>
    <t>Car model</t>
  </si>
  <si>
    <t>Brief description</t>
  </si>
  <si>
    <t>Note</t>
  </si>
  <si>
    <t>Sports car</t>
  </si>
  <si>
    <t>458 Italia</t>
  </si>
  <si>
    <t>Pure sports car</t>
  </si>
  <si>
    <t>replaced by 488 GTB in May 2015</t>
  </si>
  <si>
    <t>488 GTB</t>
  </si>
  <si>
    <t>Latest sports car; can also provide enjoyment to non-professional drivers for everyday use</t>
  </si>
  <si>
    <t>launched in Mar 2015</t>
  </si>
  <si>
    <t>458 Spider</t>
  </si>
  <si>
    <t>offers the full experience of sports car driving, especially on
mixed and challenging surfaces, but aims to cater to those who do not need to constantly push their car to the limit on
the track.</t>
  </si>
  <si>
    <t>launched in 2011; expect to stop producing the 458 Spider by the end of July 2015</t>
  </si>
  <si>
    <t>F12berlinetta</t>
  </si>
  <si>
    <t>most powerful high performance Ferrari sports car ever built.</t>
  </si>
  <si>
    <t>launched in 2012</t>
  </si>
  <si>
    <t>Grand Touring (GT) Cars</t>
  </si>
  <si>
    <t>California T</t>
  </si>
  <si>
    <t>only GT car in the segment to combine a retractable hard top, rear seats and a ski passage to the spacious trunk</t>
  </si>
  <si>
    <t>launched in 2014</t>
  </si>
  <si>
    <t>FF</t>
  </si>
  <si>
    <t>features an elegant two door, four seat sporting layout, and the best cabin and luggage space and occupant comfort in its class</t>
  </si>
  <si>
    <t>Special Series Cars</t>
  </si>
  <si>
    <t>458 Speciale</t>
  </si>
  <si>
    <t>our most aerodynamic road car.</t>
  </si>
  <si>
    <t>launched in 2013</t>
  </si>
  <si>
    <t>458 Speciale A</t>
  </si>
  <si>
    <t>launched in 2014; expect to stop producing the 458 Speciale A by November 2015.</t>
  </si>
  <si>
    <t xml:space="preserve">Limited Edition Supercars, Fuoriserie and One-Offs </t>
  </si>
  <si>
    <t>LaFerrari</t>
  </si>
  <si>
    <t>the latest in our line of supercars</t>
  </si>
  <si>
    <t>F60 America</t>
  </si>
  <si>
    <t>celebrates our 60 years in the United States and is available to U.S. clients only</t>
  </si>
  <si>
    <t>We have pre-sold ten F60s, with scheduled production and delivery between 2015 and 2016</t>
  </si>
  <si>
    <t>Sergio</t>
  </si>
  <si>
    <t>We produced six Sergio cars, all of which have been sold and will be dispatched to our clients by the end of 2015.</t>
  </si>
  <si>
    <t>One-Offs</t>
  </si>
  <si>
    <t>exact exterior and interior design and specifications required by the clients, and are produced as a single, unique car.</t>
  </si>
  <si>
    <t>Selected Quotations from Analysts and Reporters</t>
  </si>
  <si>
    <t>Analysts and Reporters</t>
  </si>
  <si>
    <t>Analysis</t>
  </si>
  <si>
    <t>Key message</t>
  </si>
  <si>
    <t>Richard Hilgert, “Daimler AG,” Morningstar Equity Research, October 1, 2015.</t>
  </si>
  <si>
    <t>Indications of interest [in Ferrari] have been high…with some reports stating that the deal could be as much as 10
times oversubscribed…The indications of interest and the valuation cited yesterday’s media reports certainly confirm
our thesis that Ferrari deserves a luxury goods stock multiple.</t>
  </si>
  <si>
    <t>deal could be as much as 10 times oversubscribed 
-&gt; Ferrari deserves a luxury goods stock multiple</t>
  </si>
  <si>
    <t>Abheek Bhattacharya, “Ferrari IPO: Why This Engine Runs Too Rich,” Wall Street Journal, October 20, 2015.</t>
  </si>
  <si>
    <t>Fiat wants its crown jewel to fetch a high price…yet this pricey offer, plus the burdens of maintaining Ferrari’s
specialness, could end up repelling investors…Though Ferrari’s operating margin is higher than its peers, thanks to
the high price of its products, it has been stuck between 14% and 16% since 2010….Ferrari shares are [pricey], at 36
times last year’s earnings at the midpoint of their IPO rang</t>
  </si>
  <si>
    <t>Though Ferrari’s operating margin is higher than its peers, thanks to the high price of its products, it has been stuck between 14% and 16% since 2010….Ferrari shares are [pricey], at 36 times last year’s earnings at the midpoint of their IPO range</t>
  </si>
  <si>
    <t>Alexander Haissl and Fei Teng, “European Auto OEMs,” Credit Suisse, July 15, 2015.</t>
  </si>
  <si>
    <t>Ferrari isn’t geared to the auto cycle and has exceptionally high pricing power, with strong cash conversion and
brand value. As such, we think it could also be valued in line with the top end of luxury goods companies</t>
  </si>
  <si>
    <t>high pricing power, with strong cash conversion and
brand value. As such, we think it could also be valued in line with the top end of luxury goods companies</t>
  </si>
  <si>
    <t>FT reporters, “Red Faces as Banker Revs up Ferrari IPO,” Financial Times, October 9, 2015.</t>
  </si>
  <si>
    <t>“The Chief Executive of UBS recently…[said] that it was ‘almost impossible to think that the Ferrari IPO can’t be
successful</t>
  </si>
  <si>
    <t>Ferrari IPO Demand Well Above Offer, Final Price Might Jump 20%,” SeeNews Italy, October 19, 2015.</t>
  </si>
  <si>
    <t>The demand for Ferrari shares has significantly surpassed the amount offered in the luxury sports carmaker’s US
IPO, and the final price might exceed the top end of the initial price range by 20%</t>
  </si>
  <si>
    <t>final price might exceed the top end of the initial price range by 20%</t>
  </si>
  <si>
    <t>Mike Dean, Alexander Haissl, and Fei Teng, “European Autos 2015 Outlook,” Credit Suisse, January 9, 2015.</t>
  </si>
  <si>
    <t>We believe Ferrari will struggle as an independent entity given a lack of scale</t>
  </si>
  <si>
    <t>George Galliers, Chris McNally, and Arndt Ellinghorst, “Ferrari,” Evercore, November 16, 2015.</t>
  </si>
  <si>
    <t>Ferrari has pricing power, however, Ferrari’s products sell at a similar price to comparable products. Ferrari is not
“hard” luxury. Its products need updating and refreshing</t>
  </si>
  <si>
    <t>Stephen Reitman, Erwann Dagorne, and Philippe Barrier, “FCA—Analysing the Ferrari IPO and FCA
Thereafter,” Societe Generale, July 29, 2015.
This</t>
  </si>
  <si>
    <t>In our view, the success and desirability of Ferrari’s road cars lies precisely in their exclusivity. We do not think
that Montezemolo arbitrarily imposed the 7,000 unit cap on Ferrari production back in May 2013, but rather that
this represented the apex of the supply/demand price maximization equation…A decision to produce significantly
more might drive Ferrari into lower and less rarefied segments where completion is much more acute from extremely well capitalized manufacturers.</t>
  </si>
  <si>
    <t>A decision to produce significantly more might drive Ferrari into lower and less rarefied segments where completion is much more acute from extremely well capitalized manufacturers.</t>
  </si>
  <si>
    <t>&lt;&lt;-- One of main concern</t>
  </si>
  <si>
    <t>Exhibit 8</t>
  </si>
  <si>
    <t>Ferrari Forecast (Millions of Euro, except as noted)</t>
  </si>
  <si>
    <t>Assumptions</t>
  </si>
  <si>
    <t xml:space="preserve">Growth in Cars Shipped </t>
  </si>
  <si>
    <t>Growth in Revenue/Car</t>
  </si>
  <si>
    <t>Growth in Engine Revenue</t>
  </si>
  <si>
    <t>Growth in Other Revenue</t>
  </si>
  <si>
    <t>Operating Margin - Cars</t>
  </si>
  <si>
    <t>Operating Margin - Engines</t>
  </si>
  <si>
    <t>Operating Margin - All Other Revenue</t>
  </si>
  <si>
    <t>Net Working Capital Turnover</t>
  </si>
  <si>
    <t>Net Fixed Asset Turnover</t>
  </si>
  <si>
    <t>Deprec. &amp; Amort./PP&amp;E</t>
  </si>
  <si>
    <t>Financial Forecast</t>
  </si>
  <si>
    <t>Car Shipments (000s)</t>
  </si>
  <si>
    <t>Avg Revenue per Car (Euro 000s)</t>
  </si>
  <si>
    <t xml:space="preserve">  Car Revenue</t>
  </si>
  <si>
    <t>Engine Revenue</t>
  </si>
  <si>
    <t>All Other Revenue</t>
  </si>
  <si>
    <t xml:space="preserve">  Total Revenue</t>
  </si>
  <si>
    <t>Operating Profit - Cars</t>
  </si>
  <si>
    <t>Operating Profit - Engines</t>
  </si>
  <si>
    <t>Operating Profit - All Other Revenue</t>
  </si>
  <si>
    <t xml:space="preserve">  Total Operating Profit</t>
  </si>
  <si>
    <t>Net Working Capital</t>
  </si>
  <si>
    <t>Net PP&amp;E and Int. Assets</t>
  </si>
  <si>
    <t>Deprec. &amp; Amort.</t>
  </si>
  <si>
    <t>Total Revenue Growth</t>
  </si>
  <si>
    <t>EBITDA Margin</t>
  </si>
  <si>
    <t>Source: Case Writer Estimates</t>
  </si>
  <si>
    <t>Ferrari case</t>
  </si>
  <si>
    <t>DCF valuation</t>
  </si>
  <si>
    <t>Unit: Millions of Euro, except as noted</t>
  </si>
  <si>
    <t>Terminal value</t>
  </si>
  <si>
    <t xml:space="preserve">Valuation date </t>
  </si>
  <si>
    <t>EBIT</t>
  </si>
  <si>
    <t>EBIT*tax</t>
  </si>
  <si>
    <t>EBIT after tax</t>
  </si>
  <si>
    <t>Depreciation and amortazition expense</t>
  </si>
  <si>
    <t>Net working capital changes</t>
  </si>
  <si>
    <t>CAPEX</t>
  </si>
  <si>
    <t>FCFF</t>
  </si>
  <si>
    <t>PV of FCFF</t>
  </si>
  <si>
    <t>Firm value</t>
  </si>
  <si>
    <t>Less: Net debt</t>
  </si>
  <si>
    <t>using 1H15</t>
  </si>
  <si>
    <t>Equity value</t>
  </si>
  <si>
    <t>No. of shares (in million)</t>
  </si>
  <si>
    <t>Share price (in Euro)</t>
  </si>
  <si>
    <t>Exchange Rate (USD/EUR)</t>
  </si>
  <si>
    <t>Share price (in US dollar)</t>
  </si>
  <si>
    <t>Cost of capital</t>
  </si>
  <si>
    <t>Terminal growth</t>
  </si>
  <si>
    <t>Since FCA, rather than Ferrari, would receive the cash proceeds of the offering, the appropriate number of shares to consider in pricing the company
 was the post-money shares of 189 million.</t>
  </si>
  <si>
    <t>Sensitivity analysis</t>
  </si>
  <si>
    <t>Cars and spare parts revenue growth</t>
  </si>
  <si>
    <t>growth +- 1%</t>
  </si>
  <si>
    <t>EBIT margin - car</t>
  </si>
  <si>
    <t>Projection of Ferrari financial statements</t>
  </si>
  <si>
    <t>2015F</t>
  </si>
  <si>
    <t>2016F</t>
  </si>
  <si>
    <t>2017F</t>
  </si>
  <si>
    <t>2018F</t>
  </si>
  <si>
    <t>2019F</t>
  </si>
  <si>
    <t>CAGR</t>
  </si>
  <si>
    <t>1H2015</t>
  </si>
  <si>
    <t>Income statement</t>
  </si>
  <si>
    <t xml:space="preserve">Cars and Spare Parts </t>
  </si>
  <si>
    <t xml:space="preserve">Engines </t>
  </si>
  <si>
    <t xml:space="preserve">Sponsorship, Commercial and Brand </t>
  </si>
  <si>
    <t xml:space="preserve">Other </t>
  </si>
  <si>
    <t>% Growth</t>
  </si>
  <si>
    <t>Costs excluding depreciation and amortization expense</t>
  </si>
  <si>
    <t>Operating Income (EBIT)</t>
  </si>
  <si>
    <t>Profit before Tax</t>
  </si>
  <si>
    <t>Net Profit</t>
  </si>
  <si>
    <t>EBITDA margin</t>
  </si>
  <si>
    <t>Balance sheet (project only some items)</t>
  </si>
  <si>
    <t> </t>
  </si>
  <si>
    <t>Net Working Capital Changes</t>
  </si>
  <si>
    <t>Cash and cash equivalents % sales</t>
  </si>
  <si>
    <t>Total interest bearing debt</t>
  </si>
  <si>
    <t>Operation &amp; Assumptions</t>
  </si>
  <si>
    <t>1H2014</t>
  </si>
  <si>
    <t>Revenue</t>
  </si>
  <si>
    <t>Cars and Spare Parts</t>
  </si>
  <si>
    <t xml:space="preserve">Car shipped </t>
  </si>
  <si>
    <t>Revenue/Car</t>
  </si>
  <si>
    <t>Cars and spare parts revenue</t>
  </si>
  <si>
    <t>Engines</t>
  </si>
  <si>
    <t>Engines revenue</t>
  </si>
  <si>
    <t>In 2014, Maserati's car shipment double</t>
  </si>
  <si>
    <t>Other revenue</t>
  </si>
  <si>
    <t>Total revenue</t>
  </si>
  <si>
    <t>Operating income (EBIT)</t>
  </si>
  <si>
    <t>EBIT - car</t>
  </si>
  <si>
    <t>Operating margin - car</t>
  </si>
  <si>
    <t>EBIT - engines</t>
  </si>
  <si>
    <t>Operating margin - engines</t>
  </si>
  <si>
    <t>EBIT - other revenue</t>
  </si>
  <si>
    <t>Operating margin - other revenue</t>
  </si>
  <si>
    <t>Total operating income (EBIT)</t>
  </si>
  <si>
    <t>EBIT margin</t>
  </si>
  <si>
    <t>Multiple valuation</t>
  </si>
  <si>
    <t>Brand</t>
  </si>
  <si>
    <t>Brand Sector</t>
  </si>
  <si>
    <t>Debt-to-equity ratio</t>
  </si>
  <si>
    <t>Enterprise Value</t>
  </si>
  <si>
    <t>EV/EBITDA</t>
  </si>
  <si>
    <t>BMW and Rolls-Royce</t>
  </si>
  <si>
    <t>Normal premium, Super luxury</t>
  </si>
  <si>
    <t>Ferrari EBITDA</t>
  </si>
  <si>
    <t>Mercedes</t>
  </si>
  <si>
    <t xml:space="preserve">Normal premium </t>
  </si>
  <si>
    <t xml:space="preserve">Enterprise value </t>
  </si>
  <si>
    <t>Mass and luxury</t>
  </si>
  <si>
    <t>???</t>
  </si>
  <si>
    <t>Enterprise value in Oct 2015</t>
  </si>
  <si>
    <t>Audi and Porsche, Bentley, and Bugatti</t>
  </si>
  <si>
    <t xml:space="preserve">Less: Net debt </t>
  </si>
  <si>
    <t>Average EV/Revenue</t>
  </si>
  <si>
    <t>Mean</t>
  </si>
  <si>
    <t>Ferrari Revenue</t>
  </si>
  <si>
    <t>Median</t>
  </si>
  <si>
    <t>Max</t>
  </si>
  <si>
    <t>Min</t>
  </si>
  <si>
    <t>Mean (Excluding Tesla)</t>
  </si>
  <si>
    <t>Median (Excluding Tesla)</t>
  </si>
  <si>
    <t>2020F</t>
  </si>
  <si>
    <t>2021F</t>
  </si>
  <si>
    <t>Total Debt</t>
  </si>
  <si>
    <t>Median EV/EBITDA</t>
  </si>
  <si>
    <t>EV/
Revenue</t>
  </si>
  <si>
    <t>EV/
EBITDA</t>
  </si>
  <si>
    <t xml:space="preserve">More Pessimistic </t>
  </si>
  <si>
    <t>Pessimistic</t>
  </si>
  <si>
    <t>Base Case</t>
  </si>
  <si>
    <t>Optimistic</t>
  </si>
  <si>
    <t>More Optimistic</t>
  </si>
  <si>
    <t>Sales growth</t>
  </si>
  <si>
    <t xml:space="preserve">EBIT margin </t>
  </si>
  <si>
    <t>EBIT Margin -Cars and Spare Parts</t>
  </si>
  <si>
    <t>Revenue growth</t>
  </si>
  <si>
    <t>Revenue Growth - Cars and Spare Parts</t>
  </si>
  <si>
    <t>Multiples</t>
  </si>
  <si>
    <t>Denominators</t>
  </si>
  <si>
    <t>Net debt</t>
  </si>
  <si>
    <t>No. of shares</t>
  </si>
  <si>
    <t>shares MM</t>
  </si>
  <si>
    <t>DCF</t>
  </si>
  <si>
    <t>EUR</t>
  </si>
  <si>
    <t>EUR MM</t>
  </si>
  <si>
    <t xml:space="preserve">EV/EBITDA </t>
  </si>
  <si>
    <t>USD</t>
  </si>
  <si>
    <t>Target Price - FY 2016</t>
  </si>
  <si>
    <t>Forward EV/EBITDA</t>
  </si>
  <si>
    <t>Projected EBITDA
(2016)</t>
  </si>
  <si>
    <t>2016 forward</t>
  </si>
  <si>
    <t>Projected EBITDA
(2015)</t>
  </si>
  <si>
    <t>2015 forward</t>
  </si>
  <si>
    <t>Median EV/Revenue</t>
  </si>
  <si>
    <t>Enterprise value on 20 Oct 2015</t>
  </si>
  <si>
    <t xml:space="preserve">Forward EV/EBITDA </t>
  </si>
  <si>
    <t>EV/EBITDA multiple</t>
  </si>
  <si>
    <t>Target Price (USD) - 20 Oct 2015</t>
  </si>
  <si>
    <t>Growth in total revenue</t>
  </si>
  <si>
    <t>Operating Margin - Total</t>
  </si>
  <si>
    <t>NOPAT</t>
  </si>
  <si>
    <t>Investment</t>
  </si>
  <si>
    <t>less increase in NOWC</t>
  </si>
  <si>
    <t>less increase NFA</t>
  </si>
  <si>
    <t>PV of terminal value</t>
  </si>
  <si>
    <t>Investment rate</t>
  </si>
  <si>
    <t>New issue:</t>
  </si>
  <si>
    <t>PV of Firm value</t>
  </si>
  <si>
    <t>PV Terminal value</t>
  </si>
  <si>
    <t>Cash raised</t>
  </si>
  <si>
    <t>Issue price</t>
  </si>
  <si>
    <t>if not project 2020 -&gt; assume it needs to invest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</si>
</sst>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0.0%"/>
    <numFmt numFmtId="165" formatCode="0.0"/>
    <numFmt numFmtId="166" formatCode="#,##0.0;[Red]\-#,##0.0"/>
    <numFmt numFmtId="167" formatCode="_(* #,##0.0_);_(* \(#,##0.0\);_(* &quot;-&quot;??_);_(@_)"/>
    <numFmt numFmtId="168" formatCode="#,##0_ ;\-#,##0\ "/>
    <numFmt numFmtId="169" formatCode="[$-409]d\-mmm\-yyyy;@"/>
    <numFmt numFmtId="170" formatCode="#,##0.000_ ;\-#,##0.000\ "/>
    <numFmt numFmtId="171" formatCode="_(* #,##0_);_(* \(#,##0\);_(* &quot;-&quot;??_);_(@_)"/>
    <numFmt numFmtId="172" formatCode="#,##0.00;\(#,##0.00\);\-"/>
    <numFmt numFmtId="173" formatCode="0.00\ \x"/>
    <numFmt numFmtId="174" formatCode="#,##0.0;\(#,##0.0\);\-"/>
  </numFmts>
  <fonts count="53"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theme="1"/>
      <name val="Arial"/>
      <family val="2"/>
    </font>
    <font>
      <u/>
      <sz val="11"/>
      <color theme="10"/>
      <name val="Calibri"/>
      <family val="2"/>
      <scheme val="minor"/>
    </font>
    <font>
      <u/>
      <sz val="11"/>
      <color theme="11"/>
      <name val="Calibri"/>
      <family val="2"/>
      <scheme val="minor"/>
    </font>
    <font>
      <sz val="8"/>
      <name val="Calibri"/>
      <family val="2"/>
      <scheme val="minor"/>
    </font>
    <font>
      <sz val="12"/>
      <color theme="1"/>
      <name val="Garamond"/>
      <family val="1"/>
    </font>
    <font>
      <b/>
      <sz val="12"/>
      <color theme="1"/>
      <name val="Garamond"/>
      <family val="1"/>
    </font>
    <font>
      <sz val="12"/>
      <color indexed="8"/>
      <name val="Garamond"/>
      <family val="1"/>
    </font>
    <font>
      <b/>
      <sz val="12"/>
      <color indexed="8"/>
      <name val="Garamond"/>
      <family val="1"/>
    </font>
    <font>
      <sz val="12"/>
      <name val="Garamond"/>
      <family val="1"/>
    </font>
    <font>
      <sz val="10"/>
      <color theme="1"/>
      <name val="Garamond"/>
      <family val="1"/>
    </font>
    <font>
      <u/>
      <sz val="12"/>
      <color theme="1"/>
      <name val="Garamond"/>
      <family val="1"/>
    </font>
    <font>
      <u/>
      <sz val="12"/>
      <name val="Garamond"/>
      <family val="1"/>
    </font>
    <font>
      <u val="singleAccounting"/>
      <sz val="12"/>
      <name val="Garamond"/>
      <family val="1"/>
    </font>
    <font>
      <sz val="12"/>
      <color rgb="FF808080"/>
      <name val="Garamond"/>
      <family val="1"/>
    </font>
    <font>
      <sz val="12"/>
      <name val="Times New Roman"/>
      <family val="1"/>
    </font>
    <font>
      <b/>
      <sz val="12"/>
      <name val="Arial"/>
      <family val="2"/>
    </font>
    <font>
      <i/>
      <sz val="10"/>
      <color indexed="8"/>
      <name val="Times New Roman"/>
      <family val="1"/>
    </font>
    <font>
      <sz val="10"/>
      <color indexed="8"/>
      <name val="Times New Roman"/>
      <family val="1"/>
    </font>
    <font>
      <sz val="8"/>
      <color theme="1"/>
      <name val="Times New Roman"/>
      <family val="1"/>
    </font>
    <font>
      <b/>
      <sz val="11"/>
      <color theme="0"/>
      <name val="Calibri"/>
      <family val="2"/>
      <scheme val="minor"/>
    </font>
    <font>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00"/>
      <name val="Calibri"/>
      <family val="2"/>
    </font>
    <font>
      <b/>
      <sz val="11"/>
      <color theme="9"/>
      <name val="Calibri"/>
      <family val="2"/>
      <scheme val="minor"/>
    </font>
    <font>
      <sz val="11"/>
      <color rgb="FF000000"/>
      <name val="Calibri"/>
      <family val="2"/>
      <scheme val="minor"/>
    </font>
    <font>
      <sz val="11"/>
      <color rgb="FF000000"/>
      <name val="Calibri"/>
      <family val="2"/>
      <scheme val="minor"/>
    </font>
    <font>
      <sz val="12"/>
      <color theme="1"/>
      <name val="Calibri"/>
      <family val="2"/>
      <scheme val="minor"/>
    </font>
    <font>
      <sz val="12"/>
      <color indexed="8"/>
      <name val="Calibri"/>
      <family val="2"/>
      <scheme val="minor"/>
    </font>
    <font>
      <b/>
      <sz val="12"/>
      <color indexed="8"/>
      <name val="Calibri"/>
      <family val="2"/>
      <scheme val="minor"/>
    </font>
    <font>
      <sz val="12"/>
      <name val="Calibri"/>
      <family val="2"/>
      <scheme val="minor"/>
    </font>
    <font>
      <sz val="11"/>
      <color rgb="FF0070C0"/>
      <name val="Calibri"/>
      <family val="2"/>
      <scheme val="minor"/>
    </font>
    <font>
      <i/>
      <sz val="11"/>
      <color theme="1"/>
      <name val="Calibri"/>
      <family val="2"/>
      <scheme val="minor"/>
    </font>
    <font>
      <i/>
      <sz val="11"/>
      <color rgb="FF0070C0"/>
      <name val="Calibri"/>
      <family val="2"/>
      <scheme val="minor"/>
    </font>
    <font>
      <b/>
      <sz val="11"/>
      <color rgb="FF000000"/>
      <name val="Calibri"/>
      <family val="2"/>
    </font>
    <font>
      <i/>
      <sz val="11"/>
      <color rgb="FF000000"/>
      <name val="Calibri"/>
      <family val="2"/>
    </font>
    <font>
      <b/>
      <sz val="11"/>
      <color rgb="FF000000"/>
      <name val="Calibri"/>
      <family val="2"/>
      <scheme val="minor"/>
    </font>
    <font>
      <i/>
      <sz val="11"/>
      <color rgb="FF0070C0"/>
      <name val="Calibri"/>
      <family val="2"/>
    </font>
    <font>
      <sz val="11"/>
      <color rgb="FF0070C0"/>
      <name val="Calibri"/>
      <family val="2"/>
    </font>
    <font>
      <i/>
      <sz val="11"/>
      <color rgb="FFFF0000"/>
      <name val="Calibri"/>
      <family val="2"/>
    </font>
    <font>
      <i/>
      <sz val="11"/>
      <name val="Calibri"/>
      <family val="2"/>
    </font>
    <font>
      <b/>
      <sz val="12"/>
      <color theme="1"/>
      <name val="Calibri"/>
      <family val="2"/>
      <scheme val="minor"/>
    </font>
    <font>
      <b/>
      <i/>
      <sz val="11"/>
      <color theme="1"/>
      <name val="Calibri"/>
      <family val="2"/>
      <scheme val="minor"/>
    </font>
    <font>
      <sz val="11"/>
      <name val="Calibri"/>
      <family val="2"/>
      <scheme val="minor"/>
    </font>
    <font>
      <b/>
      <i/>
      <sz val="11"/>
      <color theme="0"/>
      <name val="Calibri"/>
      <family val="2"/>
      <scheme val="minor"/>
    </font>
    <font>
      <u/>
      <sz val="11"/>
      <color theme="1"/>
      <name val="Calibri"/>
      <family val="2"/>
      <scheme val="minor"/>
    </font>
    <font>
      <u val="singleAccounting"/>
      <sz val="11"/>
      <color theme="1"/>
      <name val="Calibri"/>
      <family val="2"/>
      <scheme val="minor"/>
    </font>
  </fonts>
  <fills count="23">
    <fill>
      <patternFill patternType="none"/>
    </fill>
    <fill>
      <patternFill patternType="gray125"/>
    </fill>
    <fill>
      <patternFill patternType="solid">
        <fgColor rgb="FFF7903B"/>
        <bgColor indexed="64"/>
      </patternFill>
    </fill>
    <fill>
      <patternFill patternType="solid">
        <fgColor rgb="FF00206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DBDB"/>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0070C0"/>
        <bgColor indexed="64"/>
      </patternFill>
    </fill>
    <fill>
      <patternFill patternType="solid">
        <fgColor theme="6"/>
        <bgColor indexed="64"/>
      </patternFill>
    </fill>
    <fill>
      <patternFill patternType="solid">
        <fgColor theme="7"/>
        <bgColor indexed="64"/>
      </patternFill>
    </fill>
    <fill>
      <patternFill patternType="solid">
        <fgColor theme="6" tint="0.39997558519241921"/>
        <bgColor indexed="64"/>
      </patternFill>
    </fill>
    <fill>
      <patternFill patternType="solid">
        <fgColor rgb="FF92D050"/>
        <bgColor indexed="64"/>
      </patternFill>
    </fill>
  </fills>
  <borders count="22">
    <border>
      <left/>
      <right/>
      <top/>
      <bottom/>
      <diagonal/>
    </border>
    <border>
      <left/>
      <right/>
      <top/>
      <bottom style="thin">
        <color auto="1"/>
      </bottom>
      <diagonal/>
    </border>
    <border>
      <left/>
      <right/>
      <top style="thin">
        <color rgb="FF000000"/>
      </top>
      <bottom style="double">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double">
        <color rgb="FF000000"/>
      </bottom>
      <diagonal/>
    </border>
    <border>
      <left/>
      <right/>
      <top style="thin">
        <color indexed="64"/>
      </top>
      <bottom/>
      <diagonal/>
    </border>
    <border>
      <left/>
      <right/>
      <top style="thin">
        <color indexed="64"/>
      </top>
      <bottom style="double">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theme="2" tint="-0.249977111117893"/>
      </left>
      <right/>
      <top style="thin">
        <color theme="2" tint="-0.249977111117893"/>
      </top>
      <bottom style="thin">
        <color theme="2" tint="-0.249977111117893"/>
      </bottom>
      <diagonal/>
    </border>
  </borders>
  <cellStyleXfs count="469">
    <xf numFmtId="0" fontId="0"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4" fillId="0" borderId="0"/>
    <xf numFmtId="0" fontId="5" fillId="0" borderId="0"/>
    <xf numFmtId="1" fontId="4" fillId="0" borderId="0">
      <alignment vertical="center"/>
    </xf>
    <xf numFmtId="9"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Border="0" applyAlignment="0"/>
  </cellStyleXfs>
  <cellXfs count="398">
    <xf numFmtId="0" fontId="0" fillId="0" borderId="0" xfId="0"/>
    <xf numFmtId="0" fontId="9" fillId="0" borderId="0" xfId="0" applyFont="1"/>
    <xf numFmtId="0" fontId="9" fillId="0" borderId="0" xfId="0" applyFont="1" applyAlignment="1">
      <alignment horizontal="right"/>
    </xf>
    <xf numFmtId="164" fontId="9" fillId="0" borderId="0" xfId="2" applyNumberFormat="1" applyFont="1" applyAlignment="1">
      <alignment horizontal="right"/>
    </xf>
    <xf numFmtId="3" fontId="9" fillId="0" borderId="0" xfId="0" applyNumberFormat="1" applyFont="1" applyAlignment="1">
      <alignment horizontal="right"/>
    </xf>
    <xf numFmtId="0" fontId="10" fillId="0" borderId="0" xfId="0" applyFont="1"/>
    <xf numFmtId="2" fontId="11" fillId="0" borderId="0" xfId="0" applyNumberFormat="1" applyFont="1" applyAlignment="1">
      <alignment horizontal="right" wrapText="1"/>
    </xf>
    <xf numFmtId="0" fontId="9" fillId="0" borderId="0" xfId="0" applyFont="1" applyAlignment="1">
      <alignment horizontal="right" wrapText="1"/>
    </xf>
    <xf numFmtId="164" fontId="11" fillId="0" borderId="0" xfId="2" applyNumberFormat="1" applyFont="1" applyFill="1" applyBorder="1" applyAlignment="1" applyProtection="1">
      <alignment horizontal="right" wrapText="1"/>
    </xf>
    <xf numFmtId="3" fontId="11" fillId="0" borderId="0" xfId="0" applyNumberFormat="1" applyFont="1" applyAlignment="1">
      <alignment horizontal="right" wrapText="1"/>
    </xf>
    <xf numFmtId="2" fontId="12" fillId="0" borderId="0" xfId="0" applyNumberFormat="1" applyFont="1" applyAlignment="1">
      <alignment horizontal="left"/>
    </xf>
    <xf numFmtId="2" fontId="11" fillId="0" borderId="0" xfId="0" applyNumberFormat="1" applyFont="1" applyAlignment="1">
      <alignment horizontal="left" wrapText="1" indent="2"/>
    </xf>
    <xf numFmtId="3" fontId="9" fillId="0" borderId="0" xfId="1" applyNumberFormat="1" applyFont="1"/>
    <xf numFmtId="164" fontId="9" fillId="0" borderId="0" xfId="2" applyNumberFormat="1" applyFont="1"/>
    <xf numFmtId="3" fontId="9" fillId="0" borderId="0" xfId="0" applyNumberFormat="1" applyFont="1"/>
    <xf numFmtId="2" fontId="12" fillId="0" borderId="0" xfId="0" applyNumberFormat="1" applyFont="1" applyAlignment="1">
      <alignment horizontal="left" wrapText="1"/>
    </xf>
    <xf numFmtId="3" fontId="13" fillId="0" borderId="0" xfId="0" applyNumberFormat="1" applyFont="1" applyAlignment="1">
      <alignment horizontal="right"/>
    </xf>
    <xf numFmtId="164" fontId="13" fillId="0" borderId="0" xfId="2" applyNumberFormat="1" applyFont="1" applyFill="1" applyBorder="1" applyAlignment="1" applyProtection="1">
      <alignment horizontal="right"/>
    </xf>
    <xf numFmtId="38" fontId="13" fillId="0" borderId="0" xfId="0" applyNumberFormat="1" applyFont="1" applyAlignment="1">
      <alignment horizontal="right"/>
    </xf>
    <xf numFmtId="0" fontId="9" fillId="0" borderId="1" xfId="0" applyFont="1" applyBorder="1"/>
    <xf numFmtId="0" fontId="9" fillId="0" borderId="1" xfId="0" applyFont="1" applyBorder="1" applyAlignment="1">
      <alignment horizontal="center"/>
    </xf>
    <xf numFmtId="167" fontId="9" fillId="0" borderId="1" xfId="1" applyNumberFormat="1" applyFont="1" applyBorder="1"/>
    <xf numFmtId="167" fontId="9" fillId="0" borderId="0" xfId="1" applyNumberFormat="1" applyFont="1" applyBorder="1"/>
    <xf numFmtId="0" fontId="15" fillId="0" borderId="0" xfId="0" applyFont="1"/>
    <xf numFmtId="3" fontId="15" fillId="0" borderId="0" xfId="0" applyNumberFormat="1" applyFont="1"/>
    <xf numFmtId="3" fontId="9" fillId="0" borderId="0" xfId="0" applyNumberFormat="1" applyFont="1" applyAlignment="1">
      <alignment horizontal="right" wrapText="1"/>
    </xf>
    <xf numFmtId="0" fontId="14" fillId="0" borderId="0" xfId="0" applyFont="1"/>
    <xf numFmtId="2" fontId="9" fillId="0" borderId="0" xfId="0" applyNumberFormat="1" applyFont="1" applyAlignment="1">
      <alignment horizontal="right"/>
    </xf>
    <xf numFmtId="2" fontId="13" fillId="0" borderId="0" xfId="0" applyNumberFormat="1" applyFont="1"/>
    <xf numFmtId="2" fontId="15" fillId="0" borderId="0" xfId="0" applyNumberFormat="1" applyFont="1" applyAlignment="1">
      <alignment horizontal="right"/>
    </xf>
    <xf numFmtId="0" fontId="16" fillId="0" borderId="0" xfId="0" applyFont="1" applyAlignment="1">
      <alignment horizontal="right"/>
    </xf>
    <xf numFmtId="2" fontId="16" fillId="0" borderId="0" xfId="0" applyNumberFormat="1" applyFont="1" applyAlignment="1">
      <alignment horizontal="right"/>
    </xf>
    <xf numFmtId="0" fontId="15" fillId="0" borderId="0" xfId="0" applyFont="1" applyAlignment="1">
      <alignment horizontal="right" wrapText="1"/>
    </xf>
    <xf numFmtId="2" fontId="13" fillId="0" borderId="0" xfId="0" applyNumberFormat="1" applyFont="1" applyAlignment="1">
      <alignment horizontal="left"/>
    </xf>
    <xf numFmtId="2" fontId="13" fillId="0" borderId="0" xfId="0" applyNumberFormat="1" applyFont="1" applyAlignment="1">
      <alignment horizontal="right"/>
    </xf>
    <xf numFmtId="2" fontId="13" fillId="0" borderId="0" xfId="0" applyNumberFormat="1" applyFont="1" applyAlignment="1">
      <alignment horizontal="left" indent="2"/>
    </xf>
    <xf numFmtId="165" fontId="9" fillId="0" borderId="0" xfId="0" applyNumberFormat="1" applyFont="1"/>
    <xf numFmtId="3" fontId="15" fillId="0" borderId="0" xfId="0" applyNumberFormat="1" applyFont="1" applyAlignment="1">
      <alignment horizontal="right"/>
    </xf>
    <xf numFmtId="166" fontId="13" fillId="0" borderId="0" xfId="0" applyNumberFormat="1" applyFont="1" applyAlignment="1">
      <alignment horizontal="left"/>
    </xf>
    <xf numFmtId="1" fontId="9" fillId="0" borderId="0" xfId="0" applyNumberFormat="1" applyFont="1"/>
    <xf numFmtId="3" fontId="16" fillId="0" borderId="0" xfId="0" applyNumberFormat="1" applyFont="1" applyAlignment="1">
      <alignment horizontal="right"/>
    </xf>
    <xf numFmtId="1" fontId="15" fillId="0" borderId="0" xfId="0" applyNumberFormat="1" applyFont="1"/>
    <xf numFmtId="3" fontId="15" fillId="0" borderId="0" xfId="0" applyNumberFormat="1" applyFont="1" applyAlignment="1">
      <alignment horizontal="right" wrapText="1"/>
    </xf>
    <xf numFmtId="3" fontId="16" fillId="0" borderId="0" xfId="0" applyNumberFormat="1" applyFont="1" applyAlignment="1">
      <alignment horizontal="right" wrapText="1"/>
    </xf>
    <xf numFmtId="3" fontId="13" fillId="0" borderId="0" xfId="0" applyNumberFormat="1" applyFont="1" applyAlignment="1">
      <alignment horizontal="right" wrapText="1"/>
    </xf>
    <xf numFmtId="3" fontId="9" fillId="0" borderId="0" xfId="1" applyNumberFormat="1" applyFont="1" applyBorder="1" applyAlignment="1">
      <alignment horizontal="right"/>
    </xf>
    <xf numFmtId="3" fontId="9" fillId="0" borderId="0" xfId="1" applyNumberFormat="1" applyFont="1" applyBorder="1" applyAlignment="1">
      <alignment horizontal="right" wrapText="1"/>
    </xf>
    <xf numFmtId="0" fontId="14" fillId="0" borderId="0" xfId="0" applyFont="1" applyAlignment="1">
      <alignment horizontal="left"/>
    </xf>
    <xf numFmtId="0" fontId="13" fillId="0" borderId="0" xfId="0" applyFont="1"/>
    <xf numFmtId="169" fontId="16" fillId="0" borderId="0" xfId="0" applyNumberFormat="1" applyFont="1"/>
    <xf numFmtId="3" fontId="13" fillId="0" borderId="0" xfId="0" applyNumberFormat="1" applyFont="1"/>
    <xf numFmtId="3" fontId="17" fillId="0" borderId="0" xfId="0" applyNumberFormat="1" applyFont="1"/>
    <xf numFmtId="3" fontId="16" fillId="0" borderId="0" xfId="0" applyNumberFormat="1" applyFont="1"/>
    <xf numFmtId="3" fontId="13" fillId="0" borderId="0" xfId="1" applyNumberFormat="1" applyFont="1"/>
    <xf numFmtId="168" fontId="13" fillId="0" borderId="0" xfId="6" applyNumberFormat="1" applyFont="1" applyAlignment="1"/>
    <xf numFmtId="0" fontId="9" fillId="0" borderId="0" xfId="0" applyFont="1" applyAlignment="1">
      <alignment horizontal="left" vertical="center"/>
    </xf>
    <xf numFmtId="168" fontId="18" fillId="0" borderId="0" xfId="6" applyNumberFormat="1" applyFont="1" applyAlignment="1"/>
    <xf numFmtId="0" fontId="13" fillId="0" borderId="0" xfId="6" applyNumberFormat="1" applyFont="1" applyAlignment="1">
      <alignment horizontal="right"/>
    </xf>
    <xf numFmtId="168" fontId="13" fillId="0" borderId="0" xfId="6" applyNumberFormat="1" applyFont="1" applyAlignment="1">
      <alignment horizontal="right"/>
    </xf>
    <xf numFmtId="168" fontId="16" fillId="0" borderId="0" xfId="6" applyNumberFormat="1" applyFont="1" applyAlignment="1">
      <alignment horizontal="right"/>
    </xf>
    <xf numFmtId="170" fontId="13" fillId="0" borderId="0" xfId="6" applyNumberFormat="1" applyFont="1" applyAlignment="1"/>
    <xf numFmtId="10" fontId="9" fillId="0" borderId="0" xfId="2" applyNumberFormat="1" applyFont="1" applyAlignment="1">
      <alignment horizontal="right"/>
    </xf>
    <xf numFmtId="10" fontId="9" fillId="0" borderId="0" xfId="2" applyNumberFormat="1" applyFont="1"/>
    <xf numFmtId="3" fontId="9" fillId="0" borderId="0" xfId="1" applyNumberFormat="1" applyFont="1" applyAlignment="1">
      <alignment horizontal="right"/>
    </xf>
    <xf numFmtId="0" fontId="3" fillId="0" borderId="0" xfId="3"/>
    <xf numFmtId="0" fontId="19" fillId="2" borderId="0" xfId="4" applyFont="1" applyFill="1" applyAlignment="1">
      <alignment horizontal="center" vertical="center" wrapText="1"/>
    </xf>
    <xf numFmtId="0" fontId="20" fillId="0" borderId="0" xfId="4" applyFont="1" applyAlignment="1">
      <alignment horizontal="center" vertical="center" wrapText="1"/>
    </xf>
    <xf numFmtId="49" fontId="23" fillId="0" borderId="0" xfId="3" applyNumberFormat="1" applyFont="1"/>
    <xf numFmtId="0" fontId="0" fillId="3" borderId="0" xfId="0" applyFill="1"/>
    <xf numFmtId="0" fontId="26" fillId="3" borderId="0" xfId="0" applyFont="1" applyFill="1"/>
    <xf numFmtId="0" fontId="27" fillId="0" borderId="0" xfId="0" applyFont="1"/>
    <xf numFmtId="0" fontId="0" fillId="4" borderId="0" xfId="0" applyFill="1"/>
    <xf numFmtId="0" fontId="26" fillId="3" borderId="0" xfId="0" applyFont="1" applyFill="1" applyAlignment="1">
      <alignment horizontal="center"/>
    </xf>
    <xf numFmtId="43" fontId="0" fillId="0" borderId="0" xfId="0" applyNumberFormat="1"/>
    <xf numFmtId="43" fontId="0" fillId="0" borderId="3" xfId="0" applyNumberFormat="1" applyBorder="1"/>
    <xf numFmtId="0" fontId="0" fillId="0" borderId="0" xfId="0" applyAlignment="1">
      <alignment horizontal="left" indent="1"/>
    </xf>
    <xf numFmtId="0" fontId="0" fillId="0" borderId="0" xfId="0" applyAlignment="1">
      <alignment horizontal="left"/>
    </xf>
    <xf numFmtId="43" fontId="27" fillId="0" borderId="2" xfId="0" applyNumberFormat="1" applyFont="1" applyBorder="1"/>
    <xf numFmtId="43" fontId="27" fillId="0" borderId="0" xfId="0" applyNumberFormat="1" applyFont="1"/>
    <xf numFmtId="0" fontId="27" fillId="4" borderId="0" xfId="0" applyFont="1" applyFill="1"/>
    <xf numFmtId="0" fontId="29" fillId="0" borderId="0" xfId="0" applyFont="1"/>
    <xf numFmtId="0" fontId="27"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28" fillId="0" borderId="0" xfId="0" applyFont="1" applyAlignment="1">
      <alignment vertical="center"/>
    </xf>
    <xf numFmtId="0" fontId="27" fillId="0" borderId="0" xfId="0" applyFont="1" applyAlignment="1">
      <alignment vertical="center" wrapText="1"/>
    </xf>
    <xf numFmtId="0" fontId="27" fillId="6" borderId="4" xfId="0" applyFont="1" applyFill="1" applyBorder="1" applyAlignment="1">
      <alignment vertical="center" wrapText="1"/>
    </xf>
    <xf numFmtId="0" fontId="0" fillId="7" borderId="4" xfId="0" applyFill="1" applyBorder="1" applyAlignment="1">
      <alignment vertical="center" wrapText="1"/>
    </xf>
    <xf numFmtId="0" fontId="28" fillId="0" borderId="4" xfId="0" applyFont="1" applyBorder="1" applyAlignment="1">
      <alignment vertical="center" wrapText="1"/>
    </xf>
    <xf numFmtId="0" fontId="0" fillId="0" borderId="4" xfId="0" applyBorder="1" applyAlignment="1">
      <alignment vertical="center" wrapText="1"/>
    </xf>
    <xf numFmtId="0" fontId="29" fillId="0" borderId="4" xfId="0" applyFont="1" applyBorder="1" applyAlignment="1">
      <alignment vertical="center" wrapText="1"/>
    </xf>
    <xf numFmtId="0" fontId="30" fillId="0" borderId="4" xfId="0" applyFont="1" applyBorder="1" applyAlignment="1">
      <alignment vertical="center" wrapText="1"/>
    </xf>
    <xf numFmtId="0" fontId="0" fillId="9" borderId="4" xfId="0" applyFill="1" applyBorder="1" applyAlignment="1">
      <alignment vertical="center" wrapText="1"/>
    </xf>
    <xf numFmtId="0" fontId="0" fillId="8" borderId="4" xfId="0" applyFill="1" applyBorder="1" applyAlignment="1">
      <alignment vertical="center" wrapText="1"/>
    </xf>
    <xf numFmtId="0" fontId="31" fillId="9" borderId="4" xfId="0" applyFont="1" applyFill="1" applyBorder="1" applyAlignment="1">
      <alignment vertical="center" wrapText="1"/>
    </xf>
    <xf numFmtId="0" fontId="27" fillId="8" borderId="4" xfId="0" applyFont="1" applyFill="1" applyBorder="1" applyAlignment="1">
      <alignment vertical="center" wrapText="1"/>
    </xf>
    <xf numFmtId="0" fontId="27" fillId="6" borderId="4" xfId="0" applyFont="1" applyFill="1" applyBorder="1" applyAlignment="1">
      <alignment horizontal="center" vertical="center" wrapText="1"/>
    </xf>
    <xf numFmtId="168" fontId="13" fillId="10" borderId="0" xfId="6" applyNumberFormat="1" applyFont="1" applyFill="1" applyAlignment="1"/>
    <xf numFmtId="168" fontId="13" fillId="10" borderId="0" xfId="6" applyNumberFormat="1" applyFont="1" applyFill="1" applyAlignment="1">
      <alignment horizontal="right"/>
    </xf>
    <xf numFmtId="0" fontId="25" fillId="3" borderId="0" xfId="0" applyFont="1" applyFill="1"/>
    <xf numFmtId="0" fontId="2" fillId="3" borderId="0" xfId="0" applyFont="1" applyFill="1"/>
    <xf numFmtId="0" fontId="24" fillId="3" borderId="0" xfId="0" applyFont="1" applyFill="1"/>
    <xf numFmtId="0" fontId="25" fillId="3" borderId="0" xfId="0" applyFont="1" applyFill="1" applyAlignment="1">
      <alignment horizontal="left"/>
    </xf>
    <xf numFmtId="0" fontId="32" fillId="3" borderId="0" xfId="0" applyFont="1" applyFill="1"/>
    <xf numFmtId="0" fontId="33" fillId="0" borderId="0" xfId="0" applyFont="1" applyAlignment="1">
      <alignment horizontal="right"/>
    </xf>
    <xf numFmtId="0" fontId="2" fillId="0" borderId="0" xfId="0" applyFont="1"/>
    <xf numFmtId="0" fontId="33" fillId="0" borderId="0" xfId="0" applyFont="1"/>
    <xf numFmtId="2" fontId="35" fillId="0" borderId="0" xfId="0" applyNumberFormat="1" applyFont="1" applyAlignment="1">
      <alignment horizontal="left"/>
    </xf>
    <xf numFmtId="3" fontId="33" fillId="0" borderId="0" xfId="0" applyNumberFormat="1" applyFont="1" applyAlignment="1">
      <alignment horizontal="right"/>
    </xf>
    <xf numFmtId="2" fontId="34" fillId="0" borderId="0" xfId="0" applyNumberFormat="1" applyFont="1" applyAlignment="1">
      <alignment horizontal="left" wrapText="1" indent="2"/>
    </xf>
    <xf numFmtId="3" fontId="33" fillId="0" borderId="0" xfId="1" applyNumberFormat="1" applyFont="1" applyAlignment="1">
      <alignment horizontal="right"/>
    </xf>
    <xf numFmtId="2" fontId="35" fillId="0" borderId="0" xfId="0" applyNumberFormat="1" applyFont="1" applyAlignment="1">
      <alignment horizontal="left" wrapText="1"/>
    </xf>
    <xf numFmtId="3" fontId="36" fillId="0" borderId="0" xfId="0" applyNumberFormat="1" applyFont="1" applyAlignment="1">
      <alignment horizontal="right"/>
    </xf>
    <xf numFmtId="3" fontId="33" fillId="0" borderId="0" xfId="0" applyNumberFormat="1" applyFont="1"/>
    <xf numFmtId="38" fontId="36" fillId="0" borderId="0" xfId="0" applyNumberFormat="1" applyFont="1" applyAlignment="1">
      <alignment horizontal="right"/>
    </xf>
    <xf numFmtId="0" fontId="33" fillId="0" borderId="0" xfId="0" applyFont="1" applyAlignment="1">
      <alignment horizontal="center" vertical="center"/>
    </xf>
    <xf numFmtId="2" fontId="34" fillId="0" borderId="0" xfId="0" applyNumberFormat="1" applyFont="1" applyAlignment="1">
      <alignment horizontal="center" vertical="center" wrapText="1"/>
    </xf>
    <xf numFmtId="3" fontId="33" fillId="0" borderId="0" xfId="0" applyNumberFormat="1" applyFont="1" applyAlignment="1">
      <alignment horizontal="center" vertical="center" wrapText="1"/>
    </xf>
    <xf numFmtId="3" fontId="34" fillId="0" borderId="0" xfId="0" applyNumberFormat="1" applyFont="1" applyAlignment="1">
      <alignment horizontal="center" vertical="center" wrapText="1"/>
    </xf>
    <xf numFmtId="0" fontId="2" fillId="0" borderId="0" xfId="0" applyFont="1" applyAlignment="1">
      <alignment horizontal="center" vertical="center"/>
    </xf>
    <xf numFmtId="0" fontId="33" fillId="0" borderId="0" xfId="0" applyFont="1" applyAlignment="1">
      <alignment horizontal="center" vertical="center" wrapText="1"/>
    </xf>
    <xf numFmtId="43" fontId="2" fillId="0" borderId="0" xfId="0" applyNumberFormat="1" applyFont="1"/>
    <xf numFmtId="2" fontId="35" fillId="11" borderId="0" xfId="0" applyNumberFormat="1" applyFont="1" applyFill="1" applyAlignment="1">
      <alignment horizontal="left" wrapText="1"/>
    </xf>
    <xf numFmtId="3" fontId="33" fillId="11" borderId="0" xfId="1" applyNumberFormat="1" applyFont="1" applyFill="1" applyAlignment="1">
      <alignment horizontal="right"/>
    </xf>
    <xf numFmtId="10" fontId="33" fillId="11" borderId="0" xfId="1" applyNumberFormat="1" applyFont="1" applyFill="1" applyAlignment="1">
      <alignment horizontal="right"/>
    </xf>
    <xf numFmtId="43" fontId="33" fillId="11" borderId="0" xfId="1" applyFont="1" applyFill="1" applyAlignment="1">
      <alignment horizontal="right"/>
    </xf>
    <xf numFmtId="2" fontId="34" fillId="12" borderId="0" xfId="0" applyNumberFormat="1" applyFont="1" applyFill="1" applyAlignment="1">
      <alignment horizontal="left" wrapText="1" indent="2"/>
    </xf>
    <xf numFmtId="3" fontId="33" fillId="12" borderId="0" xfId="1" applyNumberFormat="1" applyFont="1" applyFill="1" applyAlignment="1">
      <alignment horizontal="right"/>
    </xf>
    <xf numFmtId="3" fontId="33" fillId="12" borderId="0" xfId="0" applyNumberFormat="1" applyFont="1" applyFill="1" applyAlignment="1">
      <alignment horizontal="right"/>
    </xf>
    <xf numFmtId="3" fontId="33" fillId="12" borderId="0" xfId="0" applyNumberFormat="1" applyFont="1" applyFill="1"/>
    <xf numFmtId="10" fontId="25" fillId="3" borderId="0" xfId="0" applyNumberFormat="1" applyFont="1" applyFill="1"/>
    <xf numFmtId="10" fontId="34" fillId="0" borderId="0" xfId="2" applyNumberFormat="1" applyFont="1" applyFill="1" applyBorder="1" applyAlignment="1" applyProtection="1">
      <alignment horizontal="center" vertical="center" wrapText="1"/>
    </xf>
    <xf numFmtId="10" fontId="33" fillId="0" borderId="0" xfId="2" applyNumberFormat="1" applyFont="1" applyAlignment="1">
      <alignment horizontal="right"/>
    </xf>
    <xf numFmtId="10" fontId="33" fillId="12" borderId="0" xfId="2" applyNumberFormat="1" applyFont="1" applyFill="1" applyAlignment="1">
      <alignment horizontal="right"/>
    </xf>
    <xf numFmtId="10" fontId="36" fillId="0" borderId="0" xfId="2" applyNumberFormat="1" applyFont="1" applyFill="1" applyBorder="1" applyAlignment="1" applyProtection="1">
      <alignment horizontal="right"/>
    </xf>
    <xf numFmtId="10" fontId="2" fillId="0" borderId="0" xfId="0" applyNumberFormat="1" applyFont="1"/>
    <xf numFmtId="43" fontId="25" fillId="3" borderId="0" xfId="0" applyNumberFormat="1" applyFont="1" applyFill="1"/>
    <xf numFmtId="0" fontId="25" fillId="3" borderId="0" xfId="0" applyFont="1" applyFill="1" applyAlignment="1">
      <alignment horizontal="center" vertical="center"/>
    </xf>
    <xf numFmtId="0" fontId="24" fillId="3" borderId="0" xfId="0" applyFont="1" applyFill="1" applyAlignment="1">
      <alignment horizontal="center" vertical="center"/>
    </xf>
    <xf numFmtId="2" fontId="35" fillId="0" borderId="0" xfId="0" applyNumberFormat="1" applyFont="1" applyAlignment="1">
      <alignment horizontal="center" vertical="center"/>
    </xf>
    <xf numFmtId="2" fontId="34" fillId="0" borderId="0" xfId="0" applyNumberFormat="1" applyFont="1" applyAlignment="1">
      <alignment horizontal="center" vertical="center"/>
    </xf>
    <xf numFmtId="2" fontId="34" fillId="12" borderId="0" xfId="0" applyNumberFormat="1" applyFont="1" applyFill="1" applyAlignment="1">
      <alignment horizontal="center" vertical="center" wrapText="1"/>
    </xf>
    <xf numFmtId="2" fontId="35" fillId="11" borderId="0" xfId="0" applyNumberFormat="1" applyFont="1" applyFill="1" applyAlignment="1">
      <alignment horizontal="center" vertical="center" wrapText="1"/>
    </xf>
    <xf numFmtId="2" fontId="35" fillId="0" borderId="0" xfId="0" applyNumberFormat="1" applyFont="1" applyAlignment="1">
      <alignment horizontal="center" vertical="center" wrapText="1"/>
    </xf>
    <xf numFmtId="2" fontId="34" fillId="13" borderId="0" xfId="0" applyNumberFormat="1" applyFont="1" applyFill="1" applyAlignment="1">
      <alignment horizontal="left" wrapText="1" indent="2"/>
    </xf>
    <xf numFmtId="10" fontId="0" fillId="0" borderId="0" xfId="0" applyNumberFormat="1"/>
    <xf numFmtId="0" fontId="38" fillId="0" borderId="0" xfId="0" applyFont="1"/>
    <xf numFmtId="10" fontId="38" fillId="0" borderId="0" xfId="0" applyNumberFormat="1" applyFont="1"/>
    <xf numFmtId="10" fontId="39" fillId="10" borderId="0" xfId="0" applyNumberFormat="1" applyFont="1" applyFill="1"/>
    <xf numFmtId="171" fontId="0" fillId="0" borderId="0" xfId="0" applyNumberFormat="1"/>
    <xf numFmtId="2" fontId="0" fillId="0" borderId="0" xfId="0" applyNumberFormat="1"/>
    <xf numFmtId="1" fontId="0" fillId="0" borderId="0" xfId="0" applyNumberFormat="1"/>
    <xf numFmtId="0" fontId="27" fillId="14" borderId="0" xfId="0" applyFont="1" applyFill="1"/>
    <xf numFmtId="0" fontId="40" fillId="4" borderId="0" xfId="0" applyFont="1" applyFill="1"/>
    <xf numFmtId="0" fontId="39" fillId="0" borderId="0" xfId="0" applyFont="1" applyAlignment="1">
      <alignment horizontal="left" indent="1"/>
    </xf>
    <xf numFmtId="0" fontId="39" fillId="0" borderId="0" xfId="0" applyFont="1"/>
    <xf numFmtId="10" fontId="39" fillId="0" borderId="0" xfId="0" applyNumberFormat="1" applyFont="1"/>
    <xf numFmtId="0" fontId="37" fillId="0" borderId="0" xfId="0" applyFont="1"/>
    <xf numFmtId="43" fontId="37" fillId="0" borderId="0" xfId="0" applyNumberFormat="1" applyFont="1"/>
    <xf numFmtId="3" fontId="0" fillId="0" borderId="0" xfId="0" applyNumberFormat="1"/>
    <xf numFmtId="0" fontId="0" fillId="0" borderId="3" xfId="0" applyBorder="1"/>
    <xf numFmtId="0" fontId="41" fillId="0" borderId="0" xfId="0" applyFont="1"/>
    <xf numFmtId="164" fontId="38" fillId="0" borderId="0" xfId="0" applyNumberFormat="1" applyFont="1"/>
    <xf numFmtId="164" fontId="39" fillId="10" borderId="0" xfId="0" applyNumberFormat="1" applyFont="1" applyFill="1"/>
    <xf numFmtId="0" fontId="0" fillId="14" borderId="0" xfId="0" applyFill="1"/>
    <xf numFmtId="0" fontId="42" fillId="0" borderId="0" xfId="0" applyFont="1" applyAlignment="1">
      <alignment horizontal="left"/>
    </xf>
    <xf numFmtId="0" fontId="43" fillId="0" borderId="0" xfId="0" applyFont="1"/>
    <xf numFmtId="4" fontId="43" fillId="10" borderId="0" xfId="0" applyNumberFormat="1" applyFont="1" applyFill="1"/>
    <xf numFmtId="2" fontId="43" fillId="10" borderId="0" xfId="0" applyNumberFormat="1" applyFont="1" applyFill="1"/>
    <xf numFmtId="43" fontId="0" fillId="0" borderId="0" xfId="0" applyNumberFormat="1" applyAlignment="1">
      <alignment horizontal="right"/>
    </xf>
    <xf numFmtId="10" fontId="44" fillId="10" borderId="0" xfId="0" applyNumberFormat="1" applyFont="1" applyFill="1"/>
    <xf numFmtId="10" fontId="43" fillId="10" borderId="0" xfId="0" applyNumberFormat="1" applyFont="1" applyFill="1"/>
    <xf numFmtId="15" fontId="0" fillId="0" borderId="0" xfId="0" applyNumberFormat="1" applyAlignment="1">
      <alignment horizontal="center"/>
    </xf>
    <xf numFmtId="9" fontId="0" fillId="0" borderId="0" xfId="0" applyNumberFormat="1"/>
    <xf numFmtId="43" fontId="0" fillId="16" borderId="0" xfId="0" applyNumberFormat="1" applyFill="1"/>
    <xf numFmtId="43" fontId="0" fillId="16" borderId="3" xfId="0" applyNumberFormat="1" applyFill="1" applyBorder="1"/>
    <xf numFmtId="43" fontId="27" fillId="16" borderId="2" xfId="0" applyNumberFormat="1" applyFont="1" applyFill="1" applyBorder="1"/>
    <xf numFmtId="0" fontId="0" fillId="16" borderId="0" xfId="0" applyFill="1"/>
    <xf numFmtId="43" fontId="27" fillId="0" borderId="5" xfId="0" applyNumberFormat="1" applyFont="1" applyBorder="1"/>
    <xf numFmtId="43" fontId="33" fillId="0" borderId="0" xfId="0" applyNumberFormat="1" applyFont="1" applyAlignment="1">
      <alignment horizontal="right"/>
    </xf>
    <xf numFmtId="10" fontId="33" fillId="0" borderId="0" xfId="1" applyNumberFormat="1" applyFont="1" applyAlignment="1">
      <alignment horizontal="right"/>
    </xf>
    <xf numFmtId="10" fontId="33" fillId="12" borderId="0" xfId="1" applyNumberFormat="1" applyFont="1" applyFill="1" applyAlignment="1">
      <alignment horizontal="right"/>
    </xf>
    <xf numFmtId="0" fontId="1" fillId="3" borderId="0" xfId="0" applyFont="1" applyFill="1"/>
    <xf numFmtId="43" fontId="1" fillId="0" borderId="0" xfId="0" applyNumberFormat="1" applyFont="1" applyAlignment="1">
      <alignment horizontal="center" vertical="center"/>
    </xf>
    <xf numFmtId="0" fontId="1" fillId="0" borderId="0" xfId="0" applyFont="1" applyAlignment="1">
      <alignment horizontal="center" vertical="center"/>
    </xf>
    <xf numFmtId="43" fontId="1" fillId="0" borderId="0" xfId="0" applyNumberFormat="1" applyFont="1"/>
    <xf numFmtId="0" fontId="1" fillId="0" borderId="0" xfId="0" applyFont="1"/>
    <xf numFmtId="43" fontId="1" fillId="0" borderId="0" xfId="0" applyNumberFormat="1" applyFont="1" applyAlignment="1">
      <alignment horizontal="right"/>
    </xf>
    <xf numFmtId="43" fontId="1" fillId="0" borderId="2" xfId="0" applyNumberFormat="1" applyFont="1" applyBorder="1"/>
    <xf numFmtId="10" fontId="1" fillId="0" borderId="0" xfId="0" applyNumberFormat="1" applyFont="1"/>
    <xf numFmtId="43" fontId="1" fillId="12" borderId="0" xfId="0" applyNumberFormat="1" applyFont="1" applyFill="1"/>
    <xf numFmtId="9" fontId="31" fillId="12" borderId="0" xfId="0" applyNumberFormat="1" applyFont="1" applyFill="1"/>
    <xf numFmtId="0" fontId="25" fillId="3" borderId="0" xfId="0" applyFont="1" applyFill="1" applyAlignment="1">
      <alignment horizontal="center"/>
    </xf>
    <xf numFmtId="0" fontId="25" fillId="5" borderId="0" xfId="0" applyFont="1" applyFill="1" applyAlignment="1">
      <alignment horizontal="center"/>
    </xf>
    <xf numFmtId="0" fontId="25" fillId="3" borderId="0" xfId="0" applyFont="1" applyFill="1" applyAlignment="1">
      <alignment horizontal="left" vertical="center"/>
    </xf>
    <xf numFmtId="0" fontId="25" fillId="15" borderId="0" xfId="0" applyFont="1" applyFill="1" applyAlignment="1">
      <alignment horizontal="center"/>
    </xf>
    <xf numFmtId="0" fontId="29" fillId="4" borderId="0" xfId="0" applyFont="1" applyFill="1"/>
    <xf numFmtId="4" fontId="29" fillId="0" borderId="0" xfId="0" applyNumberFormat="1" applyFont="1"/>
    <xf numFmtId="4" fontId="41" fillId="0" borderId="0" xfId="0" applyNumberFormat="1" applyFont="1"/>
    <xf numFmtId="43" fontId="29" fillId="0" borderId="0" xfId="0" applyNumberFormat="1" applyFont="1"/>
    <xf numFmtId="3" fontId="29" fillId="0" borderId="0" xfId="0" applyNumberFormat="1" applyFont="1"/>
    <xf numFmtId="10" fontId="41" fillId="0" borderId="0" xfId="0" applyNumberFormat="1" applyFont="1"/>
    <xf numFmtId="10" fontId="29" fillId="0" borderId="0" xfId="0" applyNumberFormat="1" applyFont="1"/>
    <xf numFmtId="0" fontId="29" fillId="16" borderId="0" xfId="0" applyFont="1" applyFill="1"/>
    <xf numFmtId="0" fontId="31" fillId="3" borderId="0" xfId="0" applyFont="1" applyFill="1" applyAlignment="1">
      <alignment horizontal="center"/>
    </xf>
    <xf numFmtId="10" fontId="31" fillId="3" borderId="0" xfId="0" applyNumberFormat="1" applyFont="1" applyFill="1" applyAlignment="1">
      <alignment horizontal="center"/>
    </xf>
    <xf numFmtId="43" fontId="31" fillId="3" borderId="0" xfId="0" applyNumberFormat="1" applyFont="1" applyFill="1" applyAlignment="1">
      <alignment horizontal="center"/>
    </xf>
    <xf numFmtId="0" fontId="31" fillId="3" borderId="0" xfId="0" applyFont="1" applyFill="1"/>
    <xf numFmtId="43" fontId="0" fillId="0" borderId="6" xfId="0" applyNumberFormat="1" applyBorder="1"/>
    <xf numFmtId="2" fontId="45" fillId="10" borderId="0" xfId="0" applyNumberFormat="1" applyFont="1" applyFill="1"/>
    <xf numFmtId="43" fontId="0" fillId="16" borderId="6" xfId="0" applyNumberFormat="1" applyFill="1" applyBorder="1"/>
    <xf numFmtId="43" fontId="27" fillId="16" borderId="7" xfId="0" applyNumberFormat="1" applyFont="1" applyFill="1" applyBorder="1"/>
    <xf numFmtId="9" fontId="0" fillId="0" borderId="0" xfId="2" applyFont="1"/>
    <xf numFmtId="2" fontId="46" fillId="10" borderId="0" xfId="0" applyNumberFormat="1" applyFont="1" applyFill="1"/>
    <xf numFmtId="9" fontId="31" fillId="0" borderId="0" xfId="0" applyNumberFormat="1" applyFont="1"/>
    <xf numFmtId="0" fontId="0" fillId="0" borderId="0" xfId="0" applyAlignment="1">
      <alignment horizontal="center"/>
    </xf>
    <xf numFmtId="43" fontId="0" fillId="0" borderId="0" xfId="1" applyFont="1"/>
    <xf numFmtId="10" fontId="0" fillId="11" borderId="0" xfId="0" applyNumberFormat="1" applyFill="1"/>
    <xf numFmtId="9" fontId="0" fillId="11" borderId="0" xfId="0" applyNumberFormat="1" applyFill="1"/>
    <xf numFmtId="0" fontId="24" fillId="3" borderId="0" xfId="0" applyFont="1" applyFill="1" applyAlignment="1">
      <alignment horizontal="left"/>
    </xf>
    <xf numFmtId="0" fontId="24" fillId="5" borderId="0" xfId="0" applyFont="1" applyFill="1" applyAlignment="1">
      <alignment horizontal="center"/>
    </xf>
    <xf numFmtId="0" fontId="24" fillId="3" borderId="0" xfId="0" applyFont="1" applyFill="1" applyAlignment="1">
      <alignment horizontal="left" vertical="center"/>
    </xf>
    <xf numFmtId="0" fontId="24" fillId="3" borderId="0" xfId="0" applyFont="1" applyFill="1" applyAlignment="1">
      <alignment horizontal="center"/>
    </xf>
    <xf numFmtId="0" fontId="24" fillId="15" borderId="0" xfId="0" applyFont="1" applyFill="1" applyAlignment="1">
      <alignment horizontal="center"/>
    </xf>
    <xf numFmtId="0" fontId="27" fillId="3" borderId="0" xfId="0" applyFont="1" applyFill="1"/>
    <xf numFmtId="0" fontId="24" fillId="3" borderId="0" xfId="0" applyFont="1" applyFill="1" applyAlignment="1">
      <alignment horizontal="left" vertical="top"/>
    </xf>
    <xf numFmtId="2" fontId="35" fillId="17" borderId="8" xfId="0" applyNumberFormat="1" applyFont="1" applyFill="1" applyBorder="1" applyAlignment="1">
      <alignment horizontal="center" vertical="center" wrapText="1"/>
    </xf>
    <xf numFmtId="3" fontId="47" fillId="17" borderId="8" xfId="0" applyNumberFormat="1" applyFont="1" applyFill="1" applyBorder="1" applyAlignment="1">
      <alignment horizontal="center" vertical="center" wrapText="1"/>
    </xf>
    <xf numFmtId="3" fontId="35" fillId="17" borderId="8" xfId="0" applyNumberFormat="1" applyFont="1" applyFill="1" applyBorder="1" applyAlignment="1">
      <alignment horizontal="center" vertical="center" wrapText="1"/>
    </xf>
    <xf numFmtId="10" fontId="35" fillId="17" borderId="8" xfId="2" applyNumberFormat="1" applyFont="1" applyFill="1" applyBorder="1" applyAlignment="1" applyProtection="1">
      <alignment horizontal="center" vertical="center" wrapText="1"/>
    </xf>
    <xf numFmtId="0" fontId="47" fillId="17" borderId="8" xfId="0" applyFont="1" applyFill="1" applyBorder="1" applyAlignment="1">
      <alignment horizontal="center" vertical="center" wrapText="1"/>
    </xf>
    <xf numFmtId="43" fontId="27" fillId="17" borderId="8" xfId="0" applyNumberFormat="1" applyFont="1" applyFill="1" applyBorder="1" applyAlignment="1">
      <alignment horizontal="center" vertical="center" wrapText="1"/>
    </xf>
    <xf numFmtId="2" fontId="35" fillId="0" borderId="8" xfId="0" applyNumberFormat="1" applyFont="1" applyBorder="1" applyAlignment="1">
      <alignment horizontal="left"/>
    </xf>
    <xf numFmtId="2" fontId="35" fillId="0" borderId="8" xfId="0" applyNumberFormat="1" applyFont="1" applyBorder="1" applyAlignment="1">
      <alignment horizontal="center" vertical="center"/>
    </xf>
    <xf numFmtId="3" fontId="33" fillId="0" borderId="8" xfId="0" applyNumberFormat="1" applyFont="1" applyBorder="1" applyAlignment="1">
      <alignment horizontal="right"/>
    </xf>
    <xf numFmtId="10" fontId="33" fillId="0" borderId="8" xfId="2" applyNumberFormat="1" applyFont="1" applyBorder="1" applyAlignment="1">
      <alignment horizontal="right"/>
    </xf>
    <xf numFmtId="0" fontId="33" fillId="0" borderId="8" xfId="0" applyFont="1" applyBorder="1"/>
    <xf numFmtId="43" fontId="1" fillId="0" borderId="8" xfId="0" applyNumberFormat="1" applyFont="1" applyBorder="1"/>
    <xf numFmtId="2" fontId="34" fillId="0" borderId="8" xfId="0" applyNumberFormat="1" applyFont="1" applyBorder="1" applyAlignment="1">
      <alignment horizontal="left" wrapText="1" indent="2"/>
    </xf>
    <xf numFmtId="2" fontId="34" fillId="0" borderId="8" xfId="0" applyNumberFormat="1" applyFont="1" applyBorder="1" applyAlignment="1">
      <alignment horizontal="center" vertical="center"/>
    </xf>
    <xf numFmtId="3" fontId="33" fillId="0" borderId="8" xfId="1" applyNumberFormat="1" applyFont="1" applyBorder="1" applyAlignment="1">
      <alignment horizontal="right"/>
    </xf>
    <xf numFmtId="10" fontId="33" fillId="0" borderId="8" xfId="1" applyNumberFormat="1" applyFont="1" applyBorder="1" applyAlignment="1">
      <alignment horizontal="right"/>
    </xf>
    <xf numFmtId="10" fontId="33" fillId="0" borderId="8" xfId="0" applyNumberFormat="1" applyFont="1" applyBorder="1" applyAlignment="1">
      <alignment horizontal="right"/>
    </xf>
    <xf numFmtId="3" fontId="33" fillId="0" borderId="8" xfId="0" applyNumberFormat="1" applyFont="1" applyBorder="1"/>
    <xf numFmtId="2" fontId="34" fillId="0" borderId="8" xfId="0" applyNumberFormat="1" applyFont="1" applyBorder="1" applyAlignment="1">
      <alignment horizontal="center" vertical="center" wrapText="1"/>
    </xf>
    <xf numFmtId="2" fontId="35" fillId="0" borderId="8" xfId="0" applyNumberFormat="1" applyFont="1" applyBorder="1" applyAlignment="1">
      <alignment horizontal="left" wrapText="1"/>
    </xf>
    <xf numFmtId="2" fontId="35" fillId="0" borderId="8" xfId="0" applyNumberFormat="1" applyFont="1" applyBorder="1" applyAlignment="1">
      <alignment horizontal="center" vertical="center" wrapText="1"/>
    </xf>
    <xf numFmtId="3" fontId="36" fillId="0" borderId="8" xfId="0" applyNumberFormat="1" applyFont="1" applyBorder="1" applyAlignment="1">
      <alignment horizontal="right"/>
    </xf>
    <xf numFmtId="10" fontId="36" fillId="0" borderId="8" xfId="2" applyNumberFormat="1" applyFont="1" applyFill="1" applyBorder="1" applyAlignment="1" applyProtection="1">
      <alignment horizontal="right"/>
    </xf>
    <xf numFmtId="2" fontId="35" fillId="11" borderId="8" xfId="0" applyNumberFormat="1" applyFont="1" applyFill="1" applyBorder="1" applyAlignment="1">
      <alignment horizontal="left" wrapText="1"/>
    </xf>
    <xf numFmtId="2" fontId="35" fillId="11" borderId="8" xfId="0" applyNumberFormat="1" applyFont="1" applyFill="1" applyBorder="1" applyAlignment="1">
      <alignment horizontal="center" vertical="center" wrapText="1"/>
    </xf>
    <xf numFmtId="3" fontId="33" fillId="11" borderId="8" xfId="1" applyNumberFormat="1" applyFont="1" applyFill="1" applyBorder="1" applyAlignment="1">
      <alignment horizontal="right"/>
    </xf>
    <xf numFmtId="10" fontId="33" fillId="11" borderId="8" xfId="1" applyNumberFormat="1" applyFont="1" applyFill="1" applyBorder="1" applyAlignment="1">
      <alignment horizontal="right"/>
    </xf>
    <xf numFmtId="43" fontId="33" fillId="11" borderId="8" xfId="1" applyFont="1" applyFill="1" applyBorder="1" applyAlignment="1">
      <alignment horizontal="right"/>
    </xf>
    <xf numFmtId="0" fontId="0" fillId="0" borderId="0" xfId="0" applyAlignment="1">
      <alignment horizontal="left" indent="2"/>
    </xf>
    <xf numFmtId="10" fontId="0" fillId="0" borderId="0" xfId="2" applyNumberFormat="1" applyFont="1"/>
    <xf numFmtId="0" fontId="37" fillId="10" borderId="8" xfId="0" applyFont="1" applyFill="1" applyBorder="1"/>
    <xf numFmtId="10" fontId="37" fillId="10" borderId="8" xfId="2" applyNumberFormat="1" applyFont="1" applyFill="1" applyBorder="1"/>
    <xf numFmtId="10" fontId="37" fillId="10" borderId="8" xfId="0" applyNumberFormat="1" applyFont="1" applyFill="1" applyBorder="1"/>
    <xf numFmtId="0" fontId="27" fillId="0" borderId="0" xfId="0" applyFont="1" applyAlignment="1">
      <alignment horizontal="centerContinuous" vertical="center"/>
    </xf>
    <xf numFmtId="0" fontId="27" fillId="0" borderId="9" xfId="0" applyFont="1" applyBorder="1" applyAlignment="1">
      <alignment horizontal="centerContinuous" vertical="center"/>
    </xf>
    <xf numFmtId="0" fontId="0" fillId="0" borderId="10" xfId="0" applyBorder="1" applyAlignment="1">
      <alignment horizontal="centerContinuous" vertical="center"/>
    </xf>
    <xf numFmtId="0" fontId="0" fillId="0" borderId="11" xfId="0" applyBorder="1" applyAlignment="1">
      <alignment horizontal="centerContinuous" vertical="center"/>
    </xf>
    <xf numFmtId="0" fontId="0" fillId="3" borderId="0" xfId="0" applyFill="1" applyAlignment="1">
      <alignment vertical="center"/>
    </xf>
    <xf numFmtId="172" fontId="0" fillId="0" borderId="0" xfId="0" applyNumberFormat="1" applyAlignment="1">
      <alignment vertical="center"/>
    </xf>
    <xf numFmtId="0" fontId="0" fillId="3" borderId="0" xfId="0" applyFill="1" applyAlignment="1">
      <alignment horizontal="center" vertical="center"/>
    </xf>
    <xf numFmtId="43" fontId="0" fillId="0" borderId="13" xfId="1" applyFont="1" applyBorder="1"/>
    <xf numFmtId="43" fontId="0" fillId="0" borderId="6" xfId="1" applyFont="1" applyBorder="1"/>
    <xf numFmtId="43" fontId="0" fillId="0" borderId="14" xfId="1" applyFont="1" applyBorder="1"/>
    <xf numFmtId="43" fontId="0" fillId="0" borderId="16" xfId="1" applyFont="1" applyBorder="1"/>
    <xf numFmtId="43" fontId="0" fillId="0" borderId="0" xfId="1" applyFont="1" applyBorder="1"/>
    <xf numFmtId="43" fontId="0" fillId="0" borderId="17" xfId="1" applyFont="1" applyBorder="1"/>
    <xf numFmtId="43" fontId="0" fillId="0" borderId="19" xfId="1" applyFont="1" applyBorder="1"/>
    <xf numFmtId="43" fontId="0" fillId="0" borderId="1" xfId="1" applyFont="1" applyBorder="1"/>
    <xf numFmtId="43" fontId="0" fillId="0" borderId="20" xfId="1" applyFont="1" applyBorder="1"/>
    <xf numFmtId="0" fontId="0" fillId="6" borderId="0" xfId="0" applyFill="1"/>
    <xf numFmtId="0" fontId="40" fillId="6" borderId="0" xfId="0" applyFont="1" applyFill="1"/>
    <xf numFmtId="0" fontId="25" fillId="0" borderId="0" xfId="0" applyFont="1" applyAlignment="1">
      <alignment horizontal="center"/>
    </xf>
    <xf numFmtId="0" fontId="24" fillId="0" borderId="0" xfId="0" applyFont="1" applyAlignment="1">
      <alignment horizontal="center"/>
    </xf>
    <xf numFmtId="0" fontId="38" fillId="0" borderId="0" xfId="0" applyFont="1" applyAlignment="1">
      <alignment horizontal="center" vertical="center"/>
    </xf>
    <xf numFmtId="43" fontId="49" fillId="0" borderId="0" xfId="1" applyFont="1" applyFill="1" applyBorder="1" applyAlignment="1">
      <alignment vertical="center"/>
    </xf>
    <xf numFmtId="43" fontId="0" fillId="0" borderId="0" xfId="1" applyFont="1" applyFill="1" applyBorder="1" applyAlignment="1">
      <alignment vertical="center"/>
    </xf>
    <xf numFmtId="0" fontId="48" fillId="0" borderId="0" xfId="0" applyFont="1" applyAlignment="1">
      <alignment horizontal="center" vertical="center"/>
    </xf>
    <xf numFmtId="0" fontId="27" fillId="0" borderId="0" xfId="0" applyFont="1" applyAlignment="1">
      <alignment horizontal="center" vertical="center"/>
    </xf>
    <xf numFmtId="0" fontId="0" fillId="0" borderId="0" xfId="468" applyNumberFormat="1" applyFont="1" applyBorder="1" applyAlignment="1">
      <alignment vertical="center"/>
    </xf>
    <xf numFmtId="173" fontId="0" fillId="0" borderId="0" xfId="0" applyNumberFormat="1" applyAlignment="1">
      <alignment horizontal="center" vertical="center"/>
    </xf>
    <xf numFmtId="0" fontId="24" fillId="0" borderId="0" xfId="0" applyFont="1" applyAlignment="1">
      <alignment horizontal="left"/>
    </xf>
    <xf numFmtId="0" fontId="25" fillId="0" borderId="0" xfId="0" applyFont="1" applyAlignment="1">
      <alignment horizontal="left"/>
    </xf>
    <xf numFmtId="0" fontId="24" fillId="18" borderId="0" xfId="0" applyFont="1" applyFill="1"/>
    <xf numFmtId="0" fontId="24" fillId="18" borderId="0" xfId="0" applyFont="1" applyFill="1" applyAlignment="1">
      <alignment horizontal="center"/>
    </xf>
    <xf numFmtId="0" fontId="0" fillId="18" borderId="0" xfId="0" applyFill="1" applyAlignment="1">
      <alignment vertical="center"/>
    </xf>
    <xf numFmtId="43" fontId="0" fillId="0" borderId="0" xfId="0" applyNumberFormat="1" applyAlignment="1">
      <alignment vertical="center"/>
    </xf>
    <xf numFmtId="174" fontId="49" fillId="0" borderId="0" xfId="0" applyNumberFormat="1" applyFont="1" applyAlignment="1">
      <alignment horizontal="center" vertical="center"/>
    </xf>
    <xf numFmtId="165" fontId="49" fillId="0" borderId="0" xfId="0" applyNumberFormat="1" applyFont="1" applyAlignment="1">
      <alignment horizontal="center" vertical="center"/>
    </xf>
    <xf numFmtId="174" fontId="27" fillId="0" borderId="0" xfId="0" applyNumberFormat="1" applyFont="1" applyAlignment="1">
      <alignment horizontal="center" vertical="center"/>
    </xf>
    <xf numFmtId="174" fontId="0" fillId="0" borderId="0" xfId="0" applyNumberFormat="1" applyAlignment="1">
      <alignment horizontal="center" vertical="center"/>
    </xf>
    <xf numFmtId="0" fontId="24" fillId="18" borderId="0" xfId="0" applyFont="1" applyFill="1" applyAlignment="1">
      <alignment vertical="center"/>
    </xf>
    <xf numFmtId="0" fontId="50" fillId="18" borderId="0" xfId="0" applyFont="1" applyFill="1" applyAlignment="1">
      <alignment horizontal="center" vertical="center"/>
    </xf>
    <xf numFmtId="0" fontId="24" fillId="18" borderId="0" xfId="0" applyFont="1" applyFill="1" applyAlignment="1">
      <alignment horizontal="center" vertical="center"/>
    </xf>
    <xf numFmtId="0" fontId="51" fillId="0" borderId="0" xfId="0" applyFont="1"/>
    <xf numFmtId="164" fontId="0" fillId="0" borderId="0" xfId="2" applyNumberFormat="1" applyFont="1"/>
    <xf numFmtId="167" fontId="0" fillId="0" borderId="0" xfId="1" applyNumberFormat="1" applyFont="1" applyFill="1"/>
    <xf numFmtId="167" fontId="0" fillId="0" borderId="0" xfId="1" applyNumberFormat="1" applyFont="1"/>
    <xf numFmtId="4" fontId="0" fillId="0" borderId="0" xfId="0" applyNumberFormat="1"/>
    <xf numFmtId="3" fontId="51" fillId="0" borderId="0" xfId="0" applyNumberFormat="1" applyFont="1"/>
    <xf numFmtId="3" fontId="0" fillId="0" borderId="0" xfId="1" applyNumberFormat="1" applyFont="1"/>
    <xf numFmtId="3" fontId="52" fillId="0" borderId="0" xfId="1" applyNumberFormat="1" applyFont="1"/>
    <xf numFmtId="3" fontId="0" fillId="0" borderId="0" xfId="2" applyNumberFormat="1" applyFont="1"/>
    <xf numFmtId="3" fontId="0" fillId="0" borderId="0" xfId="1" applyNumberFormat="1" applyFont="1" applyFill="1"/>
    <xf numFmtId="0" fontId="0" fillId="0" borderId="0" xfId="0" applyAlignment="1">
      <alignment horizontal="center" vertical="center"/>
    </xf>
    <xf numFmtId="43" fontId="1" fillId="0" borderId="0" xfId="1" applyFont="1" applyAlignment="1">
      <alignment horizontal="right"/>
    </xf>
    <xf numFmtId="43" fontId="2" fillId="0" borderId="0" xfId="1" applyFont="1"/>
    <xf numFmtId="43" fontId="1" fillId="0" borderId="0" xfId="1" applyFont="1"/>
    <xf numFmtId="43" fontId="1" fillId="0" borderId="2" xfId="1" applyFont="1" applyBorder="1"/>
    <xf numFmtId="0" fontId="1" fillId="19" borderId="0" xfId="0" applyFont="1" applyFill="1" applyAlignment="1">
      <alignment horizontal="center" vertical="center"/>
    </xf>
    <xf numFmtId="43" fontId="1" fillId="19" borderId="0" xfId="0" applyNumberFormat="1" applyFont="1" applyFill="1"/>
    <xf numFmtId="43" fontId="1" fillId="19" borderId="0" xfId="0" applyNumberFormat="1" applyFont="1" applyFill="1" applyAlignment="1">
      <alignment horizontal="right"/>
    </xf>
    <xf numFmtId="43" fontId="2" fillId="19" borderId="0" xfId="1" applyFont="1" applyFill="1"/>
    <xf numFmtId="43" fontId="0" fillId="19" borderId="0" xfId="0" applyNumberFormat="1" applyFill="1"/>
    <xf numFmtId="43" fontId="1" fillId="19" borderId="2" xfId="0" applyNumberFormat="1" applyFont="1" applyFill="1" applyBorder="1"/>
    <xf numFmtId="0" fontId="0" fillId="19" borderId="0" xfId="0" applyFill="1"/>
    <xf numFmtId="43" fontId="27" fillId="19" borderId="5" xfId="0" applyNumberFormat="1" applyFont="1" applyFill="1" applyBorder="1"/>
    <xf numFmtId="0" fontId="1" fillId="19" borderId="0" xfId="0" applyFont="1" applyFill="1"/>
    <xf numFmtId="0" fontId="0" fillId="19" borderId="0" xfId="0" applyFill="1" applyAlignment="1">
      <alignment horizontal="center" vertical="center"/>
    </xf>
    <xf numFmtId="43" fontId="1" fillId="19" borderId="0" xfId="1" applyFont="1" applyFill="1" applyAlignment="1">
      <alignment horizontal="right"/>
    </xf>
    <xf numFmtId="43" fontId="1" fillId="19" borderId="0" xfId="1" applyFont="1" applyFill="1"/>
    <xf numFmtId="43" fontId="0" fillId="19" borderId="0" xfId="1" applyFont="1" applyFill="1"/>
    <xf numFmtId="43" fontId="1" fillId="19" borderId="2" xfId="1" applyFont="1" applyFill="1" applyBorder="1"/>
    <xf numFmtId="0" fontId="24" fillId="19" borderId="0" xfId="0" applyFont="1" applyFill="1"/>
    <xf numFmtId="0" fontId="24" fillId="19" borderId="0" xfId="0" applyFont="1" applyFill="1" applyAlignment="1">
      <alignment horizontal="center"/>
    </xf>
    <xf numFmtId="0" fontId="27" fillId="19" borderId="0" xfId="0" applyFont="1" applyFill="1" applyAlignment="1">
      <alignment vertical="center"/>
    </xf>
    <xf numFmtId="0" fontId="48" fillId="19" borderId="0" xfId="0" applyFont="1" applyFill="1" applyAlignment="1">
      <alignment horizontal="center" vertical="center"/>
    </xf>
    <xf numFmtId="0" fontId="27" fillId="19" borderId="0" xfId="0" applyFont="1" applyFill="1" applyAlignment="1">
      <alignment horizontal="center" vertical="center"/>
    </xf>
    <xf numFmtId="0" fontId="0" fillId="19" borderId="0" xfId="468" applyNumberFormat="1" applyFont="1" applyFill="1" applyBorder="1" applyAlignment="1">
      <alignment vertical="center"/>
    </xf>
    <xf numFmtId="0" fontId="38" fillId="19" borderId="0" xfId="0" applyFont="1" applyFill="1" applyAlignment="1">
      <alignment horizontal="center" vertical="center"/>
    </xf>
    <xf numFmtId="173" fontId="0" fillId="19" borderId="0" xfId="0" applyNumberFormat="1" applyFill="1" applyAlignment="1">
      <alignment horizontal="center" vertical="center"/>
    </xf>
    <xf numFmtId="0" fontId="0" fillId="19" borderId="0" xfId="0" applyFill="1" applyAlignment="1">
      <alignment vertical="center"/>
    </xf>
    <xf numFmtId="43" fontId="0" fillId="19" borderId="0" xfId="0" applyNumberFormat="1" applyFill="1" applyAlignment="1">
      <alignment vertical="center"/>
    </xf>
    <xf numFmtId="43" fontId="49" fillId="19" borderId="0" xfId="1" applyFont="1" applyFill="1" applyBorder="1" applyAlignment="1">
      <alignment vertical="center"/>
    </xf>
    <xf numFmtId="43" fontId="0" fillId="19" borderId="0" xfId="1" applyFont="1" applyFill="1" applyBorder="1" applyAlignment="1">
      <alignment vertical="center"/>
    </xf>
    <xf numFmtId="0" fontId="24" fillId="19" borderId="0" xfId="0" applyFont="1" applyFill="1" applyAlignment="1">
      <alignment vertical="center"/>
    </xf>
    <xf numFmtId="0" fontId="50" fillId="19" borderId="0" xfId="0" applyFont="1" applyFill="1" applyAlignment="1">
      <alignment horizontal="center" vertical="center"/>
    </xf>
    <xf numFmtId="0" fontId="24" fillId="19" borderId="0" xfId="0" applyFont="1" applyFill="1" applyAlignment="1">
      <alignment horizontal="center" vertical="center"/>
    </xf>
    <xf numFmtId="174" fontId="0" fillId="19" borderId="0" xfId="0" applyNumberFormat="1" applyFill="1" applyAlignment="1">
      <alignment horizontal="center" vertical="center"/>
    </xf>
    <xf numFmtId="174" fontId="49" fillId="19" borderId="0" xfId="0" applyNumberFormat="1" applyFont="1" applyFill="1" applyAlignment="1">
      <alignment horizontal="center" vertical="center"/>
    </xf>
    <xf numFmtId="165" fontId="49" fillId="19" borderId="0" xfId="0" applyNumberFormat="1" applyFont="1" applyFill="1" applyAlignment="1">
      <alignment horizontal="center" vertical="center"/>
    </xf>
    <xf numFmtId="174" fontId="27" fillId="19" borderId="0" xfId="0" applyNumberFormat="1" applyFont="1" applyFill="1" applyAlignment="1">
      <alignment horizontal="center" vertical="center"/>
    </xf>
    <xf numFmtId="3" fontId="35" fillId="17" borderId="21" xfId="0" applyNumberFormat="1" applyFont="1" applyFill="1" applyBorder="1" applyAlignment="1">
      <alignment horizontal="center" vertical="center" wrapText="1"/>
    </xf>
    <xf numFmtId="43" fontId="47" fillId="17" borderId="8" xfId="0" applyNumberFormat="1" applyFont="1" applyFill="1" applyBorder="1" applyAlignment="1">
      <alignment horizontal="center" vertical="center" wrapText="1"/>
    </xf>
    <xf numFmtId="3" fontId="33" fillId="0" borderId="21" xfId="0" applyNumberFormat="1" applyFont="1" applyBorder="1" applyAlignment="1">
      <alignment horizontal="right"/>
    </xf>
    <xf numFmtId="43" fontId="33" fillId="0" borderId="8" xfId="0" applyNumberFormat="1" applyFont="1" applyBorder="1"/>
    <xf numFmtId="3" fontId="33" fillId="0" borderId="21" xfId="1" applyNumberFormat="1" applyFont="1" applyBorder="1" applyAlignment="1">
      <alignment horizontal="right"/>
    </xf>
    <xf numFmtId="171" fontId="33" fillId="0" borderId="8" xfId="1" applyNumberFormat="1" applyFont="1" applyBorder="1"/>
    <xf numFmtId="171" fontId="33" fillId="0" borderId="8" xfId="0" applyNumberFormat="1" applyFont="1" applyBorder="1"/>
    <xf numFmtId="43" fontId="33" fillId="0" borderId="8" xfId="1" applyFont="1" applyBorder="1"/>
    <xf numFmtId="3" fontId="33" fillId="11" borderId="21" xfId="1" applyNumberFormat="1" applyFont="1" applyFill="1" applyBorder="1" applyAlignment="1">
      <alignment horizontal="right"/>
    </xf>
    <xf numFmtId="43" fontId="47" fillId="17" borderId="8" xfId="0" applyNumberFormat="1" applyFont="1" applyFill="1" applyBorder="1" applyAlignment="1">
      <alignment horizontal="center" vertical="top" wrapText="1"/>
    </xf>
    <xf numFmtId="0" fontId="51" fillId="20" borderId="0" xfId="0" applyFont="1" applyFill="1"/>
    <xf numFmtId="0" fontId="27" fillId="20" borderId="0" xfId="0" applyFont="1" applyFill="1"/>
    <xf numFmtId="167" fontId="0" fillId="0" borderId="0" xfId="0" applyNumberFormat="1"/>
    <xf numFmtId="0" fontId="0" fillId="21" borderId="0" xfId="0" applyFill="1"/>
    <xf numFmtId="164" fontId="0" fillId="0" borderId="0" xfId="0" applyNumberFormat="1"/>
    <xf numFmtId="174" fontId="27" fillId="22" borderId="0" xfId="0" applyNumberFormat="1" applyFont="1" applyFill="1" applyAlignment="1">
      <alignment horizontal="center" vertical="center"/>
    </xf>
    <xf numFmtId="174" fontId="49" fillId="22" borderId="0" xfId="0" applyNumberFormat="1" applyFont="1" applyFill="1" applyAlignment="1">
      <alignment horizontal="center" vertical="center"/>
    </xf>
    <xf numFmtId="0" fontId="49" fillId="0" borderId="0" xfId="0" applyFont="1"/>
    <xf numFmtId="0" fontId="49" fillId="0" borderId="0" xfId="0" applyFont="1" applyAlignment="1">
      <alignment vertical="center"/>
    </xf>
    <xf numFmtId="43" fontId="0" fillId="12" borderId="0" xfId="0" applyNumberFormat="1" applyFill="1"/>
    <xf numFmtId="43" fontId="0" fillId="0" borderId="3" xfId="1" applyFont="1" applyBorder="1"/>
    <xf numFmtId="0" fontId="37" fillId="19" borderId="8" xfId="0" applyFont="1" applyFill="1" applyBorder="1"/>
    <xf numFmtId="0" fontId="49" fillId="19" borderId="0" xfId="0" applyFont="1" applyFill="1"/>
    <xf numFmtId="0" fontId="49" fillId="19" borderId="0" xfId="0" applyFont="1" applyFill="1" applyAlignment="1">
      <alignment vertical="center"/>
    </xf>
    <xf numFmtId="0" fontId="27" fillId="19" borderId="0" xfId="0" applyFont="1" applyFill="1" applyAlignment="1">
      <alignment horizontal="centerContinuous" vertical="center"/>
    </xf>
    <xf numFmtId="0" fontId="27" fillId="19" borderId="9" xfId="0" applyFont="1" applyFill="1" applyBorder="1" applyAlignment="1">
      <alignment horizontal="centerContinuous" vertical="center"/>
    </xf>
    <xf numFmtId="0" fontId="0" fillId="19" borderId="10" xfId="0" applyFill="1" applyBorder="1" applyAlignment="1">
      <alignment horizontal="centerContinuous" vertical="center"/>
    </xf>
    <xf numFmtId="0" fontId="0" fillId="19" borderId="11" xfId="0" applyFill="1" applyBorder="1" applyAlignment="1">
      <alignment horizontal="centerContinuous" vertical="center"/>
    </xf>
    <xf numFmtId="172" fontId="0" fillId="19" borderId="0" xfId="0" applyNumberFormat="1" applyFill="1" applyAlignment="1">
      <alignment vertical="center"/>
    </xf>
    <xf numFmtId="0" fontId="0" fillId="19" borderId="0" xfId="0" applyFill="1" applyAlignment="1">
      <alignment horizontal="center"/>
    </xf>
    <xf numFmtId="43" fontId="0" fillId="19" borderId="13" xfId="1" applyFont="1" applyFill="1" applyBorder="1"/>
    <xf numFmtId="43" fontId="0" fillId="19" borderId="6" xfId="1" applyFont="1" applyFill="1" applyBorder="1"/>
    <xf numFmtId="43" fontId="0" fillId="19" borderId="14" xfId="1" applyFont="1" applyFill="1" applyBorder="1"/>
    <xf numFmtId="43" fontId="0" fillId="19" borderId="16" xfId="1" applyFont="1" applyFill="1" applyBorder="1"/>
    <xf numFmtId="43" fontId="0" fillId="19" borderId="0" xfId="1" applyFont="1" applyFill="1" applyBorder="1"/>
    <xf numFmtId="43" fontId="0" fillId="19" borderId="17" xfId="1" applyFont="1" applyFill="1" applyBorder="1"/>
    <xf numFmtId="43" fontId="0" fillId="19" borderId="19" xfId="1" applyFont="1" applyFill="1" applyBorder="1"/>
    <xf numFmtId="43" fontId="0" fillId="19" borderId="1" xfId="1" applyFont="1" applyFill="1" applyBorder="1"/>
    <xf numFmtId="43" fontId="0" fillId="19" borderId="20" xfId="1" applyFont="1" applyFill="1" applyBorder="1"/>
    <xf numFmtId="0" fontId="21" fillId="0" borderId="0" xfId="5" applyFont="1" applyAlignment="1">
      <alignment horizontal="justify" vertical="top" wrapText="1"/>
    </xf>
    <xf numFmtId="0" fontId="5" fillId="0" borderId="0" xfId="5" applyAlignment="1">
      <alignment wrapText="1"/>
    </xf>
    <xf numFmtId="0" fontId="9" fillId="0" borderId="0" xfId="0" applyFont="1" applyAlignment="1">
      <alignment horizontal="left" wrapText="1"/>
    </xf>
    <xf numFmtId="0" fontId="13" fillId="0" borderId="0" xfId="0" applyFont="1" applyAlignment="1">
      <alignment horizontal="left" wrapText="1"/>
    </xf>
    <xf numFmtId="172" fontId="27" fillId="0" borderId="12" xfId="0" applyNumberFormat="1" applyFont="1" applyBorder="1" applyAlignment="1">
      <alignment horizontal="center" vertical="center" textRotation="90" wrapText="1"/>
    </xf>
    <xf numFmtId="172" fontId="27" fillId="0" borderId="15" xfId="0" applyNumberFormat="1" applyFont="1" applyBorder="1" applyAlignment="1">
      <alignment horizontal="center" vertical="center" textRotation="90" wrapText="1"/>
    </xf>
    <xf numFmtId="172" fontId="27" fillId="0" borderId="18" xfId="0" applyNumberFormat="1" applyFont="1" applyBorder="1" applyAlignment="1">
      <alignment horizontal="center" vertical="center" textRotation="90" wrapText="1"/>
    </xf>
    <xf numFmtId="0" fontId="0" fillId="17" borderId="0" xfId="0" applyFill="1" applyAlignment="1">
      <alignment horizontal="center"/>
    </xf>
    <xf numFmtId="0" fontId="0" fillId="17" borderId="0" xfId="0" applyFill="1" applyAlignment="1">
      <alignment horizontal="center" vertical="center" textRotation="90"/>
    </xf>
    <xf numFmtId="172" fontId="27" fillId="19" borderId="12" xfId="0" applyNumberFormat="1" applyFont="1" applyFill="1" applyBorder="1" applyAlignment="1">
      <alignment horizontal="center" vertical="center" textRotation="90" wrapText="1"/>
    </xf>
    <xf numFmtId="172" fontId="27" fillId="19" borderId="15" xfId="0" applyNumberFormat="1" applyFont="1" applyFill="1" applyBorder="1" applyAlignment="1">
      <alignment horizontal="center" vertical="center" textRotation="90" wrapText="1"/>
    </xf>
    <xf numFmtId="172" fontId="27" fillId="19" borderId="18" xfId="0" applyNumberFormat="1" applyFont="1" applyFill="1" applyBorder="1" applyAlignment="1">
      <alignment horizontal="center" vertical="center" textRotation="90" wrapText="1"/>
    </xf>
  </cellXfs>
  <cellStyles count="469">
    <cellStyle name="Comma" xfId="1" builtinId="3"/>
    <cellStyle name="Followed Hyperlink" xfId="239" builtinId="9" hidden="1"/>
    <cellStyle name="Followed Hyperlink" xfId="457" builtinId="9" hidden="1"/>
    <cellStyle name="Followed Hyperlink" xfId="43" builtinId="9" hidden="1"/>
    <cellStyle name="Followed Hyperlink" xfId="299" builtinId="9" hidden="1"/>
    <cellStyle name="Followed Hyperlink" xfId="321" builtinId="9" hidden="1"/>
    <cellStyle name="Followed Hyperlink" xfId="195" builtinId="9" hidden="1"/>
    <cellStyle name="Followed Hyperlink" xfId="255" builtinId="9" hidden="1"/>
    <cellStyle name="Followed Hyperlink" xfId="87" builtinId="9" hidden="1"/>
    <cellStyle name="Followed Hyperlink" xfId="11" builtinId="9" hidden="1"/>
    <cellStyle name="Followed Hyperlink" xfId="301" builtinId="9" hidden="1"/>
    <cellStyle name="Followed Hyperlink" xfId="247" builtinId="9" hidden="1"/>
    <cellStyle name="Followed Hyperlink" xfId="159" builtinId="9" hidden="1"/>
    <cellStyle name="Followed Hyperlink" xfId="353" builtinId="9" hidden="1"/>
    <cellStyle name="Followed Hyperlink" xfId="235" builtinId="9" hidden="1"/>
    <cellStyle name="Followed Hyperlink" xfId="399" builtinId="9" hidden="1"/>
    <cellStyle name="Followed Hyperlink" xfId="391" builtinId="9" hidden="1"/>
    <cellStyle name="Followed Hyperlink" xfId="191" builtinId="9" hidden="1"/>
    <cellStyle name="Followed Hyperlink" xfId="39" builtinId="9" hidden="1"/>
    <cellStyle name="Followed Hyperlink" xfId="63" builtinId="9" hidden="1"/>
    <cellStyle name="Followed Hyperlink" xfId="389" builtinId="9" hidden="1"/>
    <cellStyle name="Followed Hyperlink" xfId="33" builtinId="9" hidden="1"/>
    <cellStyle name="Followed Hyperlink" xfId="285" builtinId="9" hidden="1"/>
    <cellStyle name="Followed Hyperlink" xfId="233" builtinId="9" hidden="1"/>
    <cellStyle name="Followed Hyperlink" xfId="181" builtinId="9" hidden="1"/>
    <cellStyle name="Followed Hyperlink" xfId="283" builtinId="9" hidden="1"/>
    <cellStyle name="Followed Hyperlink" xfId="23" builtinId="9" hidden="1"/>
    <cellStyle name="Followed Hyperlink" xfId="351" builtinId="9" hidden="1"/>
    <cellStyle name="Followed Hyperlink" xfId="307" builtinId="9" hidden="1"/>
    <cellStyle name="Followed Hyperlink" xfId="187" builtinId="9" hidden="1"/>
    <cellStyle name="Followed Hyperlink" xfId="443" builtinId="9" hidden="1"/>
    <cellStyle name="Followed Hyperlink" xfId="451" builtinId="9" hidden="1"/>
    <cellStyle name="Followed Hyperlink" xfId="75" builtinId="9" hidden="1"/>
    <cellStyle name="Followed Hyperlink" xfId="161" builtinId="9" hidden="1"/>
    <cellStyle name="Followed Hyperlink" xfId="401" builtinId="9" hidden="1"/>
    <cellStyle name="Followed Hyperlink" xfId="119" builtinId="9" hidden="1"/>
    <cellStyle name="Followed Hyperlink" xfId="27" builtinId="9" hidden="1"/>
    <cellStyle name="Followed Hyperlink" xfId="373" builtinId="9" hidden="1"/>
    <cellStyle name="Followed Hyperlink" xfId="143" builtinId="9" hidden="1"/>
    <cellStyle name="Followed Hyperlink" xfId="163" builtinId="9" hidden="1"/>
    <cellStyle name="Followed Hyperlink" xfId="281" builtinId="9" hidden="1"/>
    <cellStyle name="Followed Hyperlink" xfId="169" builtinId="9" hidden="1"/>
    <cellStyle name="Followed Hyperlink" xfId="237" builtinId="9" hidden="1"/>
    <cellStyle name="Followed Hyperlink" xfId="243" builtinId="9" hidden="1"/>
    <cellStyle name="Followed Hyperlink" xfId="447" builtinId="9" hidden="1"/>
    <cellStyle name="Followed Hyperlink" xfId="155" builtinId="9" hidden="1"/>
    <cellStyle name="Followed Hyperlink" xfId="369" builtinId="9" hidden="1"/>
    <cellStyle name="Followed Hyperlink" xfId="131" builtinId="9" hidden="1"/>
    <cellStyle name="Followed Hyperlink" xfId="231" builtinId="9" hidden="1"/>
    <cellStyle name="Followed Hyperlink" xfId="271" builtinId="9" hidden="1"/>
    <cellStyle name="Followed Hyperlink" xfId="79" builtinId="9" hidden="1"/>
    <cellStyle name="Followed Hyperlink" xfId="287" builtinId="9" hidden="1"/>
    <cellStyle name="Followed Hyperlink" xfId="277" builtinId="9" hidden="1"/>
    <cellStyle name="Followed Hyperlink" xfId="139" builtinId="9" hidden="1"/>
    <cellStyle name="Followed Hyperlink" xfId="385" builtinId="9" hidden="1"/>
    <cellStyle name="Followed Hyperlink" xfId="267" builtinId="9" hidden="1"/>
    <cellStyle name="Followed Hyperlink" xfId="375" builtinId="9" hidden="1"/>
    <cellStyle name="Followed Hyperlink" xfId="371" builtinId="9" hidden="1"/>
    <cellStyle name="Followed Hyperlink" xfId="173" builtinId="9" hidden="1"/>
    <cellStyle name="Followed Hyperlink" xfId="347" builtinId="9" hidden="1"/>
    <cellStyle name="Followed Hyperlink" xfId="409" builtinId="9" hidden="1"/>
    <cellStyle name="Followed Hyperlink" xfId="357" builtinId="9" hidden="1"/>
    <cellStyle name="Followed Hyperlink" xfId="81" builtinId="9" hidden="1"/>
    <cellStyle name="Followed Hyperlink" xfId="83" builtinId="9" hidden="1"/>
    <cellStyle name="Followed Hyperlink" xfId="97" builtinId="9" hidden="1"/>
    <cellStyle name="Followed Hyperlink" xfId="227" builtinId="9" hidden="1"/>
    <cellStyle name="Followed Hyperlink" xfId="439" builtinId="9" hidden="1"/>
    <cellStyle name="Followed Hyperlink" xfId="201" builtinId="9" hidden="1"/>
    <cellStyle name="Followed Hyperlink" xfId="135" builtinId="9" hidden="1"/>
    <cellStyle name="Followed Hyperlink" xfId="273" builtinId="9" hidden="1"/>
    <cellStyle name="Followed Hyperlink" xfId="183" builtinId="9" hidden="1"/>
    <cellStyle name="Followed Hyperlink" xfId="257" builtinId="9" hidden="1"/>
    <cellStyle name="Followed Hyperlink" xfId="101" builtinId="9" hidden="1"/>
    <cellStyle name="Followed Hyperlink" xfId="153" builtinId="9" hidden="1"/>
    <cellStyle name="Followed Hyperlink" xfId="123" builtinId="9" hidden="1"/>
    <cellStyle name="Followed Hyperlink" xfId="397" builtinId="9" hidden="1"/>
    <cellStyle name="Followed Hyperlink" xfId="309" builtinId="9" hidden="1"/>
    <cellStyle name="Followed Hyperlink" xfId="361" builtinId="9" hidden="1"/>
    <cellStyle name="Followed Hyperlink" xfId="413" builtinId="9" hidden="1"/>
    <cellStyle name="Followed Hyperlink" xfId="25" builtinId="9" hidden="1"/>
    <cellStyle name="Followed Hyperlink" xfId="419" builtinId="9" hidden="1"/>
    <cellStyle name="Followed Hyperlink" xfId="149" builtinId="9" hidden="1"/>
    <cellStyle name="Followed Hyperlink" xfId="313" builtinId="9" hidden="1"/>
    <cellStyle name="Followed Hyperlink" xfId="151" builtinId="9" hidden="1"/>
    <cellStyle name="Followed Hyperlink" xfId="103" builtinId="9" hidden="1"/>
    <cellStyle name="Followed Hyperlink" xfId="55" builtinId="9" hidden="1"/>
    <cellStyle name="Followed Hyperlink" xfId="177" builtinId="9" hidden="1"/>
    <cellStyle name="Followed Hyperlink" xfId="175" builtinId="9" hidden="1"/>
    <cellStyle name="Followed Hyperlink" xfId="265" builtinId="9" hidden="1"/>
    <cellStyle name="Followed Hyperlink" xfId="213" builtinId="9" hidden="1"/>
    <cellStyle name="Followed Hyperlink" xfId="431" builtinId="9" hidden="1"/>
    <cellStyle name="Followed Hyperlink" xfId="467" builtinId="9" hidden="1"/>
    <cellStyle name="Followed Hyperlink" xfId="45" builtinId="9" hidden="1"/>
    <cellStyle name="Followed Hyperlink" xfId="225" builtinId="9" hidden="1"/>
    <cellStyle name="Followed Hyperlink" xfId="19" builtinId="9" hidden="1"/>
    <cellStyle name="Followed Hyperlink" xfId="437" builtinId="9" hidden="1"/>
    <cellStyle name="Followed Hyperlink" xfId="207" builtinId="9" hidden="1"/>
    <cellStyle name="Followed Hyperlink" xfId="21" builtinId="9" hidden="1"/>
    <cellStyle name="Followed Hyperlink" xfId="379" builtinId="9" hidden="1"/>
    <cellStyle name="Followed Hyperlink" xfId="17" builtinId="9" hidden="1"/>
    <cellStyle name="Followed Hyperlink" xfId="77" builtinId="9" hidden="1"/>
    <cellStyle name="Followed Hyperlink" xfId="179" builtinId="9" hidden="1"/>
    <cellStyle name="Followed Hyperlink" xfId="295" builtinId="9" hidden="1"/>
    <cellStyle name="Followed Hyperlink" xfId="463" builtinId="9" hidden="1"/>
    <cellStyle name="Followed Hyperlink" xfId="111" builtinId="9" hidden="1"/>
    <cellStyle name="Followed Hyperlink" xfId="57" builtinId="9" hidden="1"/>
    <cellStyle name="Followed Hyperlink" xfId="133" builtinId="9" hidden="1"/>
    <cellStyle name="Followed Hyperlink" xfId="341" builtinId="9" hidden="1"/>
    <cellStyle name="Followed Hyperlink" xfId="343" builtinId="9" hidden="1"/>
    <cellStyle name="Followed Hyperlink" xfId="377" builtinId="9" hidden="1"/>
    <cellStyle name="Followed Hyperlink" xfId="383" builtinId="9" hidden="1"/>
    <cellStyle name="Followed Hyperlink" xfId="291" builtinId="9" hidden="1"/>
    <cellStyle name="Followed Hyperlink" xfId="317" builtinId="9" hidden="1"/>
    <cellStyle name="Followed Hyperlink" xfId="433" builtinId="9" hidden="1"/>
    <cellStyle name="Followed Hyperlink" xfId="395" builtinId="9" hidden="1"/>
    <cellStyle name="Followed Hyperlink" xfId="421" builtinId="9" hidden="1"/>
    <cellStyle name="Followed Hyperlink" xfId="405" builtinId="9" hidden="1"/>
    <cellStyle name="Followed Hyperlink" xfId="441" builtinId="9" hidden="1"/>
    <cellStyle name="Followed Hyperlink" xfId="393" builtinId="9" hidden="1"/>
    <cellStyle name="Followed Hyperlink" xfId="445" builtinId="9" hidden="1"/>
    <cellStyle name="Followed Hyperlink" xfId="29" builtinId="9" hidden="1"/>
    <cellStyle name="Followed Hyperlink" xfId="387" builtinId="9" hidden="1"/>
    <cellStyle name="Followed Hyperlink" xfId="367" builtinId="9" hidden="1"/>
    <cellStyle name="Followed Hyperlink" xfId="461" builtinId="9" hidden="1"/>
    <cellStyle name="Followed Hyperlink" xfId="141" builtinId="9" hidden="1"/>
    <cellStyle name="Followed Hyperlink" xfId="127" builtinId="9" hidden="1"/>
    <cellStyle name="Followed Hyperlink" xfId="319" builtinId="9" hidden="1"/>
    <cellStyle name="Followed Hyperlink" xfId="199" builtinId="9" hidden="1"/>
    <cellStyle name="Followed Hyperlink" xfId="417" builtinId="9" hidden="1"/>
    <cellStyle name="Followed Hyperlink" xfId="427" builtinId="9" hidden="1"/>
    <cellStyle name="Followed Hyperlink" xfId="337" builtinId="9" hidden="1"/>
    <cellStyle name="Followed Hyperlink" xfId="329" builtinId="9" hidden="1"/>
    <cellStyle name="Followed Hyperlink" xfId="215" builtinId="9" hidden="1"/>
    <cellStyle name="Followed Hyperlink" xfId="73" builtinId="9" hidden="1"/>
    <cellStyle name="Followed Hyperlink" xfId="305" builtinId="9" hidden="1"/>
    <cellStyle name="Followed Hyperlink" xfId="381" builtinId="9" hidden="1"/>
    <cellStyle name="Followed Hyperlink" xfId="325" builtinId="9" hidden="1"/>
    <cellStyle name="Followed Hyperlink" xfId="331" builtinId="9" hidden="1"/>
    <cellStyle name="Followed Hyperlink" xfId="335" builtinId="9" hidden="1"/>
    <cellStyle name="Followed Hyperlink" xfId="435" builtinId="9" hidden="1"/>
    <cellStyle name="Followed Hyperlink" xfId="109" builtinId="9" hidden="1"/>
    <cellStyle name="Followed Hyperlink" xfId="315" builtinId="9" hidden="1"/>
    <cellStyle name="Followed Hyperlink" xfId="345" builtinId="9" hidden="1"/>
    <cellStyle name="Followed Hyperlink" xfId="293" builtinId="9" hidden="1"/>
    <cellStyle name="Followed Hyperlink" xfId="129" builtinId="9" hidden="1"/>
    <cellStyle name="Followed Hyperlink" xfId="189" builtinId="9" hidden="1"/>
    <cellStyle name="Followed Hyperlink" xfId="137" builtinId="9" hidden="1"/>
    <cellStyle name="Followed Hyperlink" xfId="249" builtinId="9" hidden="1"/>
    <cellStyle name="Followed Hyperlink" xfId="403" builtinId="9" hidden="1"/>
    <cellStyle name="Followed Hyperlink" xfId="275" builtinId="9" hidden="1"/>
    <cellStyle name="Followed Hyperlink" xfId="185" builtinId="9" hidden="1"/>
    <cellStyle name="Followed Hyperlink" xfId="71" builtinId="9" hidden="1"/>
    <cellStyle name="Followed Hyperlink" xfId="35" builtinId="9" hidden="1"/>
    <cellStyle name="Followed Hyperlink" xfId="209" builtinId="9" hidden="1"/>
    <cellStyle name="Followed Hyperlink" xfId="165" builtinId="9" hidden="1"/>
    <cellStyle name="Followed Hyperlink" xfId="217" builtinId="9" hidden="1"/>
    <cellStyle name="Followed Hyperlink" xfId="219" builtinId="9" hidden="1"/>
    <cellStyle name="Followed Hyperlink" xfId="229" builtinId="9" hidden="1"/>
    <cellStyle name="Followed Hyperlink" xfId="223" builtinId="9" hidden="1"/>
    <cellStyle name="Followed Hyperlink" xfId="117" builtinId="9" hidden="1"/>
    <cellStyle name="Followed Hyperlink" xfId="251" builtinId="9" hidden="1"/>
    <cellStyle name="Followed Hyperlink" xfId="269" builtinId="9" hidden="1"/>
    <cellStyle name="Followed Hyperlink" xfId="425" builtinId="9" hidden="1"/>
    <cellStyle name="Followed Hyperlink" xfId="203" builtinId="9" hidden="1"/>
    <cellStyle name="Followed Hyperlink" xfId="61" builtinId="9" hidden="1"/>
    <cellStyle name="Followed Hyperlink" xfId="449" builtinId="9" hidden="1"/>
    <cellStyle name="Followed Hyperlink" xfId="459" builtinId="9" hidden="1"/>
    <cellStyle name="Followed Hyperlink" xfId="221" builtinId="9" hidden="1"/>
    <cellStyle name="Followed Hyperlink" xfId="327" builtinId="9" hidden="1"/>
    <cellStyle name="Followed Hyperlink" xfId="205" builtinId="9" hidden="1"/>
    <cellStyle name="Followed Hyperlink" xfId="333" builtinId="9" hidden="1"/>
    <cellStyle name="Followed Hyperlink" xfId="59" builtinId="9" hidden="1"/>
    <cellStyle name="Followed Hyperlink" xfId="423" builtinId="9" hidden="1"/>
    <cellStyle name="Followed Hyperlink" xfId="47" builtinId="9" hidden="1"/>
    <cellStyle name="Followed Hyperlink" xfId="365" builtinId="9" hidden="1"/>
    <cellStyle name="Followed Hyperlink" xfId="455" builtinId="9" hidden="1"/>
    <cellStyle name="Followed Hyperlink" xfId="259" builtinId="9" hidden="1"/>
    <cellStyle name="Followed Hyperlink" xfId="241" builtinId="9" hidden="1"/>
    <cellStyle name="Followed Hyperlink" xfId="363" builtinId="9" hidden="1"/>
    <cellStyle name="Followed Hyperlink" xfId="311" builtinId="9" hidden="1"/>
    <cellStyle name="Followed Hyperlink" xfId="303" builtinId="9" hidden="1"/>
    <cellStyle name="Followed Hyperlink" xfId="339" builtinId="9" hidden="1"/>
    <cellStyle name="Followed Hyperlink" xfId="85" builtinId="9" hidden="1"/>
    <cellStyle name="Followed Hyperlink" xfId="13" builtinId="9" hidden="1"/>
    <cellStyle name="Followed Hyperlink" xfId="261" builtinId="9" hidden="1"/>
    <cellStyle name="Followed Hyperlink" xfId="145" builtinId="9" hidden="1"/>
    <cellStyle name="Followed Hyperlink" xfId="157" builtinId="9" hidden="1"/>
    <cellStyle name="Followed Hyperlink" xfId="105" builtinId="9" hidden="1"/>
    <cellStyle name="Followed Hyperlink" xfId="41" builtinId="9" hidden="1"/>
    <cellStyle name="Followed Hyperlink" xfId="115" builtinId="9" hidden="1"/>
    <cellStyle name="Followed Hyperlink" xfId="107" builtinId="9" hidden="1"/>
    <cellStyle name="Followed Hyperlink" xfId="37" builtinId="9" hidden="1"/>
    <cellStyle name="Followed Hyperlink" xfId="49" builtinId="9" hidden="1"/>
    <cellStyle name="Followed Hyperlink" xfId="93" builtinId="9" hidden="1"/>
    <cellStyle name="Followed Hyperlink" xfId="355" builtinId="9" hidden="1"/>
    <cellStyle name="Followed Hyperlink" xfId="53" builtinId="9" hidden="1"/>
    <cellStyle name="Followed Hyperlink" xfId="253" builtinId="9" hidden="1"/>
    <cellStyle name="Followed Hyperlink" xfId="31" builtinId="9" hidden="1"/>
    <cellStyle name="Followed Hyperlink" xfId="359" builtinId="9" hidden="1"/>
    <cellStyle name="Followed Hyperlink" xfId="51" builtinId="9" hidden="1"/>
    <cellStyle name="Followed Hyperlink" xfId="263" builtinId="9" hidden="1"/>
    <cellStyle name="Followed Hyperlink" xfId="89" builtinId="9" hidden="1"/>
    <cellStyle name="Followed Hyperlink" xfId="167" builtinId="9" hidden="1"/>
    <cellStyle name="Followed Hyperlink" xfId="67" builtinId="9" hidden="1"/>
    <cellStyle name="Followed Hyperlink" xfId="411" builtinId="9" hidden="1"/>
    <cellStyle name="Followed Hyperlink" xfId="245" builtinId="9" hidden="1"/>
    <cellStyle name="Followed Hyperlink" xfId="407" builtinId="9" hidden="1"/>
    <cellStyle name="Followed Hyperlink" xfId="297" builtinId="9" hidden="1"/>
    <cellStyle name="Followed Hyperlink" xfId="349" builtinId="9" hidden="1"/>
    <cellStyle name="Followed Hyperlink" xfId="113" builtinId="9" hidden="1"/>
    <cellStyle name="Followed Hyperlink" xfId="453" builtinId="9" hidden="1"/>
    <cellStyle name="Followed Hyperlink" xfId="125" builtinId="9" hidden="1"/>
    <cellStyle name="Followed Hyperlink" xfId="65" builtinId="9" hidden="1"/>
    <cellStyle name="Followed Hyperlink" xfId="193" builtinId="9" hidden="1"/>
    <cellStyle name="Followed Hyperlink" xfId="9" builtinId="9" hidden="1"/>
    <cellStyle name="Followed Hyperlink" xfId="197" builtinId="9" hidden="1"/>
    <cellStyle name="Followed Hyperlink" xfId="147" builtinId="9" hidden="1"/>
    <cellStyle name="Followed Hyperlink" xfId="323" builtinId="9" hidden="1"/>
    <cellStyle name="Followed Hyperlink" xfId="429" builtinId="9" hidden="1"/>
    <cellStyle name="Followed Hyperlink" xfId="171" builtinId="9" hidden="1"/>
    <cellStyle name="Followed Hyperlink" xfId="95" builtinId="9" hidden="1"/>
    <cellStyle name="Followed Hyperlink" xfId="279" builtinId="9" hidden="1"/>
    <cellStyle name="Followed Hyperlink" xfId="69" builtinId="9" hidden="1"/>
    <cellStyle name="Followed Hyperlink" xfId="15" builtinId="9" hidden="1"/>
    <cellStyle name="Followed Hyperlink" xfId="465" builtinId="9" hidden="1"/>
    <cellStyle name="Followed Hyperlink" xfId="289" builtinId="9" hidden="1"/>
    <cellStyle name="Followed Hyperlink" xfId="99" builtinId="9" hidden="1"/>
    <cellStyle name="Followed Hyperlink" xfId="415" builtinId="9" hidden="1"/>
    <cellStyle name="Followed Hyperlink" xfId="121" builtinId="9" hidden="1"/>
    <cellStyle name="Followed Hyperlink" xfId="211" builtinId="9" hidden="1"/>
    <cellStyle name="Followed Hyperlink" xfId="91" builtinId="9" hidden="1"/>
    <cellStyle name="Hyperlink" xfId="44" builtinId="8" hidden="1"/>
    <cellStyle name="Hyperlink" xfId="438" builtinId="8" hidden="1"/>
    <cellStyle name="Hyperlink" xfId="366" builtinId="8" hidden="1"/>
    <cellStyle name="Hyperlink" xfId="218" builtinId="8" hidden="1"/>
    <cellStyle name="Hyperlink" xfId="278" builtinId="8" hidden="1"/>
    <cellStyle name="Hyperlink" xfId="280" builtinId="8" hidden="1"/>
    <cellStyle name="Hyperlink" xfId="198" builtinId="8" hidden="1"/>
    <cellStyle name="Hyperlink" xfId="132" builtinId="8" hidden="1"/>
    <cellStyle name="Hyperlink" xfId="186" builtinId="8" hidden="1"/>
    <cellStyle name="Hyperlink" xfId="222" builtinId="8" hidden="1"/>
    <cellStyle name="Hyperlink" xfId="200" builtinId="8" hidden="1"/>
    <cellStyle name="Hyperlink" xfId="82" builtinId="8" hidden="1"/>
    <cellStyle name="Hyperlink" xfId="12" builtinId="8" hidden="1"/>
    <cellStyle name="Hyperlink" xfId="190" builtinId="8" hidden="1"/>
    <cellStyle name="Hyperlink" xfId="216" builtinId="8" hidden="1"/>
    <cellStyle name="Hyperlink" xfId="224" builtinId="8" hidden="1"/>
    <cellStyle name="Hyperlink" xfId="382" builtinId="8" hidden="1"/>
    <cellStyle name="Hyperlink" xfId="188" builtinId="8" hidden="1"/>
    <cellStyle name="Hyperlink" xfId="54" builtinId="8" hidden="1"/>
    <cellStyle name="Hyperlink" xfId="386" builtinId="8" hidden="1"/>
    <cellStyle name="Hyperlink" xfId="138" builtinId="8" hidden="1"/>
    <cellStyle name="Hyperlink" xfId="38" builtinId="8" hidden="1"/>
    <cellStyle name="Hyperlink" xfId="306" builtinId="8" hidden="1"/>
    <cellStyle name="Hyperlink" xfId="300" builtinId="8" hidden="1"/>
    <cellStyle name="Hyperlink" xfId="150" builtinId="8" hidden="1"/>
    <cellStyle name="Hyperlink" xfId="238" builtinId="8" hidden="1"/>
    <cellStyle name="Hyperlink" xfId="416" builtinId="8" hidden="1"/>
    <cellStyle name="Hyperlink" xfId="370" builtinId="8" hidden="1"/>
    <cellStyle name="Hyperlink" xfId="282" builtinId="8" hidden="1"/>
    <cellStyle name="Hyperlink" xfId="456" builtinId="8" hidden="1"/>
    <cellStyle name="Hyperlink" xfId="58" builtinId="8" hidden="1"/>
    <cellStyle name="Hyperlink" xfId="116" builtinId="8" hidden="1"/>
    <cellStyle name="Hyperlink" xfId="140" builtinId="8" hidden="1"/>
    <cellStyle name="Hyperlink" xfId="390" builtinId="8" hidden="1"/>
    <cellStyle name="Hyperlink" xfId="462" builtinId="8" hidden="1"/>
    <cellStyle name="Hyperlink" xfId="56" builtinId="8" hidden="1"/>
    <cellStyle name="Hyperlink" xfId="72" builtinId="8" hidden="1"/>
    <cellStyle name="Hyperlink" xfId="24" builtinId="8" hidden="1"/>
    <cellStyle name="Hyperlink" xfId="450" builtinId="8" hidden="1"/>
    <cellStyle name="Hyperlink" xfId="22" builtinId="8" hidden="1"/>
    <cellStyle name="Hyperlink" xfId="88" builtinId="8" hidden="1"/>
    <cellStyle name="Hyperlink" xfId="90" builtinId="8" hidden="1"/>
    <cellStyle name="Hyperlink" xfId="120" builtinId="8" hidden="1"/>
    <cellStyle name="Hyperlink" xfId="136" builtinId="8" hidden="1"/>
    <cellStyle name="Hyperlink" xfId="152" builtinId="8" hidden="1"/>
    <cellStyle name="Hyperlink" xfId="162" builtinId="8" hidden="1"/>
    <cellStyle name="Hyperlink" xfId="184" builtinId="8" hidden="1"/>
    <cellStyle name="Hyperlink" xfId="42" builtinId="8" hidden="1"/>
    <cellStyle name="Hyperlink" xfId="62" builtinId="8" hidden="1"/>
    <cellStyle name="Hyperlink" xfId="74" builtinId="8" hidden="1"/>
    <cellStyle name="Hyperlink" xfId="144" builtinId="8" hidden="1"/>
    <cellStyle name="Hyperlink" xfId="412" builtinId="8" hidden="1"/>
    <cellStyle name="Hyperlink" xfId="308" builtinId="8" hidden="1"/>
    <cellStyle name="Hyperlink" xfId="276" builtinId="8" hidden="1"/>
    <cellStyle name="Hyperlink" xfId="244" builtinId="8" hidden="1"/>
    <cellStyle name="Hyperlink" xfId="174" builtinId="8" hidden="1"/>
    <cellStyle name="Hyperlink" xfId="262" builtinId="8" hidden="1"/>
    <cellStyle name="Hyperlink" xfId="320" builtinId="8" hidden="1"/>
    <cellStyle name="Hyperlink" xfId="328" builtinId="8" hidden="1"/>
    <cellStyle name="Hyperlink" xfId="314" builtinId="8" hidden="1"/>
    <cellStyle name="Hyperlink" xfId="396" builtinId="8" hidden="1"/>
    <cellStyle name="Hyperlink" xfId="168" builtinId="8" hidden="1"/>
    <cellStyle name="Hyperlink" xfId="50" builtinId="8" hidden="1"/>
    <cellStyle name="Hyperlink" xfId="60" builtinId="8" hidden="1"/>
    <cellStyle name="Hyperlink" xfId="86" builtinId="8" hidden="1"/>
    <cellStyle name="Hyperlink" xfId="334" builtinId="8" hidden="1"/>
    <cellStyle name="Hyperlink" xfId="264" builtinId="8" hidden="1"/>
    <cellStyle name="Hyperlink" xfId="418" builtinId="8" hidden="1"/>
    <cellStyle name="Hyperlink" xfId="346" builtinId="8" hidden="1"/>
    <cellStyle name="Hyperlink" xfId="326" builtinId="8" hidden="1"/>
    <cellStyle name="Hyperlink" xfId="240" builtinId="8" hidden="1"/>
    <cellStyle name="Hyperlink" xfId="100" builtinId="8" hidden="1"/>
    <cellStyle name="Hyperlink" xfId="52" builtinId="8" hidden="1"/>
    <cellStyle name="Hyperlink" xfId="372" builtinId="8" hidden="1"/>
    <cellStyle name="Hyperlink" xfId="414" builtinId="8" hidden="1"/>
    <cellStyle name="Hyperlink" xfId="316" builtinId="8" hidden="1"/>
    <cellStyle name="Hyperlink" xfId="110" builtinId="8" hidden="1"/>
    <cellStyle name="Hyperlink" xfId="84" builtinId="8" hidden="1"/>
    <cellStyle name="Hyperlink" xfId="354" builtinId="8" hidden="1"/>
    <cellStyle name="Hyperlink" xfId="204" builtinId="8" hidden="1"/>
    <cellStyle name="Hyperlink" xfId="302" builtinId="8" hidden="1"/>
    <cellStyle name="Hyperlink" xfId="270" builtinId="8" hidden="1"/>
    <cellStyle name="Hyperlink" xfId="394" builtinId="8" hidden="1"/>
    <cellStyle name="Hyperlink" xfId="374" builtinId="8" hidden="1"/>
    <cellStyle name="Hyperlink" xfId="344" builtinId="8" hidden="1"/>
    <cellStyle name="Hyperlink" xfId="26" builtinId="8" hidden="1"/>
    <cellStyle name="Hyperlink" xfId="172" builtinId="8" hidden="1"/>
    <cellStyle name="Hyperlink" xfId="106" builtinId="8" hidden="1"/>
    <cellStyle name="Hyperlink" xfId="356" builtinId="8" hidden="1"/>
    <cellStyle name="Hyperlink" xfId="234" builtinId="8" hidden="1"/>
    <cellStyle name="Hyperlink" xfId="230" builtinId="8" hidden="1"/>
    <cellStyle name="Hyperlink" xfId="28" builtinId="8" hidden="1"/>
    <cellStyle name="Hyperlink" xfId="170" builtinId="8" hidden="1"/>
    <cellStyle name="Hyperlink" xfId="466" builtinId="8" hidden="1"/>
    <cellStyle name="Hyperlink" xfId="454" builtinId="8" hidden="1"/>
    <cellStyle name="Hyperlink" xfId="228" builtinId="8" hidden="1"/>
    <cellStyle name="Hyperlink" xfId="220" builtinId="8" hidden="1"/>
    <cellStyle name="Hyperlink" xfId="440" builtinId="8" hidden="1"/>
    <cellStyle name="Hyperlink" xfId="446" builtinId="8" hidden="1"/>
    <cellStyle name="Hyperlink" xfId="352" builtinId="8" hidden="1"/>
    <cellStyle name="Hyperlink" xfId="424" builtinId="8" hidden="1"/>
    <cellStyle name="Hyperlink" xfId="452" builtinId="8" hidden="1"/>
    <cellStyle name="Hyperlink" xfId="252" builtinId="8" hidden="1"/>
    <cellStyle name="Hyperlink" xfId="442" builtinId="8" hidden="1"/>
    <cellStyle name="Hyperlink" xfId="286" builtinId="8" hidden="1"/>
    <cellStyle name="Hyperlink" xfId="192" builtinId="8" hidden="1"/>
    <cellStyle name="Hyperlink" xfId="340" builtinId="8" hidden="1"/>
    <cellStyle name="Hyperlink" xfId="430" builtinId="8" hidden="1"/>
    <cellStyle name="Hyperlink" xfId="464" builtinId="8" hidden="1"/>
    <cellStyle name="Hyperlink" xfId="444" builtinId="8" hidden="1"/>
    <cellStyle name="Hyperlink" xfId="194" builtinId="8" hidden="1"/>
    <cellStyle name="Hyperlink" xfId="156" builtinId="8" hidden="1"/>
    <cellStyle name="Hyperlink" xfId="426" builtinId="8" hidden="1"/>
    <cellStyle name="Hyperlink" xfId="248" builtinId="8" hidden="1"/>
    <cellStyle name="Hyperlink" xfId="122" builtinId="8" hidden="1"/>
    <cellStyle name="Hyperlink" xfId="124" builtinId="8" hidden="1"/>
    <cellStyle name="Hyperlink" xfId="360" builtinId="8" hidden="1"/>
    <cellStyle name="Hyperlink" xfId="226" builtinId="8" hidden="1"/>
    <cellStyle name="Hyperlink" xfId="298" builtinId="8" hidden="1"/>
    <cellStyle name="Hyperlink" xfId="102" builtinId="8" hidden="1"/>
    <cellStyle name="Hyperlink" xfId="96" builtinId="8" hidden="1"/>
    <cellStyle name="Hyperlink" xfId="376" builtinId="8" hidden="1"/>
    <cellStyle name="Hyperlink" xfId="166" builtinId="8" hidden="1"/>
    <cellStyle name="Hyperlink" xfId="388" builtinId="8" hidden="1"/>
    <cellStyle name="Hyperlink" xfId="68" builtinId="8" hidden="1"/>
    <cellStyle name="Hyperlink" xfId="176" builtinId="8" hidden="1"/>
    <cellStyle name="Hyperlink" xfId="130" builtinId="8" hidden="1"/>
    <cellStyle name="Hyperlink" xfId="212" builtinId="8" hidden="1"/>
    <cellStyle name="Hyperlink" xfId="20" builtinId="8" hidden="1"/>
    <cellStyle name="Hyperlink" xfId="254" builtinId="8" hidden="1"/>
    <cellStyle name="Hyperlink" xfId="268" builtinId="8" hidden="1"/>
    <cellStyle name="Hyperlink" xfId="330" builtinId="8" hidden="1"/>
    <cellStyle name="Hyperlink" xfId="362" builtinId="8" hidden="1"/>
    <cellStyle name="Hyperlink" xfId="92" builtinId="8" hidden="1"/>
    <cellStyle name="Hyperlink" xfId="324" builtinId="8" hidden="1"/>
    <cellStyle name="Hyperlink" xfId="14" builtinId="8" hidden="1"/>
    <cellStyle name="Hyperlink" xfId="250" builtinId="8" hidden="1"/>
    <cellStyle name="Hyperlink" xfId="272" builtinId="8" hidden="1"/>
    <cellStyle name="Hyperlink" xfId="202" builtinId="8" hidden="1"/>
    <cellStyle name="Hyperlink" xfId="208" builtinId="8" hidden="1"/>
    <cellStyle name="Hyperlink" xfId="40" builtinId="8" hidden="1"/>
    <cellStyle name="Hyperlink" xfId="206" builtinId="8" hidden="1"/>
    <cellStyle name="Hyperlink" xfId="458" builtinId="8" hidden="1"/>
    <cellStyle name="Hyperlink" xfId="294" builtinId="8" hidden="1"/>
    <cellStyle name="Hyperlink" xfId="296" builtinId="8" hidden="1"/>
    <cellStyle name="Hyperlink" xfId="336" builtinId="8" hidden="1"/>
    <cellStyle name="Hyperlink" xfId="350" builtinId="8" hidden="1"/>
    <cellStyle name="Hyperlink" xfId="358" builtinId="8" hidden="1"/>
    <cellStyle name="Hyperlink" xfId="378" builtinId="8" hidden="1"/>
    <cellStyle name="Hyperlink" xfId="392" builtinId="8" hidden="1"/>
    <cellStyle name="Hyperlink" xfId="410" builtinId="8" hidden="1"/>
    <cellStyle name="Hyperlink" xfId="422" builtinId="8" hidden="1"/>
    <cellStyle name="Hyperlink" xfId="232" builtinId="8" hidden="1"/>
    <cellStyle name="Hyperlink" xfId="258" builtinId="8" hidden="1"/>
    <cellStyle name="Hyperlink" xfId="266" builtinId="8" hidden="1"/>
    <cellStyle name="Hyperlink" xfId="274" builtinId="8" hidden="1"/>
    <cellStyle name="Hyperlink" xfId="368" builtinId="8" hidden="1"/>
    <cellStyle name="Hyperlink" xfId="64" builtinId="8" hidden="1"/>
    <cellStyle name="Hyperlink" xfId="108" builtinId="8" hidden="1"/>
    <cellStyle name="Hyperlink" xfId="104" builtinId="8" hidden="1"/>
    <cellStyle name="Hyperlink" xfId="236" builtinId="8" hidden="1"/>
    <cellStyle name="Hyperlink" xfId="364" builtinId="8" hidden="1"/>
    <cellStyle name="Hyperlink" xfId="398" builtinId="8" hidden="1"/>
    <cellStyle name="Hyperlink" xfId="408" builtinId="8" hidden="1"/>
    <cellStyle name="Hyperlink" xfId="292" builtinId="8" hidden="1"/>
    <cellStyle name="Hyperlink" xfId="118" builtinId="8" hidden="1"/>
    <cellStyle name="Hyperlink" xfId="182" builtinId="8" hidden="1"/>
    <cellStyle name="Hyperlink" xfId="128" builtinId="8" hidden="1"/>
    <cellStyle name="Hyperlink" xfId="112" builtinId="8" hidden="1"/>
    <cellStyle name="Hyperlink" xfId="48" builtinId="8" hidden="1"/>
    <cellStyle name="Hyperlink" xfId="304" builtinId="8" hidden="1"/>
    <cellStyle name="Hyperlink" xfId="400" builtinId="8" hidden="1"/>
    <cellStyle name="Hyperlink" xfId="242" builtinId="8" hidden="1"/>
    <cellStyle name="Hyperlink" xfId="256" builtinId="8" hidden="1"/>
    <cellStyle name="Hyperlink" xfId="312" builtinId="8" hidden="1"/>
    <cellStyle name="Hyperlink" xfId="290" builtinId="8" hidden="1"/>
    <cellStyle name="Hyperlink" xfId="134" builtinId="8" hidden="1"/>
    <cellStyle name="Hyperlink" xfId="284" builtinId="8" hidden="1"/>
    <cellStyle name="Hyperlink" xfId="94" builtinId="8" hidden="1"/>
    <cellStyle name="Hyperlink" xfId="70" builtinId="8" hidden="1"/>
    <cellStyle name="Hyperlink" xfId="148" builtinId="8" hidden="1"/>
    <cellStyle name="Hyperlink" xfId="126" builtinId="8" hidden="1"/>
    <cellStyle name="Hyperlink" xfId="436" builtinId="8" hidden="1"/>
    <cellStyle name="Hyperlink" xfId="380" builtinId="8" hidden="1"/>
    <cellStyle name="Hyperlink" xfId="310" builtinId="8" hidden="1"/>
    <cellStyle name="Hyperlink" xfId="246" builtinId="8" hidden="1"/>
    <cellStyle name="Hyperlink" xfId="164" builtinId="8" hidden="1"/>
    <cellStyle name="Hyperlink" xfId="178" builtinId="8" hidden="1"/>
    <cellStyle name="Hyperlink" xfId="66" builtinId="8" hidden="1"/>
    <cellStyle name="Hyperlink" xfId="114" builtinId="8" hidden="1"/>
    <cellStyle name="Hyperlink" xfId="342" builtinId="8" hidden="1"/>
    <cellStyle name="Hyperlink" xfId="322" builtinId="8" hidden="1"/>
    <cellStyle name="Hyperlink" xfId="288" builtinId="8" hidden="1"/>
    <cellStyle name="Hyperlink" xfId="158" builtinId="8" hidden="1"/>
    <cellStyle name="Hyperlink" xfId="338" builtinId="8" hidden="1"/>
    <cellStyle name="Hyperlink" xfId="448" builtinId="8" hidden="1"/>
    <cellStyle name="Hyperlink" xfId="98" builtinId="8" hidden="1"/>
    <cellStyle name="Hyperlink" xfId="260" builtinId="8" hidden="1"/>
    <cellStyle name="Hyperlink" xfId="348" builtinId="8" hidden="1"/>
    <cellStyle name="Hyperlink" xfId="46" builtinId="8" hidden="1"/>
    <cellStyle name="Hyperlink" xfId="180" builtinId="8" hidden="1"/>
    <cellStyle name="Hyperlink" xfId="146" builtinId="8" hidden="1"/>
    <cellStyle name="Hyperlink" xfId="80" builtinId="8" hidden="1"/>
    <cellStyle name="Hyperlink" xfId="210" builtinId="8" hidden="1"/>
    <cellStyle name="Hyperlink" xfId="406" builtinId="8" hidden="1"/>
    <cellStyle name="Hyperlink" xfId="318" builtinId="8" hidden="1"/>
    <cellStyle name="Hyperlink" xfId="384" builtinId="8" hidden="1"/>
    <cellStyle name="Hyperlink" xfId="160" builtinId="8" hidden="1"/>
    <cellStyle name="Hyperlink" xfId="404" builtinId="8" hidden="1"/>
    <cellStyle name="Hyperlink" xfId="420" builtinId="8" hidden="1"/>
    <cellStyle name="Hyperlink" xfId="434" builtinId="8" hidden="1"/>
    <cellStyle name="Hyperlink" xfId="214" builtinId="8" hidden="1"/>
    <cellStyle name="Hyperlink" xfId="402" builtinId="8" hidden="1"/>
    <cellStyle name="Hyperlink" xfId="8" builtinId="8" hidden="1"/>
    <cellStyle name="Hyperlink" xfId="34" builtinId="8" hidden="1"/>
    <cellStyle name="Hyperlink" xfId="18" builtinId="8" hidden="1"/>
    <cellStyle name="Hyperlink" xfId="428" builtinId="8" hidden="1"/>
    <cellStyle name="Hyperlink" xfId="460" builtinId="8" hidden="1"/>
    <cellStyle name="Hyperlink" xfId="10" builtinId="8" hidden="1"/>
    <cellStyle name="Hyperlink" xfId="30" builtinId="8" hidden="1"/>
    <cellStyle name="Hyperlink" xfId="36" builtinId="8" hidden="1"/>
    <cellStyle name="Hyperlink" xfId="154" builtinId="8" hidden="1"/>
    <cellStyle name="Hyperlink" xfId="76" builtinId="8" hidden="1"/>
    <cellStyle name="Hyperlink" xfId="78" builtinId="8" hidden="1"/>
    <cellStyle name="Hyperlink" xfId="16" builtinId="8" hidden="1"/>
    <cellStyle name="Hyperlink" xfId="332" builtinId="8" hidden="1"/>
    <cellStyle name="Hyperlink" xfId="142" builtinId="8" hidden="1"/>
    <cellStyle name="Hyperlink" xfId="32" builtinId="8" hidden="1"/>
    <cellStyle name="Hyperlink" xfId="196" builtinId="8" hidden="1"/>
    <cellStyle name="Hyperlink" xfId="432" builtinId="8" hidden="1"/>
    <cellStyle name="Normal" xfId="0" builtinId="0"/>
    <cellStyle name="Normal 2" xfId="3" xr:uid="{00000000-0005-0000-0000-0000CE010000}"/>
    <cellStyle name="Normal 2 2" xfId="4" xr:uid="{00000000-0005-0000-0000-0000CF010000}"/>
    <cellStyle name="Normal 2 3" xfId="6" xr:uid="{00000000-0005-0000-0000-0000D0010000}"/>
    <cellStyle name="Normal 3" xfId="468" xr:uid="{773551EC-7F8B-4201-954F-CDB15149776D}"/>
    <cellStyle name="Normal 3 2" xfId="5" xr:uid="{00000000-0005-0000-0000-0000D1010000}"/>
    <cellStyle name="Percent" xfId="2" builtinId="5"/>
    <cellStyle name="Percent 10" xfId="7" xr:uid="{00000000-0005-0000-0000-0000D3010000}"/>
  </cellStyles>
  <dxfs count="0"/>
  <tableStyles count="0" defaultTableStyle="TableStyleMedium2" defaultPivotStyle="PivotStyleLight16"/>
  <colors>
    <mruColors>
      <color rgb="FFFFDB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r>
              <a:rPr lang="en-US" b="1"/>
              <a:t>Football Field Analysis (20 Oct 2015)</a:t>
            </a:r>
          </a:p>
        </c:rich>
      </c:tx>
      <c:overlay val="0"/>
      <c:spPr>
        <a:no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'Football field'!$K$15</c:f>
              <c:strCache>
                <c:ptCount val="1"/>
                <c:pt idx="0">
                  <c:v>Max</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field'!$B$20:$B$21</c:f>
              <c:strCache>
                <c:ptCount val="2"/>
                <c:pt idx="0">
                  <c:v>DCF</c:v>
                </c:pt>
                <c:pt idx="1">
                  <c:v>EV/EBITDA </c:v>
                </c:pt>
              </c:strCache>
            </c:strRef>
          </c:cat>
          <c:val>
            <c:numRef>
              <c:f>'Football field'!$K$20:$K$21</c:f>
              <c:numCache>
                <c:formatCode>#,##0.0;\(#,##0.0\);\-</c:formatCode>
                <c:ptCount val="2"/>
                <c:pt idx="0">
                  <c:v>63.729595492039373</c:v>
                </c:pt>
                <c:pt idx="1">
                  <c:v>85.521968781908697</c:v>
                </c:pt>
              </c:numCache>
            </c:numRef>
          </c:val>
          <c:extLst>
            <c:ext xmlns:c16="http://schemas.microsoft.com/office/drawing/2014/chart" uri="{C3380CC4-5D6E-409C-BE32-E72D297353CC}">
              <c16:uniqueId val="{00000000-05B4-4F29-A726-6F415378DA5E}"/>
            </c:ext>
          </c:extLst>
        </c:ser>
        <c:ser>
          <c:idx val="1"/>
          <c:order val="1"/>
          <c:tx>
            <c:strRef>
              <c:f>'Football field'!$L$15</c:f>
              <c:strCache>
                <c:ptCount val="1"/>
                <c:pt idx="0">
                  <c:v>Min</c:v>
                </c:pt>
              </c:strCache>
            </c:strRef>
          </c:tx>
          <c:spPr>
            <a:solidFill>
              <a:schemeClr val="bg1"/>
            </a:solidFill>
            <a:ln>
              <a:noFill/>
            </a:ln>
            <a:effectLst/>
          </c:spPr>
          <c:invertIfNegative val="0"/>
          <c:dLbls>
            <c:dLbl>
              <c:idx val="0"/>
              <c:layout>
                <c:manualLayout>
                  <c:x val="-6.0882800608828044E-2"/>
                  <c:y val="-8.417508417508417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5B4-4F29-A726-6F415378DA5E}"/>
                </c:ext>
              </c:extLst>
            </c:dLbl>
            <c:dLbl>
              <c:idx val="1"/>
              <c:layout>
                <c:manualLayout>
                  <c:x val="-3.943661971830986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B4-4F29-A726-6F415378DA5E}"/>
                </c:ext>
              </c:extLst>
            </c:dLbl>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field'!$B$20:$B$21</c:f>
              <c:strCache>
                <c:ptCount val="2"/>
                <c:pt idx="0">
                  <c:v>DCF</c:v>
                </c:pt>
                <c:pt idx="1">
                  <c:v>EV/EBITDA </c:v>
                </c:pt>
              </c:strCache>
            </c:strRef>
          </c:cat>
          <c:val>
            <c:numRef>
              <c:f>'Football field'!$L$20:$L$21</c:f>
              <c:numCache>
                <c:formatCode>#,##0.0;\(#,##0.0\);\-</c:formatCode>
                <c:ptCount val="2"/>
                <c:pt idx="0" formatCode="0.0">
                  <c:v>43.723632606376057</c:v>
                </c:pt>
                <c:pt idx="1">
                  <c:v>3.0418210782261217</c:v>
                </c:pt>
              </c:numCache>
            </c:numRef>
          </c:val>
          <c:extLst>
            <c:ext xmlns:c16="http://schemas.microsoft.com/office/drawing/2014/chart" uri="{C3380CC4-5D6E-409C-BE32-E72D297353CC}">
              <c16:uniqueId val="{00000003-05B4-4F29-A726-6F415378DA5E}"/>
            </c:ext>
          </c:extLst>
        </c:ser>
        <c:dLbls>
          <c:dLblPos val="outEnd"/>
          <c:showLegendKey val="0"/>
          <c:showVal val="1"/>
          <c:showCatName val="0"/>
          <c:showSerName val="0"/>
          <c:showPercent val="0"/>
          <c:showBubbleSize val="0"/>
        </c:dLbls>
        <c:gapWidth val="182"/>
        <c:overlap val="100"/>
        <c:axId val="1808297504"/>
        <c:axId val="1808295840"/>
      </c:barChart>
      <c:catAx>
        <c:axId val="1808297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808295840"/>
        <c:crosses val="autoZero"/>
        <c:auto val="1"/>
        <c:lblAlgn val="ctr"/>
        <c:lblOffset val="100"/>
        <c:noMultiLvlLbl val="0"/>
      </c:catAx>
      <c:valAx>
        <c:axId val="1808295840"/>
        <c:scaling>
          <c:orientation val="minMax"/>
        </c:scaling>
        <c:delete val="0"/>
        <c:axPos val="b"/>
        <c:majorGridlines>
          <c:spPr>
            <a:ln w="9525" cap="flat" cmpd="sng" algn="ctr">
              <a:solidFill>
                <a:schemeClr val="bg1"/>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08297504"/>
        <c:crosses val="autoZero"/>
        <c:crossBetween val="between"/>
        <c:majorUnit val="1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CAPEX vs. Depreciation</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'1.2 Projected FS'!$B$31</c:f>
              <c:strCache>
                <c:ptCount val="1"/>
                <c:pt idx="0">
                  <c:v>Capital Expenditures</c:v>
                </c:pt>
              </c:strCache>
            </c:strRef>
          </c:tx>
          <c:spPr>
            <a:ln w="28575" cap="rnd">
              <a:solidFill>
                <a:schemeClr val="accent1"/>
              </a:solidFill>
              <a:round/>
            </a:ln>
            <a:effectLst/>
          </c:spPr>
          <c:marker>
            <c:symbol val="none"/>
          </c:marker>
          <c:cat>
            <c:strRef>
              <c:f>'1.2 Projected FS'!$C$4:$L$4</c:f>
              <c:strCache>
                <c:ptCount val="9"/>
                <c:pt idx="0">
                  <c:v>2012</c:v>
                </c:pt>
                <c:pt idx="1">
                  <c:v>2013</c:v>
                </c:pt>
                <c:pt idx="2">
                  <c:v>2014</c:v>
                </c:pt>
                <c:pt idx="3">
                  <c:v>2015F</c:v>
                </c:pt>
                <c:pt idx="4">
                  <c:v>2016F</c:v>
                </c:pt>
                <c:pt idx="5">
                  <c:v>2017F</c:v>
                </c:pt>
                <c:pt idx="6">
                  <c:v>2018F</c:v>
                </c:pt>
                <c:pt idx="7">
                  <c:v>2019F</c:v>
                </c:pt>
                <c:pt idx="8">
                  <c:v>2020F</c:v>
                </c:pt>
              </c:strCache>
            </c:strRef>
          </c:cat>
          <c:val>
            <c:numRef>
              <c:f>'1.2 Projected FS'!$C$31:$L$31</c:f>
              <c:numCache>
                <c:formatCode>_(* #,##0.00_);_(* \(#,##0.00\);_(* "-"??_);_(@_)</c:formatCode>
                <c:ptCount val="9"/>
                <c:pt idx="0">
                  <c:v>258.35199999999998</c:v>
                </c:pt>
                <c:pt idx="1">
                  <c:v>270.90300000000002</c:v>
                </c:pt>
                <c:pt idx="2">
                  <c:v>329.99799999999999</c:v>
                </c:pt>
                <c:pt idx="3">
                  <c:v>398.13421709297245</c:v>
                </c:pt>
                <c:pt idx="4">
                  <c:v>404.47281751507182</c:v>
                </c:pt>
                <c:pt idx="5">
                  <c:v>363.87030325602336</c:v>
                </c:pt>
                <c:pt idx="6">
                  <c:v>375.70747412585939</c:v>
                </c:pt>
                <c:pt idx="7">
                  <c:v>415.72366590871184</c:v>
                </c:pt>
                <c:pt idx="8">
                  <c:v>397.98357627468255</c:v>
                </c:pt>
              </c:numCache>
            </c:numRef>
          </c:val>
          <c:smooth val="0"/>
          <c:extLst>
            <c:ext xmlns:c16="http://schemas.microsoft.com/office/drawing/2014/chart" uri="{C3380CC4-5D6E-409C-BE32-E72D297353CC}">
              <c16:uniqueId val="{00000000-F7A2-4A62-9716-76A05C0A476F}"/>
            </c:ext>
          </c:extLst>
        </c:ser>
        <c:ser>
          <c:idx val="1"/>
          <c:order val="1"/>
          <c:tx>
            <c:strRef>
              <c:f>'1.2 Projected FS'!$B$40</c:f>
              <c:strCache>
                <c:ptCount val="1"/>
                <c:pt idx="0">
                  <c:v>Deprec. &amp; Amort.</c:v>
                </c:pt>
              </c:strCache>
            </c:strRef>
          </c:tx>
          <c:spPr>
            <a:ln w="28575" cap="rnd">
              <a:solidFill>
                <a:schemeClr val="accent2"/>
              </a:solidFill>
              <a:round/>
            </a:ln>
            <a:effectLst/>
          </c:spPr>
          <c:marker>
            <c:symbol val="none"/>
          </c:marker>
          <c:cat>
            <c:strRef>
              <c:f>'1.2 Projected FS'!$C$4:$L$4</c:f>
              <c:strCache>
                <c:ptCount val="9"/>
                <c:pt idx="0">
                  <c:v>2012</c:v>
                </c:pt>
                <c:pt idx="1">
                  <c:v>2013</c:v>
                </c:pt>
                <c:pt idx="2">
                  <c:v>2014</c:v>
                </c:pt>
                <c:pt idx="3">
                  <c:v>2015F</c:v>
                </c:pt>
                <c:pt idx="4">
                  <c:v>2016F</c:v>
                </c:pt>
                <c:pt idx="5">
                  <c:v>2017F</c:v>
                </c:pt>
                <c:pt idx="6">
                  <c:v>2018F</c:v>
                </c:pt>
                <c:pt idx="7">
                  <c:v>2019F</c:v>
                </c:pt>
                <c:pt idx="8">
                  <c:v>2020F</c:v>
                </c:pt>
              </c:strCache>
            </c:strRef>
          </c:cat>
          <c:val>
            <c:numRef>
              <c:f>'1.2 Projected FS'!$C$40:$L$40</c:f>
              <c:numCache>
                <c:formatCode>_(* #,##0.00_);_(* \(#,##0.00\);_(* "-"??_);_(@_)</c:formatCode>
                <c:ptCount val="9"/>
                <c:pt idx="0">
                  <c:v>237.54</c:v>
                </c:pt>
                <c:pt idx="1">
                  <c:v>270.25</c:v>
                </c:pt>
                <c:pt idx="2">
                  <c:v>288.98200000000003</c:v>
                </c:pt>
                <c:pt idx="3">
                  <c:v>316.66389931913045</c:v>
                </c:pt>
                <c:pt idx="4">
                  <c:v>338.93296262868648</c:v>
                </c:pt>
                <c:pt idx="5">
                  <c:v>345.25727715859489</c:v>
                </c:pt>
                <c:pt idx="6">
                  <c:v>352.97969736355998</c:v>
                </c:pt>
                <c:pt idx="7">
                  <c:v>368.89208344610893</c:v>
                </c:pt>
                <c:pt idx="8">
                  <c:v>376.26992511503119</c:v>
                </c:pt>
              </c:numCache>
            </c:numRef>
          </c:val>
          <c:smooth val="0"/>
          <c:extLst>
            <c:ext xmlns:c16="http://schemas.microsoft.com/office/drawing/2014/chart" uri="{C3380CC4-5D6E-409C-BE32-E72D297353CC}">
              <c16:uniqueId val="{00000001-F7A2-4A62-9716-76A05C0A476F}"/>
            </c:ext>
          </c:extLst>
        </c:ser>
        <c:dLbls>
          <c:showLegendKey val="0"/>
          <c:showVal val="0"/>
          <c:showCatName val="0"/>
          <c:showSerName val="0"/>
          <c:showPercent val="0"/>
          <c:showBubbleSize val="0"/>
        </c:dLbls>
        <c:smooth val="0"/>
        <c:axId val="1693789375"/>
        <c:axId val="733145215"/>
      </c:lineChart>
      <c:catAx>
        <c:axId val="169378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33145215"/>
        <c:crosses val="autoZero"/>
        <c:auto val="1"/>
        <c:lblAlgn val="ctr"/>
        <c:lblOffset val="100"/>
        <c:noMultiLvlLbl val="0"/>
      </c:catAx>
      <c:valAx>
        <c:axId val="73314521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93789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5.emf"/></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66675</xdr:rowOff>
    </xdr:from>
    <xdr:to>
      <xdr:col>0</xdr:col>
      <xdr:colOff>1453896</xdr:colOff>
      <xdr:row>1</xdr:row>
      <xdr:rowOff>706755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57175"/>
          <a:ext cx="1377696" cy="640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1</xdr:col>
          <xdr:colOff>1562100</xdr:colOff>
          <xdr:row>14</xdr:row>
          <xdr:rowOff>9525</xdr:rowOff>
        </xdr:to>
        <xdr:sp macro="" textlink="">
          <xdr:nvSpPr>
            <xdr:cNvPr id="11265" name="__XREPORTSMETA"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1</xdr:col>
          <xdr:colOff>1562100</xdr:colOff>
          <xdr:row>14</xdr:row>
          <xdr:rowOff>9525</xdr:rowOff>
        </xdr:to>
        <xdr:sp macro="" textlink="">
          <xdr:nvSpPr>
            <xdr:cNvPr id="11266" name="__XREPORTSSPC" hidden="1">
              <a:extLst>
                <a:ext uri="{63B3BB69-23CF-44E3-9099-C40C66FF867C}">
                  <a14:compatExt spid="_x0000_s11266"/>
                </a:ext>
                <a:ext uri="{FF2B5EF4-FFF2-40B4-BE49-F238E27FC236}">
                  <a16:creationId xmlns:a16="http://schemas.microsoft.com/office/drawing/2014/main" id="{00000000-0008-0000-0500-0000022C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1</xdr:col>
          <xdr:colOff>1562100</xdr:colOff>
          <xdr:row>14</xdr:row>
          <xdr:rowOff>9525</xdr:rowOff>
        </xdr:to>
        <xdr:sp macro="" textlink="">
          <xdr:nvSpPr>
            <xdr:cNvPr id="11267" name="__XREPORTSSUM" hidden="1">
              <a:extLst>
                <a:ext uri="{63B3BB69-23CF-44E3-9099-C40C66FF867C}">
                  <a14:compatExt spid="_x0000_s11267"/>
                </a:ext>
                <a:ext uri="{FF2B5EF4-FFF2-40B4-BE49-F238E27FC236}">
                  <a16:creationId xmlns:a16="http://schemas.microsoft.com/office/drawing/2014/main" id="{00000000-0008-0000-0500-0000032C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8</xdr:col>
      <xdr:colOff>66675</xdr:colOff>
      <xdr:row>23</xdr:row>
      <xdr:rowOff>47625</xdr:rowOff>
    </xdr:from>
    <xdr:to>
      <xdr:col>15</xdr:col>
      <xdr:colOff>504825</xdr:colOff>
      <xdr:row>39</xdr:row>
      <xdr:rowOff>17145</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161925</xdr:colOff>
      <xdr:row>26</xdr:row>
      <xdr:rowOff>76200</xdr:rowOff>
    </xdr:from>
    <xdr:to>
      <xdr:col>12</xdr:col>
      <xdr:colOff>161925</xdr:colOff>
      <xdr:row>38</xdr:row>
      <xdr:rowOff>57150</xdr:rowOff>
    </xdr:to>
    <xdr:cxnSp macro="">
      <xdr:nvCxnSpPr>
        <xdr:cNvPr id="9" name="Straight Connector 8">
          <a:extLst>
            <a:ext uri="{FF2B5EF4-FFF2-40B4-BE49-F238E27FC236}">
              <a16:creationId xmlns:a16="http://schemas.microsoft.com/office/drawing/2014/main" id="{00000000-0008-0000-0900-000009000000}"/>
            </a:ext>
          </a:extLst>
        </xdr:cNvPr>
        <xdr:cNvCxnSpPr/>
      </xdr:nvCxnSpPr>
      <xdr:spPr>
        <a:xfrm flipV="1">
          <a:off x="10801350" y="5419725"/>
          <a:ext cx="0" cy="22669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0</xdr:colOff>
      <xdr:row>41</xdr:row>
      <xdr:rowOff>0</xdr:rowOff>
    </xdr:from>
    <xdr:to>
      <xdr:col>15</xdr:col>
      <xdr:colOff>118110</xdr:colOff>
      <xdr:row>49</xdr:row>
      <xdr:rowOff>3810</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58200" y="7848600"/>
          <a:ext cx="4657725"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0</xdr:colOff>
      <xdr:row>48</xdr:row>
      <xdr:rowOff>0</xdr:rowOff>
    </xdr:from>
    <xdr:to>
      <xdr:col>15</xdr:col>
      <xdr:colOff>118110</xdr:colOff>
      <xdr:row>56</xdr:row>
      <xdr:rowOff>3810</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0160" y="7543800"/>
          <a:ext cx="4743450" cy="1474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15</xdr:col>
      <xdr:colOff>457206</xdr:colOff>
      <xdr:row>24</xdr:row>
      <xdr:rowOff>161925</xdr:rowOff>
    </xdr:from>
    <xdr:to>
      <xdr:col>23</xdr:col>
      <xdr:colOff>152406</xdr:colOff>
      <xdr:row>37</xdr:row>
      <xdr:rowOff>38100</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oleObject" Target="../embeddings/oleObject1.bin"/><Relationship Id="rId7" Type="http://schemas.openxmlformats.org/officeDocument/2006/relationships/oleObject" Target="../embeddings/oleObject3.bin"/><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image" Target="../media/image3.emf"/><Relationship Id="rId5" Type="http://schemas.openxmlformats.org/officeDocument/2006/relationships/oleObject" Target="../embeddings/oleObject2.bin"/><Relationship Id="rId4" Type="http://schemas.openxmlformats.org/officeDocument/2006/relationships/image" Target="../media/image2.emf"/></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5"/>
  <sheetViews>
    <sheetView workbookViewId="0">
      <selection activeCell="B2" sqref="B2"/>
    </sheetView>
  </sheetViews>
  <sheetFormatPr defaultColWidth="9.140625" defaultRowHeight="15" x14ac:dyDescent="0.25"/>
  <cols>
    <col min="1" max="1" width="23.42578125" style="64" customWidth="1"/>
    <col min="2" max="2" width="100.28515625" style="64" customWidth="1"/>
    <col min="3" max="16384" width="9.140625" style="64"/>
  </cols>
  <sheetData>
    <row r="2" spans="1:2" ht="65.25" customHeight="1" x14ac:dyDescent="0.25">
      <c r="B2" s="65" t="s">
        <v>0</v>
      </c>
    </row>
    <row r="3" spans="1:2" ht="13.5" customHeight="1" x14ac:dyDescent="0.25">
      <c r="A3" s="66"/>
      <c r="B3" s="66"/>
    </row>
    <row r="4" spans="1:2" ht="54" customHeight="1" x14ac:dyDescent="0.25">
      <c r="A4" s="386" t="s">
        <v>1</v>
      </c>
      <c r="B4" s="387"/>
    </row>
    <row r="5" spans="1:2" x14ac:dyDescent="0.25">
      <c r="A5" s="67" t="s">
        <v>2</v>
      </c>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showGridLines="0" workbookViewId="0">
      <selection activeCell="I6" sqref="I6"/>
    </sheetView>
  </sheetViews>
  <sheetFormatPr defaultColWidth="10.85546875" defaultRowHeight="15.75" x14ac:dyDescent="0.25"/>
  <cols>
    <col min="1" max="1" width="4.140625" style="1" customWidth="1"/>
    <col min="2" max="2" width="4.5703125" style="1" customWidth="1"/>
    <col min="3" max="3" width="23.140625" style="1" customWidth="1"/>
    <col min="4" max="6" width="10.85546875" style="1"/>
    <col min="7" max="7" width="3.140625" style="1" customWidth="1"/>
    <col min="8" max="8" width="10.42578125" style="1" customWidth="1"/>
    <col min="9" max="16384" width="10.85546875" style="1"/>
  </cols>
  <sheetData>
    <row r="1" spans="1:9" x14ac:dyDescent="0.25">
      <c r="A1" s="1" t="s">
        <v>3</v>
      </c>
    </row>
    <row r="2" spans="1:9" x14ac:dyDescent="0.25">
      <c r="A2" s="5" t="s">
        <v>4</v>
      </c>
    </row>
    <row r="3" spans="1:9" x14ac:dyDescent="0.25">
      <c r="A3" s="1" t="s">
        <v>5</v>
      </c>
    </row>
    <row r="5" spans="1:9" x14ac:dyDescent="0.25">
      <c r="D5" s="19"/>
      <c r="E5" s="20" t="s">
        <v>6</v>
      </c>
      <c r="F5" s="21"/>
      <c r="G5" s="22"/>
      <c r="H5" s="19" t="s">
        <v>7</v>
      </c>
      <c r="I5" s="19"/>
    </row>
    <row r="6" spans="1:9" x14ac:dyDescent="0.25">
      <c r="D6" s="1">
        <v>2012</v>
      </c>
      <c r="E6" s="1">
        <v>2013</v>
      </c>
      <c r="F6" s="1">
        <v>2014</v>
      </c>
      <c r="H6" s="7">
        <v>2014</v>
      </c>
      <c r="I6" s="7">
        <v>2015</v>
      </c>
    </row>
    <row r="7" spans="1:9" x14ac:dyDescent="0.25">
      <c r="A7" s="5" t="s">
        <v>8</v>
      </c>
      <c r="H7" s="7"/>
      <c r="I7" s="7"/>
    </row>
    <row r="8" spans="1:9" x14ac:dyDescent="0.25">
      <c r="B8" s="23" t="s">
        <v>9</v>
      </c>
      <c r="H8" s="7"/>
      <c r="I8" s="7"/>
    </row>
    <row r="9" spans="1:9" x14ac:dyDescent="0.25">
      <c r="B9" s="1" t="s">
        <v>10</v>
      </c>
      <c r="D9" s="14">
        <v>4274</v>
      </c>
      <c r="E9" s="14">
        <v>3944</v>
      </c>
      <c r="F9" s="14">
        <v>3651</v>
      </c>
      <c r="G9" s="14"/>
      <c r="H9" s="14">
        <v>2077</v>
      </c>
      <c r="I9" s="14">
        <v>1581</v>
      </c>
    </row>
    <row r="10" spans="1:9" x14ac:dyDescent="0.25">
      <c r="B10" s="1" t="s">
        <v>11</v>
      </c>
      <c r="D10" s="24">
        <v>481</v>
      </c>
      <c r="E10" s="24">
        <v>1401</v>
      </c>
      <c r="F10" s="24">
        <v>1565</v>
      </c>
      <c r="G10" s="24"/>
      <c r="H10" s="24">
        <v>900</v>
      </c>
      <c r="I10" s="24">
        <v>645</v>
      </c>
    </row>
    <row r="11" spans="1:9" x14ac:dyDescent="0.25">
      <c r="B11" s="1" t="s">
        <v>12</v>
      </c>
      <c r="D11" s="14">
        <f>D10+D9</f>
        <v>4755</v>
      </c>
      <c r="E11" s="14">
        <f>E10+E9</f>
        <v>5345</v>
      </c>
      <c r="F11" s="14">
        <f>F10+F9</f>
        <v>5216</v>
      </c>
      <c r="G11" s="14"/>
      <c r="H11" s="14">
        <f>H10+H9</f>
        <v>2977</v>
      </c>
      <c r="I11" s="14">
        <f>I10+I9</f>
        <v>2226</v>
      </c>
    </row>
    <row r="12" spans="1:9" x14ac:dyDescent="0.25">
      <c r="D12" s="14"/>
      <c r="E12" s="14"/>
      <c r="F12" s="14"/>
      <c r="G12" s="14"/>
      <c r="H12" s="14"/>
      <c r="I12" s="14"/>
    </row>
    <row r="13" spans="1:9" x14ac:dyDescent="0.25">
      <c r="B13" s="23" t="s">
        <v>13</v>
      </c>
      <c r="D13" s="14"/>
      <c r="E13" s="14"/>
      <c r="F13" s="14"/>
      <c r="G13" s="14"/>
      <c r="H13" s="14"/>
      <c r="I13" s="14"/>
    </row>
    <row r="14" spans="1:9" x14ac:dyDescent="0.25">
      <c r="B14" s="1" t="s">
        <v>10</v>
      </c>
      <c r="D14" s="14">
        <v>1589</v>
      </c>
      <c r="E14" s="14">
        <v>1219</v>
      </c>
      <c r="F14" s="14">
        <v>1645</v>
      </c>
      <c r="G14" s="14"/>
      <c r="H14" s="14">
        <v>454</v>
      </c>
      <c r="I14" s="14">
        <v>1280</v>
      </c>
    </row>
    <row r="15" spans="1:9" x14ac:dyDescent="0.25">
      <c r="B15" s="1" t="s">
        <v>11</v>
      </c>
      <c r="D15" s="24">
        <v>1061</v>
      </c>
      <c r="E15" s="24">
        <v>436</v>
      </c>
      <c r="F15" s="24">
        <v>394</v>
      </c>
      <c r="G15" s="24"/>
      <c r="H15" s="24">
        <v>237</v>
      </c>
      <c r="I15" s="24">
        <v>188</v>
      </c>
    </row>
    <row r="16" spans="1:9" x14ac:dyDescent="0.25">
      <c r="B16" s="1" t="s">
        <v>12</v>
      </c>
      <c r="D16" s="14">
        <f>D15+D14</f>
        <v>2650</v>
      </c>
      <c r="E16" s="14">
        <f>E15+E14</f>
        <v>1655</v>
      </c>
      <c r="F16" s="14">
        <f>F15+F14</f>
        <v>2039</v>
      </c>
      <c r="G16" s="14"/>
      <c r="H16" s="14">
        <f>H15+H14</f>
        <v>691</v>
      </c>
      <c r="I16" s="14">
        <f>I15+I14</f>
        <v>1468</v>
      </c>
    </row>
    <row r="17" spans="1:9" x14ac:dyDescent="0.25">
      <c r="D17" s="14"/>
      <c r="E17" s="14"/>
      <c r="F17" s="14"/>
      <c r="G17" s="14"/>
      <c r="H17" s="25"/>
      <c r="I17" s="25"/>
    </row>
    <row r="18" spans="1:9" x14ac:dyDescent="0.25">
      <c r="A18" s="5" t="s">
        <v>14</v>
      </c>
      <c r="D18" s="14"/>
      <c r="E18" s="14"/>
      <c r="F18" s="14"/>
      <c r="G18" s="14"/>
      <c r="H18" s="25"/>
      <c r="I18" s="25"/>
    </row>
    <row r="19" spans="1:9" ht="24" customHeight="1" x14ac:dyDescent="0.25">
      <c r="B19" s="23" t="s">
        <v>15</v>
      </c>
      <c r="D19" s="14"/>
      <c r="E19" s="14"/>
      <c r="F19" s="14"/>
      <c r="G19" s="14"/>
      <c r="H19" s="14"/>
      <c r="I19" s="14"/>
    </row>
    <row r="20" spans="1:9" ht="15" customHeight="1" x14ac:dyDescent="0.25">
      <c r="C20" s="1" t="s">
        <v>16</v>
      </c>
      <c r="D20" s="14">
        <v>686</v>
      </c>
      <c r="E20" s="14">
        <v>686</v>
      </c>
      <c r="F20" s="14">
        <v>705</v>
      </c>
      <c r="G20" s="14"/>
      <c r="H20" s="14">
        <v>408</v>
      </c>
      <c r="I20" s="14">
        <v>456</v>
      </c>
    </row>
    <row r="21" spans="1:9" x14ac:dyDescent="0.25">
      <c r="C21" s="1" t="s">
        <v>17</v>
      </c>
      <c r="D21" s="14">
        <v>755</v>
      </c>
      <c r="E21" s="14">
        <v>659</v>
      </c>
      <c r="F21" s="14">
        <v>616</v>
      </c>
      <c r="G21" s="14"/>
      <c r="H21" s="14">
        <v>353</v>
      </c>
      <c r="I21" s="14">
        <v>214</v>
      </c>
    </row>
    <row r="22" spans="1:9" x14ac:dyDescent="0.25">
      <c r="C22" s="1" t="s">
        <v>18</v>
      </c>
      <c r="D22" s="14">
        <v>366</v>
      </c>
      <c r="E22" s="14">
        <v>350</v>
      </c>
      <c r="F22" s="14">
        <v>332</v>
      </c>
      <c r="G22" s="14"/>
      <c r="H22" s="14">
        <v>181</v>
      </c>
      <c r="I22" s="14">
        <v>155</v>
      </c>
    </row>
    <row r="23" spans="1:9" x14ac:dyDescent="0.25">
      <c r="C23" s="1" t="s">
        <v>19</v>
      </c>
      <c r="D23" s="14">
        <v>318</v>
      </c>
      <c r="E23" s="14">
        <v>206</v>
      </c>
      <c r="F23" s="14">
        <v>243</v>
      </c>
      <c r="G23" s="14"/>
      <c r="H23" s="14">
        <v>132</v>
      </c>
      <c r="I23" s="14">
        <v>139</v>
      </c>
    </row>
    <row r="24" spans="1:9" x14ac:dyDescent="0.25">
      <c r="C24" s="1" t="s">
        <v>20</v>
      </c>
      <c r="D24" s="14">
        <v>330</v>
      </c>
      <c r="E24" s="14">
        <v>273</v>
      </c>
      <c r="F24" s="14">
        <v>253</v>
      </c>
      <c r="G24" s="14"/>
      <c r="H24" s="14">
        <v>138</v>
      </c>
      <c r="I24" s="14">
        <v>129</v>
      </c>
    </row>
    <row r="25" spans="1:9" x14ac:dyDescent="0.25">
      <c r="C25" s="1" t="s">
        <v>21</v>
      </c>
      <c r="D25" s="14">
        <v>423</v>
      </c>
      <c r="E25" s="14">
        <v>472</v>
      </c>
      <c r="F25" s="14">
        <v>521</v>
      </c>
      <c r="G25" s="14"/>
      <c r="H25" s="14">
        <v>232</v>
      </c>
      <c r="I25" s="14">
        <v>185</v>
      </c>
    </row>
    <row r="26" spans="1:9" x14ac:dyDescent="0.25">
      <c r="C26" s="1" t="s">
        <v>22</v>
      </c>
      <c r="D26" s="24">
        <v>825</v>
      </c>
      <c r="E26" s="24">
        <v>663</v>
      </c>
      <c r="F26" s="24">
        <v>604</v>
      </c>
      <c r="G26" s="24"/>
      <c r="H26" s="24">
        <v>349</v>
      </c>
      <c r="I26" s="24">
        <v>320</v>
      </c>
    </row>
    <row r="27" spans="1:9" x14ac:dyDescent="0.25">
      <c r="C27" s="1" t="s">
        <v>23</v>
      </c>
      <c r="D27" s="14">
        <f>SUM(D20:D26)</f>
        <v>3703</v>
      </c>
      <c r="E27" s="14">
        <f>SUM(E20:E26)</f>
        <v>3309</v>
      </c>
      <c r="F27" s="14">
        <f>SUM(F20:F26)</f>
        <v>3274</v>
      </c>
      <c r="G27" s="14"/>
      <c r="H27" s="14">
        <f>SUM(H20:H26)</f>
        <v>1793</v>
      </c>
      <c r="I27" s="14">
        <f>SUM(I20:I26)</f>
        <v>1598</v>
      </c>
    </row>
    <row r="28" spans="1:9" ht="23.1" customHeight="1" x14ac:dyDescent="0.25">
      <c r="B28" s="23" t="s">
        <v>24</v>
      </c>
      <c r="D28" s="14"/>
      <c r="E28" s="14"/>
      <c r="F28" s="14"/>
      <c r="G28" s="14"/>
      <c r="H28" s="14"/>
      <c r="I28" s="14"/>
    </row>
    <row r="29" spans="1:9" ht="15.95" customHeight="1" x14ac:dyDescent="0.25">
      <c r="C29" s="1" t="s">
        <v>24</v>
      </c>
      <c r="D29" s="14">
        <v>2208</v>
      </c>
      <c r="E29" s="14">
        <v>2382</v>
      </c>
      <c r="F29" s="14">
        <v>2462</v>
      </c>
      <c r="G29" s="14"/>
      <c r="H29" s="14">
        <v>1199</v>
      </c>
      <c r="I29" s="14">
        <v>1287</v>
      </c>
    </row>
    <row r="30" spans="1:9" ht="23.1" customHeight="1" x14ac:dyDescent="0.25">
      <c r="B30" s="23" t="s">
        <v>25</v>
      </c>
      <c r="D30" s="14"/>
      <c r="E30" s="14"/>
      <c r="F30" s="14"/>
      <c r="G30" s="14"/>
      <c r="H30" s="14"/>
      <c r="I30" s="14"/>
    </row>
    <row r="31" spans="1:9" x14ac:dyDescent="0.25">
      <c r="C31" s="1" t="s">
        <v>26</v>
      </c>
      <c r="D31" s="14">
        <v>789</v>
      </c>
      <c r="E31" s="14">
        <v>572</v>
      </c>
      <c r="F31" s="14">
        <v>675</v>
      </c>
      <c r="G31" s="14"/>
      <c r="H31" s="14">
        <v>289</v>
      </c>
      <c r="I31" s="14">
        <v>261</v>
      </c>
    </row>
    <row r="32" spans="1:9" x14ac:dyDescent="0.25">
      <c r="C32" s="1" t="s">
        <v>27</v>
      </c>
      <c r="D32" s="24">
        <v>705</v>
      </c>
      <c r="E32" s="24">
        <v>737</v>
      </c>
      <c r="F32" s="24">
        <v>844</v>
      </c>
      <c r="G32" s="24"/>
      <c r="H32" s="24">
        <v>387</v>
      </c>
      <c r="I32" s="24">
        <v>548</v>
      </c>
    </row>
    <row r="33" spans="1:9" x14ac:dyDescent="0.25">
      <c r="C33" s="1" t="s">
        <v>28</v>
      </c>
      <c r="D33" s="14">
        <f>SUM(D31:D32)</f>
        <v>1494</v>
      </c>
      <c r="E33" s="14">
        <f>SUM(E31:E32)</f>
        <v>1309</v>
      </c>
      <c r="F33" s="14">
        <f>SUM(F31:F32)</f>
        <v>1519</v>
      </c>
      <c r="G33" s="14"/>
      <c r="H33" s="14">
        <f>SUM(H31:H32)</f>
        <v>676</v>
      </c>
      <c r="I33" s="14">
        <f>SUM(I31:I32)</f>
        <v>809</v>
      </c>
    </row>
    <row r="34" spans="1:9" ht="23.1" customHeight="1" x14ac:dyDescent="0.25">
      <c r="B34" s="1" t="s">
        <v>29</v>
      </c>
      <c r="D34" s="14">
        <f>D33+D29+D27</f>
        <v>7405</v>
      </c>
      <c r="E34" s="14">
        <f>E33+E29+E27</f>
        <v>7000</v>
      </c>
      <c r="F34" s="14">
        <f>F33+F29+F27</f>
        <v>7255</v>
      </c>
      <c r="G34" s="14"/>
      <c r="H34" s="14">
        <f>H33+H29+H27</f>
        <v>3668</v>
      </c>
      <c r="I34" s="14">
        <f>I33+I29+I27</f>
        <v>3694</v>
      </c>
    </row>
    <row r="36" spans="1:9" s="26" customFormat="1" ht="12.75" x14ac:dyDescent="0.2">
      <c r="C36" s="26" t="s">
        <v>30</v>
      </c>
    </row>
    <row r="37" spans="1:9" s="26" customFormat="1" ht="12.75" x14ac:dyDescent="0.2">
      <c r="C37" s="26" t="s">
        <v>31</v>
      </c>
    </row>
    <row r="38" spans="1:9" s="26" customFormat="1" ht="12.75" x14ac:dyDescent="0.2">
      <c r="C38" s="26" t="s">
        <v>32</v>
      </c>
    </row>
    <row r="39" spans="1:9" s="26" customFormat="1" ht="12.75" x14ac:dyDescent="0.2">
      <c r="C39" s="26" t="s">
        <v>33</v>
      </c>
    </row>
    <row r="40" spans="1:9" s="26" customFormat="1" ht="12.75" x14ac:dyDescent="0.2">
      <c r="C40" s="26" t="s">
        <v>34</v>
      </c>
    </row>
    <row r="42" spans="1:9" x14ac:dyDescent="0.25">
      <c r="A42" s="1" t="s">
        <v>35</v>
      </c>
    </row>
  </sheetData>
  <phoneticPr fontId="8" type="noConversion"/>
  <pageMargins left="0.75" right="0.75" top="1" bottom="1" header="0.5" footer="0.5"/>
  <pageSetup scale="8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31"/>
  <sheetViews>
    <sheetView showGridLines="0" workbookViewId="0">
      <selection activeCell="B28" sqref="B28:F28"/>
    </sheetView>
  </sheetViews>
  <sheetFormatPr defaultColWidth="9.140625" defaultRowHeight="15.75" x14ac:dyDescent="0.25"/>
  <cols>
    <col min="1" max="1" width="3.42578125" style="1" customWidth="1"/>
    <col min="2" max="2" width="39.7109375" style="1" customWidth="1"/>
    <col min="3" max="5" width="8.42578125" style="27" customWidth="1"/>
    <col min="6" max="6" width="2" style="27" customWidth="1"/>
    <col min="7" max="7" width="11.42578125" style="1" customWidth="1"/>
    <col min="8" max="8" width="2.85546875" style="1" customWidth="1"/>
    <col min="9" max="255" width="9.140625" style="1"/>
    <col min="256" max="256" width="38.85546875" style="1" customWidth="1"/>
    <col min="257" max="511" width="9.140625" style="1"/>
    <col min="512" max="512" width="38.85546875" style="1" customWidth="1"/>
    <col min="513" max="767" width="9.140625" style="1"/>
    <col min="768" max="768" width="38.85546875" style="1" customWidth="1"/>
    <col min="769" max="1023" width="9.140625" style="1"/>
    <col min="1024" max="1024" width="38.85546875" style="1" customWidth="1"/>
    <col min="1025" max="1279" width="9.140625" style="1"/>
    <col min="1280" max="1280" width="38.85546875" style="1" customWidth="1"/>
    <col min="1281" max="1535" width="9.140625" style="1"/>
    <col min="1536" max="1536" width="38.85546875" style="1" customWidth="1"/>
    <col min="1537" max="1791" width="9.140625" style="1"/>
    <col min="1792" max="1792" width="38.85546875" style="1" customWidth="1"/>
    <col min="1793" max="2047" width="9.140625" style="1"/>
    <col min="2048" max="2048" width="38.85546875" style="1" customWidth="1"/>
    <col min="2049" max="2303" width="9.140625" style="1"/>
    <col min="2304" max="2304" width="38.85546875" style="1" customWidth="1"/>
    <col min="2305" max="2559" width="9.140625" style="1"/>
    <col min="2560" max="2560" width="38.85546875" style="1" customWidth="1"/>
    <col min="2561" max="2815" width="9.140625" style="1"/>
    <col min="2816" max="2816" width="38.85546875" style="1" customWidth="1"/>
    <col min="2817" max="3071" width="9.140625" style="1"/>
    <col min="3072" max="3072" width="38.85546875" style="1" customWidth="1"/>
    <col min="3073" max="3327" width="9.140625" style="1"/>
    <col min="3328" max="3328" width="38.85546875" style="1" customWidth="1"/>
    <col min="3329" max="3583" width="9.140625" style="1"/>
    <col min="3584" max="3584" width="38.85546875" style="1" customWidth="1"/>
    <col min="3585" max="3839" width="9.140625" style="1"/>
    <col min="3840" max="3840" width="38.85546875" style="1" customWidth="1"/>
    <col min="3841" max="4095" width="9.140625" style="1"/>
    <col min="4096" max="4096" width="38.85546875" style="1" customWidth="1"/>
    <col min="4097" max="4351" width="9.140625" style="1"/>
    <col min="4352" max="4352" width="38.85546875" style="1" customWidth="1"/>
    <col min="4353" max="4607" width="9.140625" style="1"/>
    <col min="4608" max="4608" width="38.85546875" style="1" customWidth="1"/>
    <col min="4609" max="4863" width="9.140625" style="1"/>
    <col min="4864" max="4864" width="38.85546875" style="1" customWidth="1"/>
    <col min="4865" max="5119" width="9.140625" style="1"/>
    <col min="5120" max="5120" width="38.85546875" style="1" customWidth="1"/>
    <col min="5121" max="5375" width="9.140625" style="1"/>
    <col min="5376" max="5376" width="38.85546875" style="1" customWidth="1"/>
    <col min="5377" max="5631" width="9.140625" style="1"/>
    <col min="5632" max="5632" width="38.85546875" style="1" customWidth="1"/>
    <col min="5633" max="5887" width="9.140625" style="1"/>
    <col min="5888" max="5888" width="38.85546875" style="1" customWidth="1"/>
    <col min="5889" max="6143" width="9.140625" style="1"/>
    <col min="6144" max="6144" width="38.85546875" style="1" customWidth="1"/>
    <col min="6145" max="6399" width="9.140625" style="1"/>
    <col min="6400" max="6400" width="38.85546875" style="1" customWidth="1"/>
    <col min="6401" max="6655" width="9.140625" style="1"/>
    <col min="6656" max="6656" width="38.85546875" style="1" customWidth="1"/>
    <col min="6657" max="6911" width="9.140625" style="1"/>
    <col min="6912" max="6912" width="38.85546875" style="1" customWidth="1"/>
    <col min="6913" max="7167" width="9.140625" style="1"/>
    <col min="7168" max="7168" width="38.85546875" style="1" customWidth="1"/>
    <col min="7169" max="7423" width="9.140625" style="1"/>
    <col min="7424" max="7424" width="38.85546875" style="1" customWidth="1"/>
    <col min="7425" max="7679" width="9.140625" style="1"/>
    <col min="7680" max="7680" width="38.85546875" style="1" customWidth="1"/>
    <col min="7681" max="7935" width="9.140625" style="1"/>
    <col min="7936" max="7936" width="38.85546875" style="1" customWidth="1"/>
    <col min="7937" max="8191" width="9.140625" style="1"/>
    <col min="8192" max="8192" width="38.85546875" style="1" customWidth="1"/>
    <col min="8193" max="8447" width="9.140625" style="1"/>
    <col min="8448" max="8448" width="38.85546875" style="1" customWidth="1"/>
    <col min="8449" max="8703" width="9.140625" style="1"/>
    <col min="8704" max="8704" width="38.85546875" style="1" customWidth="1"/>
    <col min="8705" max="8959" width="9.140625" style="1"/>
    <col min="8960" max="8960" width="38.85546875" style="1" customWidth="1"/>
    <col min="8961" max="9215" width="9.140625" style="1"/>
    <col min="9216" max="9216" width="38.85546875" style="1" customWidth="1"/>
    <col min="9217" max="9471" width="9.140625" style="1"/>
    <col min="9472" max="9472" width="38.85546875" style="1" customWidth="1"/>
    <col min="9473" max="9727" width="9.140625" style="1"/>
    <col min="9728" max="9728" width="38.85546875" style="1" customWidth="1"/>
    <col min="9729" max="9983" width="9.140625" style="1"/>
    <col min="9984" max="9984" width="38.85546875" style="1" customWidth="1"/>
    <col min="9985" max="10239" width="9.140625" style="1"/>
    <col min="10240" max="10240" width="38.85546875" style="1" customWidth="1"/>
    <col min="10241" max="10495" width="9.140625" style="1"/>
    <col min="10496" max="10496" width="38.85546875" style="1" customWidth="1"/>
    <col min="10497" max="10751" width="9.140625" style="1"/>
    <col min="10752" max="10752" width="38.85546875" style="1" customWidth="1"/>
    <col min="10753" max="11007" width="9.140625" style="1"/>
    <col min="11008" max="11008" width="38.85546875" style="1" customWidth="1"/>
    <col min="11009" max="11263" width="9.140625" style="1"/>
    <col min="11264" max="11264" width="38.85546875" style="1" customWidth="1"/>
    <col min="11265" max="11519" width="9.140625" style="1"/>
    <col min="11520" max="11520" width="38.85546875" style="1" customWidth="1"/>
    <col min="11521" max="11775" width="9.140625" style="1"/>
    <col min="11776" max="11776" width="38.85546875" style="1" customWidth="1"/>
    <col min="11777" max="12031" width="9.140625" style="1"/>
    <col min="12032" max="12032" width="38.85546875" style="1" customWidth="1"/>
    <col min="12033" max="12287" width="9.140625" style="1"/>
    <col min="12288" max="12288" width="38.85546875" style="1" customWidth="1"/>
    <col min="12289" max="12543" width="9.140625" style="1"/>
    <col min="12544" max="12544" width="38.85546875" style="1" customWidth="1"/>
    <col min="12545" max="12799" width="9.140625" style="1"/>
    <col min="12800" max="12800" width="38.85546875" style="1" customWidth="1"/>
    <col min="12801" max="13055" width="9.140625" style="1"/>
    <col min="13056" max="13056" width="38.85546875" style="1" customWidth="1"/>
    <col min="13057" max="13311" width="9.140625" style="1"/>
    <col min="13312" max="13312" width="38.85546875" style="1" customWidth="1"/>
    <col min="13313" max="13567" width="9.140625" style="1"/>
    <col min="13568" max="13568" width="38.85546875" style="1" customWidth="1"/>
    <col min="13569" max="13823" width="9.140625" style="1"/>
    <col min="13824" max="13824" width="38.85546875" style="1" customWidth="1"/>
    <col min="13825" max="14079" width="9.140625" style="1"/>
    <col min="14080" max="14080" width="38.85546875" style="1" customWidth="1"/>
    <col min="14081" max="14335" width="9.140625" style="1"/>
    <col min="14336" max="14336" width="38.85546875" style="1" customWidth="1"/>
    <col min="14337" max="14591" width="9.140625" style="1"/>
    <col min="14592" max="14592" width="38.85546875" style="1" customWidth="1"/>
    <col min="14593" max="14847" width="9.140625" style="1"/>
    <col min="14848" max="14848" width="38.85546875" style="1" customWidth="1"/>
    <col min="14849" max="15103" width="9.140625" style="1"/>
    <col min="15104" max="15104" width="38.85546875" style="1" customWidth="1"/>
    <col min="15105" max="15359" width="9.140625" style="1"/>
    <col min="15360" max="15360" width="38.85546875" style="1" customWidth="1"/>
    <col min="15361" max="15615" width="9.140625" style="1"/>
    <col min="15616" max="15616" width="38.85546875" style="1" customWidth="1"/>
    <col min="15617" max="15871" width="9.140625" style="1"/>
    <col min="15872" max="15872" width="38.85546875" style="1" customWidth="1"/>
    <col min="15873" max="16127" width="9.140625" style="1"/>
    <col min="16128" max="16128" width="38.85546875" style="1" customWidth="1"/>
    <col min="16129" max="16384" width="9.140625" style="1"/>
  </cols>
  <sheetData>
    <row r="1" spans="1:11" x14ac:dyDescent="0.25">
      <c r="A1" s="1" t="s">
        <v>36</v>
      </c>
    </row>
    <row r="2" spans="1:11" x14ac:dyDescent="0.25">
      <c r="A2" s="5" t="s">
        <v>4</v>
      </c>
    </row>
    <row r="3" spans="1:11" x14ac:dyDescent="0.25">
      <c r="A3" s="1" t="s">
        <v>37</v>
      </c>
    </row>
    <row r="5" spans="1:11" ht="12.75" customHeight="1" x14ac:dyDescent="0.25">
      <c r="B5" s="28"/>
      <c r="C5" s="29"/>
      <c r="D5" s="29"/>
      <c r="E5" s="29"/>
      <c r="F5" s="29"/>
    </row>
    <row r="6" spans="1:11" ht="30.95" customHeight="1" x14ac:dyDescent="0.25">
      <c r="C6" s="30">
        <v>2012</v>
      </c>
      <c r="D6" s="30">
        <v>2013</v>
      </c>
      <c r="E6" s="30">
        <v>2014</v>
      </c>
      <c r="F6" s="31"/>
      <c r="G6" s="32" t="s">
        <v>38</v>
      </c>
    </row>
    <row r="7" spans="1:11" ht="18.95" customHeight="1" x14ac:dyDescent="0.25">
      <c r="B7" s="33" t="s">
        <v>39</v>
      </c>
      <c r="C7" s="34"/>
      <c r="D7" s="34"/>
      <c r="E7" s="34"/>
      <c r="F7" s="34"/>
    </row>
    <row r="8" spans="1:11" ht="15.95" customHeight="1" x14ac:dyDescent="0.25">
      <c r="B8" s="35" t="s">
        <v>40</v>
      </c>
      <c r="C8" s="4">
        <v>1695.2850000000001</v>
      </c>
      <c r="D8" s="4">
        <v>1655.1849999999999</v>
      </c>
      <c r="E8" s="4">
        <v>1943.729</v>
      </c>
      <c r="F8" s="4"/>
      <c r="G8" s="14">
        <v>1007.303</v>
      </c>
      <c r="H8" s="36"/>
      <c r="I8" s="36"/>
      <c r="J8" s="36"/>
      <c r="K8" s="36"/>
    </row>
    <row r="9" spans="1:11" ht="15.95" customHeight="1" x14ac:dyDescent="0.25">
      <c r="B9" s="35" t="s">
        <v>41</v>
      </c>
      <c r="C9" s="4">
        <v>76.534999999999997</v>
      </c>
      <c r="D9" s="4">
        <v>187.91499999999999</v>
      </c>
      <c r="E9" s="4">
        <v>311.15499999999997</v>
      </c>
      <c r="F9" s="4"/>
      <c r="G9" s="14">
        <v>121.142</v>
      </c>
      <c r="H9" s="36"/>
      <c r="I9" s="36"/>
      <c r="J9" s="36"/>
      <c r="K9" s="36"/>
    </row>
    <row r="10" spans="1:11" ht="15.95" customHeight="1" x14ac:dyDescent="0.25">
      <c r="B10" s="35" t="s">
        <v>42</v>
      </c>
      <c r="C10" s="4">
        <v>384.79300000000001</v>
      </c>
      <c r="D10" s="4">
        <v>412.00400000000002</v>
      </c>
      <c r="E10" s="4">
        <v>416.673</v>
      </c>
      <c r="F10" s="4"/>
      <c r="G10" s="14">
        <v>212.28100000000001</v>
      </c>
      <c r="H10" s="36"/>
      <c r="I10" s="36"/>
      <c r="J10" s="36"/>
      <c r="K10" s="36"/>
    </row>
    <row r="11" spans="1:11" ht="15.95" customHeight="1" x14ac:dyDescent="0.25">
      <c r="B11" s="35" t="s">
        <v>43</v>
      </c>
      <c r="C11" s="37">
        <v>68.593999999999994</v>
      </c>
      <c r="D11" s="37">
        <v>80.165999999999997</v>
      </c>
      <c r="E11" s="37">
        <v>90.802999999999997</v>
      </c>
      <c r="F11" s="37"/>
      <c r="G11" s="24">
        <v>46.011000000000003</v>
      </c>
      <c r="H11" s="36"/>
      <c r="I11" s="36"/>
      <c r="J11" s="36"/>
      <c r="K11" s="36"/>
    </row>
    <row r="12" spans="1:11" ht="15.95" customHeight="1" x14ac:dyDescent="0.25">
      <c r="B12" s="38" t="s">
        <v>44</v>
      </c>
      <c r="C12" s="16">
        <f>SUM(C8:C11)</f>
        <v>2225.2070000000003</v>
      </c>
      <c r="D12" s="16">
        <f>SUM(D8:D11)</f>
        <v>2335.27</v>
      </c>
      <c r="E12" s="16">
        <f>SUM(E8:E11)</f>
        <v>2762.3599999999997</v>
      </c>
      <c r="F12" s="16"/>
      <c r="G12" s="14">
        <f>SUM(G8:G11)</f>
        <v>1386.7369999999999</v>
      </c>
    </row>
    <row r="13" spans="1:11" ht="27" customHeight="1" x14ac:dyDescent="0.25">
      <c r="B13" s="38" t="s">
        <v>45</v>
      </c>
      <c r="C13" s="16">
        <v>961.36099999999999</v>
      </c>
      <c r="D13" s="16">
        <v>964.39300000000003</v>
      </c>
      <c r="E13" s="16">
        <v>1216.9069999999999</v>
      </c>
      <c r="F13" s="16"/>
      <c r="G13" s="39">
        <v>591.55799999999999</v>
      </c>
    </row>
    <row r="14" spans="1:11" ht="15.95" customHeight="1" x14ac:dyDescent="0.25">
      <c r="B14" s="38" t="s">
        <v>46</v>
      </c>
      <c r="C14" s="16">
        <v>237.54</v>
      </c>
      <c r="D14" s="16">
        <v>270.25</v>
      </c>
      <c r="E14" s="16">
        <v>288.98200000000003</v>
      </c>
      <c r="F14" s="16"/>
      <c r="G14" s="39">
        <v>130.18</v>
      </c>
    </row>
    <row r="15" spans="1:11" ht="15.95" customHeight="1" x14ac:dyDescent="0.25">
      <c r="B15" s="38" t="s">
        <v>47</v>
      </c>
      <c r="C15" s="16">
        <v>242.81800000000001</v>
      </c>
      <c r="D15" s="16">
        <v>259.88</v>
      </c>
      <c r="E15" s="16">
        <v>300.08999999999997</v>
      </c>
      <c r="F15" s="16"/>
      <c r="G15" s="39">
        <v>152.1</v>
      </c>
    </row>
    <row r="16" spans="1:11" ht="15.95" customHeight="1" x14ac:dyDescent="0.25">
      <c r="B16" s="38" t="s">
        <v>48</v>
      </c>
      <c r="C16" s="16">
        <v>431.45600000000002</v>
      </c>
      <c r="D16" s="16">
        <v>479.29399999999998</v>
      </c>
      <c r="E16" s="16">
        <v>540.83299999999997</v>
      </c>
      <c r="F16" s="16"/>
      <c r="G16" s="39">
        <v>291.10599999999999</v>
      </c>
    </row>
    <row r="17" spans="1:7" ht="15.95" customHeight="1" x14ac:dyDescent="0.25">
      <c r="B17" s="38" t="s">
        <v>49</v>
      </c>
      <c r="C17" s="40">
        <v>16.533999999999999</v>
      </c>
      <c r="D17" s="40">
        <v>-2.0960000000000001</v>
      </c>
      <c r="E17" s="40">
        <v>26.08</v>
      </c>
      <c r="F17" s="40"/>
      <c r="G17" s="41">
        <v>3.7879999999999998</v>
      </c>
    </row>
    <row r="18" spans="1:7" ht="15.95" customHeight="1" x14ac:dyDescent="0.25">
      <c r="B18" s="38" t="s">
        <v>50</v>
      </c>
      <c r="C18" s="16">
        <f>C12-SUM(C13:C17)</f>
        <v>335.49800000000005</v>
      </c>
      <c r="D18" s="16">
        <f>D12-SUM(D13:D17)</f>
        <v>363.54899999999998</v>
      </c>
      <c r="E18" s="16">
        <f>E12-SUM(E13:E17)</f>
        <v>389.46799999999985</v>
      </c>
      <c r="F18" s="16"/>
      <c r="G18" s="16">
        <f>G12-SUM(G13:G17)</f>
        <v>218.00499999999988</v>
      </c>
    </row>
    <row r="19" spans="1:7" ht="29.1" customHeight="1" x14ac:dyDescent="0.25">
      <c r="B19" s="38" t="s">
        <v>51</v>
      </c>
      <c r="C19" s="40">
        <v>-0.89800000000000002</v>
      </c>
      <c r="D19" s="40">
        <v>2.851</v>
      </c>
      <c r="E19" s="40">
        <v>8.7650000000000006</v>
      </c>
      <c r="F19" s="40"/>
      <c r="G19" s="42">
        <v>-26.611999999999998</v>
      </c>
    </row>
    <row r="20" spans="1:7" ht="15.95" customHeight="1" x14ac:dyDescent="0.25">
      <c r="B20" s="38" t="s">
        <v>52</v>
      </c>
      <c r="C20" s="16">
        <f>C18+C19</f>
        <v>334.6</v>
      </c>
      <c r="D20" s="16">
        <f>D18+D19</f>
        <v>366.4</v>
      </c>
      <c r="E20" s="16">
        <f>E18+E19</f>
        <v>398.23299999999983</v>
      </c>
      <c r="F20" s="16"/>
      <c r="G20" s="16">
        <f>G18+G19</f>
        <v>191.39299999999989</v>
      </c>
    </row>
    <row r="21" spans="1:7" ht="15.95" customHeight="1" x14ac:dyDescent="0.25">
      <c r="B21" s="38" t="s">
        <v>53</v>
      </c>
      <c r="C21" s="40">
        <v>101.10899999999999</v>
      </c>
      <c r="D21" s="40">
        <v>120.301</v>
      </c>
      <c r="E21" s="40">
        <v>133.21799999999999</v>
      </c>
      <c r="F21" s="40"/>
      <c r="G21" s="43">
        <v>65.385000000000005</v>
      </c>
    </row>
    <row r="22" spans="1:7" ht="15.95" customHeight="1" x14ac:dyDescent="0.25">
      <c r="B22" s="38" t="s">
        <v>54</v>
      </c>
      <c r="C22" s="16">
        <f>C20-C21</f>
        <v>233.49100000000004</v>
      </c>
      <c r="D22" s="16">
        <f>D20-D21</f>
        <v>246.09899999999999</v>
      </c>
      <c r="E22" s="16">
        <f>E20-E21</f>
        <v>265.01499999999987</v>
      </c>
      <c r="F22" s="16"/>
      <c r="G22" s="16">
        <f>G20-G21</f>
        <v>126.00799999999988</v>
      </c>
    </row>
    <row r="23" spans="1:7" ht="15.95" customHeight="1" x14ac:dyDescent="0.25">
      <c r="B23" s="38"/>
      <c r="C23" s="16"/>
      <c r="D23" s="16"/>
      <c r="E23" s="16"/>
      <c r="F23" s="16"/>
      <c r="G23" s="44"/>
    </row>
    <row r="24" spans="1:7" x14ac:dyDescent="0.25">
      <c r="B24" s="1" t="s">
        <v>55</v>
      </c>
      <c r="C24" s="45">
        <v>258.35199999999998</v>
      </c>
      <c r="D24" s="45">
        <v>270.90300000000002</v>
      </c>
      <c r="E24" s="45">
        <v>329.99799999999999</v>
      </c>
      <c r="F24" s="45"/>
      <c r="G24" s="46">
        <v>150.84200000000001</v>
      </c>
    </row>
    <row r="26" spans="1:7" ht="55.5" customHeight="1" x14ac:dyDescent="0.25">
      <c r="B26" s="388" t="s">
        <v>56</v>
      </c>
      <c r="C26" s="388"/>
      <c r="D26" s="388"/>
      <c r="E26" s="388"/>
      <c r="F26" s="388"/>
      <c r="G26" s="47"/>
    </row>
    <row r="27" spans="1:7" ht="55.5" customHeight="1" x14ac:dyDescent="0.25">
      <c r="B27" s="388" t="s">
        <v>57</v>
      </c>
      <c r="C27" s="388"/>
      <c r="D27" s="388"/>
      <c r="E27" s="388"/>
      <c r="F27" s="388"/>
    </row>
    <row r="28" spans="1:7" ht="56.25" customHeight="1" x14ac:dyDescent="0.25">
      <c r="B28" s="388" t="s">
        <v>58</v>
      </c>
      <c r="C28" s="388"/>
      <c r="D28" s="388"/>
      <c r="E28" s="388"/>
      <c r="F28" s="388"/>
    </row>
    <row r="29" spans="1:7" ht="36.75" customHeight="1" x14ac:dyDescent="0.25">
      <c r="B29" s="388" t="s">
        <v>59</v>
      </c>
      <c r="C29" s="388"/>
      <c r="D29" s="388"/>
      <c r="E29" s="388"/>
      <c r="F29" s="388"/>
    </row>
    <row r="30" spans="1:7" x14ac:dyDescent="0.25">
      <c r="B30" s="26"/>
    </row>
    <row r="31" spans="1:7" x14ac:dyDescent="0.25">
      <c r="A31" s="48" t="s">
        <v>60</v>
      </c>
    </row>
  </sheetData>
  <mergeCells count="4">
    <mergeCell ref="B27:F27"/>
    <mergeCell ref="B28:F28"/>
    <mergeCell ref="B29:F29"/>
    <mergeCell ref="B26:F26"/>
  </mergeCells>
  <phoneticPr fontId="8" type="noConversion"/>
  <pageMargins left="0.7" right="0.7" top="0.75" bottom="0.75" header="0.3" footer="0.3"/>
  <pageSetup scale="85"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showGridLines="0" workbookViewId="0">
      <selection activeCell="E5" sqref="E5"/>
    </sheetView>
  </sheetViews>
  <sheetFormatPr defaultColWidth="10.85546875" defaultRowHeight="15.75" x14ac:dyDescent="0.25"/>
  <cols>
    <col min="1" max="1" width="3.42578125" style="48" customWidth="1"/>
    <col min="2" max="2" width="31.140625" style="48" customWidth="1"/>
    <col min="3" max="5" width="15" style="48" customWidth="1"/>
    <col min="6" max="16384" width="10.85546875" style="48"/>
  </cols>
  <sheetData>
    <row r="1" spans="1:5" x14ac:dyDescent="0.25">
      <c r="A1" s="48" t="s">
        <v>61</v>
      </c>
    </row>
    <row r="2" spans="1:5" x14ac:dyDescent="0.25">
      <c r="A2" s="5" t="s">
        <v>4</v>
      </c>
    </row>
    <row r="3" spans="1:5" x14ac:dyDescent="0.25">
      <c r="A3" s="48" t="s">
        <v>62</v>
      </c>
    </row>
    <row r="5" spans="1:5" x14ac:dyDescent="0.25">
      <c r="C5" s="49">
        <v>41639</v>
      </c>
      <c r="D5" s="49">
        <v>42004</v>
      </c>
      <c r="E5" s="49">
        <v>42185</v>
      </c>
    </row>
    <row r="6" spans="1:5" x14ac:dyDescent="0.25">
      <c r="B6" s="48" t="s">
        <v>63</v>
      </c>
      <c r="C6" s="50">
        <f>683.7+113.8</f>
        <v>797.5</v>
      </c>
      <c r="D6" s="50">
        <f>942.5+134.3</f>
        <v>1076.8</v>
      </c>
      <c r="E6" s="50">
        <v>257.5</v>
      </c>
    </row>
    <row r="7" spans="1:5" x14ac:dyDescent="0.25">
      <c r="B7" s="48" t="s">
        <v>64</v>
      </c>
      <c r="C7" s="50">
        <v>205.9</v>
      </c>
      <c r="D7" s="50">
        <v>183.6</v>
      </c>
      <c r="E7" s="50">
        <v>154.30000000000001</v>
      </c>
    </row>
    <row r="8" spans="1:5" x14ac:dyDescent="0.25">
      <c r="B8" s="48" t="s">
        <v>65</v>
      </c>
      <c r="C8" s="50">
        <v>862.8</v>
      </c>
      <c r="D8" s="50">
        <v>1224.4000000000001</v>
      </c>
      <c r="E8" s="50">
        <v>1181</v>
      </c>
    </row>
    <row r="9" spans="1:5" x14ac:dyDescent="0.25">
      <c r="B9" s="48" t="s">
        <v>66</v>
      </c>
      <c r="C9" s="50">
        <v>237.5</v>
      </c>
      <c r="D9" s="50">
        <v>296</v>
      </c>
      <c r="E9" s="50">
        <v>352.4</v>
      </c>
    </row>
    <row r="10" spans="1:5" ht="18" x14ac:dyDescent="0.4">
      <c r="B10" s="48" t="s">
        <v>67</v>
      </c>
      <c r="C10" s="51">
        <f>1.2+39.2+74.8</f>
        <v>115.2</v>
      </c>
      <c r="D10" s="51">
        <f>3+52.1+8.7</f>
        <v>63.8</v>
      </c>
      <c r="E10" s="52">
        <f>6.5+83+10.2</f>
        <v>99.7</v>
      </c>
    </row>
    <row r="11" spans="1:5" x14ac:dyDescent="0.25">
      <c r="B11" s="48" t="s">
        <v>68</v>
      </c>
      <c r="C11" s="53">
        <f>SUM(C6:C10)</f>
        <v>2218.8999999999996</v>
      </c>
      <c r="D11" s="53">
        <f>SUM(D6:D10)</f>
        <v>2844.6000000000004</v>
      </c>
      <c r="E11" s="53">
        <f>SUM(E6:E10)</f>
        <v>2044.8999999999999</v>
      </c>
    </row>
    <row r="12" spans="1:5" x14ac:dyDescent="0.25">
      <c r="B12" s="48" t="s">
        <v>69</v>
      </c>
      <c r="C12" s="50">
        <v>37</v>
      </c>
      <c r="D12" s="50">
        <v>47.43</v>
      </c>
      <c r="E12" s="50">
        <v>48.4</v>
      </c>
    </row>
    <row r="13" spans="1:5" x14ac:dyDescent="0.25">
      <c r="B13" s="48" t="s">
        <v>70</v>
      </c>
      <c r="C13" s="50">
        <v>41.5</v>
      </c>
      <c r="D13" s="50">
        <v>111.7</v>
      </c>
      <c r="E13" s="50">
        <v>148.69999999999999</v>
      </c>
    </row>
    <row r="14" spans="1:5" x14ac:dyDescent="0.25">
      <c r="B14" s="48" t="s">
        <v>71</v>
      </c>
      <c r="C14" s="50">
        <v>567.79999999999995</v>
      </c>
      <c r="D14" s="50">
        <f>585.2</f>
        <v>585.20000000000005</v>
      </c>
      <c r="E14" s="50">
        <v>588.70000000000005</v>
      </c>
    </row>
    <row r="15" spans="1:5" x14ac:dyDescent="0.25">
      <c r="B15" s="48" t="s">
        <v>72</v>
      </c>
      <c r="C15" s="50">
        <v>242.2</v>
      </c>
      <c r="D15" s="50">
        <v>265.3</v>
      </c>
      <c r="E15" s="50">
        <v>282.7</v>
      </c>
    </row>
    <row r="16" spans="1:5" ht="18" x14ac:dyDescent="0.4">
      <c r="B16" s="48" t="s">
        <v>73</v>
      </c>
      <c r="C16" s="51">
        <f>787.2</f>
        <v>787.2</v>
      </c>
      <c r="D16" s="51">
        <f>787.2</f>
        <v>787.2</v>
      </c>
      <c r="E16" s="51">
        <f>787</f>
        <v>787</v>
      </c>
    </row>
    <row r="17" spans="1:5" x14ac:dyDescent="0.25">
      <c r="B17" s="48" t="s">
        <v>74</v>
      </c>
      <c r="C17" s="53">
        <f>SUM(C11:C16)</f>
        <v>3894.5999999999995</v>
      </c>
      <c r="D17" s="53">
        <f>SUM(D11:D16)</f>
        <v>4641.43</v>
      </c>
      <c r="E17" s="53">
        <f>SUM(E11:E16)</f>
        <v>3900.3999999999996</v>
      </c>
    </row>
    <row r="18" spans="1:5" x14ac:dyDescent="0.25">
      <c r="C18" s="50"/>
      <c r="D18" s="50"/>
      <c r="E18" s="50"/>
    </row>
    <row r="19" spans="1:5" x14ac:dyDescent="0.25">
      <c r="B19" s="48" t="s">
        <v>75</v>
      </c>
      <c r="C19" s="50">
        <v>485.9</v>
      </c>
      <c r="D19" s="50">
        <v>535.70000000000005</v>
      </c>
      <c r="E19" s="50">
        <v>577.9</v>
      </c>
    </row>
    <row r="20" spans="1:5" x14ac:dyDescent="0.25">
      <c r="B20" s="48" t="s">
        <v>76</v>
      </c>
      <c r="C20" s="50">
        <v>103.9</v>
      </c>
      <c r="D20" s="50">
        <v>109.5</v>
      </c>
      <c r="E20" s="50">
        <v>181.7</v>
      </c>
    </row>
    <row r="21" spans="1:5" x14ac:dyDescent="0.25">
      <c r="B21" s="48" t="s">
        <v>77</v>
      </c>
      <c r="C21" s="52">
        <f>4.5+470.3</f>
        <v>474.8</v>
      </c>
      <c r="D21" s="52">
        <f>104+670.4</f>
        <v>774.4</v>
      </c>
      <c r="E21" s="52">
        <f>669.7+165.8</f>
        <v>835.5</v>
      </c>
    </row>
    <row r="22" spans="1:5" x14ac:dyDescent="0.25">
      <c r="B22" s="48" t="s">
        <v>78</v>
      </c>
      <c r="C22" s="50">
        <f>SUM(C19:C21)</f>
        <v>1064.5999999999999</v>
      </c>
      <c r="D22" s="50">
        <f>SUM(D19:D21)</f>
        <v>1419.6</v>
      </c>
      <c r="E22" s="50">
        <f>SUM(E19:E21)</f>
        <v>1595.1</v>
      </c>
    </row>
    <row r="23" spans="1:5" x14ac:dyDescent="0.25">
      <c r="B23" s="48" t="s">
        <v>79</v>
      </c>
      <c r="C23" s="50">
        <f>296.8+20.5</f>
        <v>317.3</v>
      </c>
      <c r="D23" s="50">
        <f>491.3+18.9</f>
        <v>510.2</v>
      </c>
      <c r="E23" s="50">
        <v>2266.9</v>
      </c>
    </row>
    <row r="24" spans="1:5" x14ac:dyDescent="0.25">
      <c r="B24" s="48" t="s">
        <v>80</v>
      </c>
      <c r="C24" s="50">
        <f>65.5+103.8+28</f>
        <v>197.3</v>
      </c>
      <c r="D24" s="50">
        <f>76.8+134.8+21.6</f>
        <v>233.20000000000002</v>
      </c>
      <c r="E24" s="50">
        <f>77.5+139.5+21.7</f>
        <v>238.7</v>
      </c>
    </row>
    <row r="25" spans="1:5" x14ac:dyDescent="0.25">
      <c r="B25" s="48" t="s">
        <v>81</v>
      </c>
      <c r="C25" s="52">
        <v>2316</v>
      </c>
      <c r="D25" s="52">
        <v>2478.3000000000002</v>
      </c>
      <c r="E25" s="52">
        <v>-201</v>
      </c>
    </row>
    <row r="26" spans="1:5" x14ac:dyDescent="0.25">
      <c r="B26" s="48" t="s">
        <v>82</v>
      </c>
      <c r="C26" s="53">
        <f>SUM(C22:C25)</f>
        <v>3895.2</v>
      </c>
      <c r="D26" s="53">
        <f>SUM(D22:D25)</f>
        <v>4641.3</v>
      </c>
      <c r="E26" s="53">
        <f>SUM(E22:E25)</f>
        <v>3899.7</v>
      </c>
    </row>
    <row r="27" spans="1:5" x14ac:dyDescent="0.25">
      <c r="C27" s="50"/>
      <c r="D27" s="50"/>
    </row>
    <row r="28" spans="1:5" ht="47.1" customHeight="1" x14ac:dyDescent="0.25">
      <c r="B28" s="389" t="s">
        <v>83</v>
      </c>
      <c r="C28" s="389"/>
      <c r="D28" s="389"/>
      <c r="E28" s="389"/>
    </row>
    <row r="29" spans="1:5" x14ac:dyDescent="0.25">
      <c r="C29" s="50"/>
      <c r="D29" s="50"/>
    </row>
    <row r="30" spans="1:5" x14ac:dyDescent="0.25">
      <c r="A30" s="48" t="s">
        <v>60</v>
      </c>
      <c r="C30" s="50"/>
      <c r="D30" s="50"/>
    </row>
    <row r="31" spans="1:5" x14ac:dyDescent="0.25">
      <c r="C31" s="50"/>
      <c r="D31" s="50"/>
    </row>
    <row r="32" spans="1:5" x14ac:dyDescent="0.25">
      <c r="C32" s="50"/>
      <c r="D32" s="50"/>
    </row>
  </sheetData>
  <mergeCells count="1">
    <mergeCell ref="B28:E28"/>
  </mergeCells>
  <phoneticPr fontId="8" type="noConversion"/>
  <pageMargins left="0.7" right="0.7" top="0.75" bottom="0.75" header="0.3" footer="0.3"/>
  <pageSetup orientation="portrait" horizontalDpi="4294967292" verticalDpi="4294967292"/>
  <ignoredErrors>
    <ignoredError sqref="C11:D1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3"/>
  <sheetViews>
    <sheetView showGridLines="0" topLeftCell="A7" workbookViewId="0">
      <selection activeCell="G17" sqref="G17"/>
    </sheetView>
  </sheetViews>
  <sheetFormatPr defaultColWidth="9.140625" defaultRowHeight="15.75" x14ac:dyDescent="0.25"/>
  <cols>
    <col min="1" max="1" width="3" style="54" customWidth="1"/>
    <col min="2" max="2" width="36.140625" style="54" customWidth="1"/>
    <col min="3" max="4" width="9.5703125" style="54" customWidth="1"/>
    <col min="5" max="5" width="9.140625" style="1"/>
    <col min="6" max="16384" width="9.140625" style="54"/>
  </cols>
  <sheetData>
    <row r="1" spans="1:5" s="48" customFormat="1" x14ac:dyDescent="0.25">
      <c r="A1" s="48" t="s">
        <v>84</v>
      </c>
    </row>
    <row r="2" spans="1:5" s="48" customFormat="1" x14ac:dyDescent="0.25">
      <c r="A2" s="5" t="s">
        <v>4</v>
      </c>
    </row>
    <row r="3" spans="1:5" s="48" customFormat="1" x14ac:dyDescent="0.25">
      <c r="A3" s="48" t="s">
        <v>85</v>
      </c>
    </row>
    <row r="4" spans="1:5" ht="15" customHeight="1" x14ac:dyDescent="0.25">
      <c r="B4" s="55"/>
    </row>
    <row r="5" spans="1:5" s="56" customFormat="1" ht="11.25" customHeight="1" x14ac:dyDescent="0.25"/>
    <row r="6" spans="1:5" x14ac:dyDescent="0.25">
      <c r="C6" s="57">
        <v>2013</v>
      </c>
      <c r="D6" s="57">
        <v>2014</v>
      </c>
      <c r="E6" s="54"/>
    </row>
    <row r="7" spans="1:5" x14ac:dyDescent="0.25">
      <c r="B7" s="54" t="s">
        <v>86</v>
      </c>
      <c r="C7" s="58"/>
      <c r="D7" s="58"/>
      <c r="E7" s="54"/>
    </row>
    <row r="8" spans="1:5" x14ac:dyDescent="0.25">
      <c r="B8" s="54" t="s">
        <v>87</v>
      </c>
      <c r="C8" s="58">
        <v>2100</v>
      </c>
      <c r="D8" s="58">
        <v>2500</v>
      </c>
      <c r="E8" s="54"/>
    </row>
    <row r="9" spans="1:5" x14ac:dyDescent="0.25">
      <c r="B9" s="54" t="s">
        <v>88</v>
      </c>
      <c r="C9" s="58">
        <v>900</v>
      </c>
      <c r="D9" s="58">
        <v>800</v>
      </c>
      <c r="E9" s="54"/>
    </row>
    <row r="10" spans="1:5" x14ac:dyDescent="0.25">
      <c r="B10" s="54" t="s">
        <v>89</v>
      </c>
      <c r="C10" s="58">
        <v>200</v>
      </c>
      <c r="D10" s="58">
        <v>300</v>
      </c>
      <c r="E10" s="54"/>
    </row>
    <row r="11" spans="1:5" x14ac:dyDescent="0.25">
      <c r="B11" s="54" t="s">
        <v>90</v>
      </c>
      <c r="C11" s="59">
        <v>1100</v>
      </c>
      <c r="D11" s="59">
        <v>1200</v>
      </c>
      <c r="E11" s="54"/>
    </row>
    <row r="12" spans="1:5" x14ac:dyDescent="0.25">
      <c r="B12" s="54" t="s">
        <v>91</v>
      </c>
      <c r="C12" s="58">
        <v>4300</v>
      </c>
      <c r="D12" s="58">
        <v>4800</v>
      </c>
      <c r="E12" s="54"/>
    </row>
    <row r="13" spans="1:5" x14ac:dyDescent="0.25">
      <c r="C13" s="58"/>
      <c r="D13" s="58"/>
      <c r="E13" s="54"/>
    </row>
    <row r="14" spans="1:5" x14ac:dyDescent="0.25">
      <c r="B14" s="97" t="s">
        <v>92</v>
      </c>
      <c r="C14" s="98">
        <v>20</v>
      </c>
      <c r="D14" s="98">
        <v>40</v>
      </c>
      <c r="E14" s="54"/>
    </row>
    <row r="15" spans="1:5" x14ac:dyDescent="0.25">
      <c r="B15" s="54" t="s">
        <v>93</v>
      </c>
      <c r="C15" s="58">
        <v>7</v>
      </c>
      <c r="D15" s="58">
        <v>7</v>
      </c>
      <c r="E15" s="54"/>
    </row>
    <row r="16" spans="1:5" x14ac:dyDescent="0.25">
      <c r="C16" s="60"/>
      <c r="D16" s="60"/>
      <c r="E16" s="54"/>
    </row>
    <row r="17" spans="1:5" x14ac:dyDescent="0.25">
      <c r="B17" s="54" t="s">
        <v>94</v>
      </c>
      <c r="E17" s="54"/>
    </row>
    <row r="18" spans="1:5" x14ac:dyDescent="0.25">
      <c r="E18" s="54"/>
    </row>
    <row r="19" spans="1:5" x14ac:dyDescent="0.25">
      <c r="A19" s="54" t="s">
        <v>95</v>
      </c>
      <c r="E19" s="54"/>
    </row>
    <row r="20" spans="1:5" x14ac:dyDescent="0.25">
      <c r="E20" s="54"/>
    </row>
    <row r="21" spans="1:5" x14ac:dyDescent="0.25">
      <c r="E21" s="54"/>
    </row>
    <row r="22" spans="1:5" x14ac:dyDescent="0.25">
      <c r="E22" s="54"/>
    </row>
    <row r="23" spans="1:5" x14ac:dyDescent="0.25">
      <c r="E23" s="54"/>
    </row>
    <row r="24" spans="1:5" x14ac:dyDescent="0.25">
      <c r="E24" s="54"/>
    </row>
    <row r="25" spans="1:5" x14ac:dyDescent="0.25">
      <c r="E25" s="54"/>
    </row>
    <row r="26" spans="1:5" x14ac:dyDescent="0.25">
      <c r="E26" s="54"/>
    </row>
    <row r="27" spans="1:5" x14ac:dyDescent="0.25">
      <c r="E27" s="54"/>
    </row>
    <row r="28" spans="1:5" x14ac:dyDescent="0.25">
      <c r="E28" s="54"/>
    </row>
    <row r="29" spans="1:5" x14ac:dyDescent="0.25">
      <c r="E29" s="54"/>
    </row>
    <row r="31" spans="1:5" x14ac:dyDescent="0.25">
      <c r="E31" s="54"/>
    </row>
    <row r="32" spans="1:5" x14ac:dyDescent="0.25">
      <c r="E32" s="54"/>
    </row>
    <row r="33" spans="5:5" x14ac:dyDescent="0.25">
      <c r="E33" s="54"/>
    </row>
    <row r="34" spans="5:5" x14ac:dyDescent="0.25">
      <c r="E34" s="54"/>
    </row>
    <row r="35" spans="5:5" x14ac:dyDescent="0.25">
      <c r="E35" s="54"/>
    </row>
    <row r="36" spans="5:5" x14ac:dyDescent="0.25">
      <c r="E36" s="54"/>
    </row>
    <row r="37" spans="5:5" x14ac:dyDescent="0.25">
      <c r="E37" s="54"/>
    </row>
    <row r="38" spans="5:5" x14ac:dyDescent="0.25">
      <c r="E38" s="54"/>
    </row>
    <row r="39" spans="5:5" x14ac:dyDescent="0.25">
      <c r="E39" s="54"/>
    </row>
    <row r="40" spans="5:5" x14ac:dyDescent="0.25">
      <c r="E40" s="54"/>
    </row>
    <row r="41" spans="5:5" x14ac:dyDescent="0.25">
      <c r="E41" s="54"/>
    </row>
    <row r="42" spans="5:5" x14ac:dyDescent="0.25">
      <c r="E42" s="54"/>
    </row>
    <row r="43" spans="5:5" x14ac:dyDescent="0.25">
      <c r="E43" s="54"/>
    </row>
  </sheetData>
  <phoneticPr fontId="8"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5"/>
  <sheetViews>
    <sheetView showGridLines="0" workbookViewId="0">
      <selection activeCell="A34" sqref="A34"/>
    </sheetView>
  </sheetViews>
  <sheetFormatPr defaultColWidth="10.85546875" defaultRowHeight="15.75" x14ac:dyDescent="0.25"/>
  <cols>
    <col min="1" max="1" width="3.42578125" style="1" customWidth="1"/>
    <col min="2" max="2" width="30.42578125" style="1" customWidth="1"/>
    <col min="3" max="3" width="10" style="2" customWidth="1"/>
    <col min="4" max="4" width="9" style="2" customWidth="1"/>
    <col min="5" max="5" width="10" style="2" customWidth="1"/>
    <col min="6" max="6" width="13.140625" style="3" customWidth="1"/>
    <col min="7" max="7" width="13" style="1" customWidth="1"/>
    <col min="8" max="8" width="10.140625" style="4" customWidth="1"/>
    <col min="9" max="9" width="8.5703125" style="2" customWidth="1"/>
    <col min="10" max="16384" width="10.85546875" style="1"/>
  </cols>
  <sheetData>
    <row r="1" spans="1:9" x14ac:dyDescent="0.25">
      <c r="A1" s="1" t="s">
        <v>96</v>
      </c>
    </row>
    <row r="2" spans="1:9" x14ac:dyDescent="0.25">
      <c r="A2" s="5" t="s">
        <v>4</v>
      </c>
    </row>
    <row r="3" spans="1:9" x14ac:dyDescent="0.25">
      <c r="A3" s="1" t="s">
        <v>97</v>
      </c>
    </row>
    <row r="5" spans="1:9" s="2" customFormat="1" ht="53.1" customHeight="1" x14ac:dyDescent="0.25">
      <c r="B5" s="6"/>
      <c r="C5" s="25" t="s">
        <v>98</v>
      </c>
      <c r="D5" s="9" t="s">
        <v>99</v>
      </c>
      <c r="E5" s="9" t="s">
        <v>100</v>
      </c>
      <c r="F5" s="8" t="s">
        <v>101</v>
      </c>
      <c r="G5" s="9" t="s">
        <v>102</v>
      </c>
      <c r="H5" s="9" t="s">
        <v>103</v>
      </c>
      <c r="I5" s="9" t="s">
        <v>104</v>
      </c>
    </row>
    <row r="6" spans="1:9" ht="15.95" customHeight="1" x14ac:dyDescent="0.25">
      <c r="B6" s="10" t="s">
        <v>105</v>
      </c>
      <c r="C6" s="4"/>
      <c r="D6" s="4"/>
      <c r="E6" s="4"/>
      <c r="G6" s="4"/>
      <c r="I6" s="4"/>
    </row>
    <row r="7" spans="1:9" ht="15.95" customHeight="1" x14ac:dyDescent="0.25">
      <c r="B7" s="11" t="s">
        <v>106</v>
      </c>
      <c r="C7" s="63">
        <v>80401</v>
      </c>
      <c r="D7" s="63">
        <v>6099</v>
      </c>
      <c r="E7" s="63">
        <v>16426</v>
      </c>
      <c r="F7" s="3">
        <v>6.0999999999999999E-2</v>
      </c>
      <c r="G7" s="63">
        <v>56561.963003999997</v>
      </c>
      <c r="H7" s="4">
        <v>77506</v>
      </c>
      <c r="I7" s="63">
        <v>7688</v>
      </c>
    </row>
    <row r="8" spans="1:9" ht="15.95" customHeight="1" x14ac:dyDescent="0.25">
      <c r="B8" s="11" t="s">
        <v>107</v>
      </c>
      <c r="C8" s="63">
        <v>129872</v>
      </c>
      <c r="D8" s="63">
        <v>6307</v>
      </c>
      <c r="E8" s="63">
        <v>18514</v>
      </c>
      <c r="F8" s="3">
        <v>6.9000000000000006E-2</v>
      </c>
      <c r="G8" s="63">
        <v>77905.566424000004</v>
      </c>
      <c r="H8" s="4">
        <v>86689</v>
      </c>
      <c r="I8" s="63">
        <v>15543</v>
      </c>
    </row>
    <row r="9" spans="1:9" ht="15.95" customHeight="1" x14ac:dyDescent="0.25">
      <c r="B9" s="11" t="s">
        <v>108</v>
      </c>
      <c r="C9" s="63">
        <v>96090</v>
      </c>
      <c r="D9" s="63">
        <v>8121</v>
      </c>
      <c r="E9" s="63">
        <v>8271</v>
      </c>
      <c r="F9" s="3">
        <v>4.5999999999999999E-2</v>
      </c>
      <c r="G9" s="63">
        <v>18657.031728000002</v>
      </c>
      <c r="H9" s="4">
        <v>33724</v>
      </c>
      <c r="I9" s="63">
        <v>23601</v>
      </c>
    </row>
    <row r="10" spans="1:9" ht="15.95" customHeight="1" x14ac:dyDescent="0.25">
      <c r="B10" s="11" t="s">
        <v>109</v>
      </c>
      <c r="C10" s="63">
        <v>108618.902619</v>
      </c>
      <c r="D10" s="63">
        <v>5626.3169710000002</v>
      </c>
      <c r="E10" s="63">
        <v>8537.1048350000001</v>
      </c>
      <c r="F10" s="3">
        <v>0.10100000000000001</v>
      </c>
      <c r="G10" s="63">
        <v>52924.582928999997</v>
      </c>
      <c r="H10" s="4">
        <v>98484.361294000002</v>
      </c>
      <c r="I10" s="63">
        <v>25742.738202</v>
      </c>
    </row>
    <row r="11" spans="1:9" ht="15.95" customHeight="1" x14ac:dyDescent="0.25">
      <c r="B11" s="11" t="s">
        <v>110</v>
      </c>
      <c r="C11" s="63">
        <v>117554.06391300001</v>
      </c>
      <c r="D11" s="63">
        <v>8946.4697169999999</v>
      </c>
      <c r="E11" s="63">
        <v>6674.2307579999997</v>
      </c>
      <c r="F11" s="3">
        <v>4.4999999999999998E-2</v>
      </c>
      <c r="G11" s="63">
        <v>46553.545352000001</v>
      </c>
      <c r="H11" s="4">
        <v>38709.971111999999</v>
      </c>
      <c r="I11" s="63">
        <v>24390.727939</v>
      </c>
    </row>
    <row r="12" spans="1:9" ht="15.95" customHeight="1" x14ac:dyDescent="0.25">
      <c r="B12" s="11" t="s">
        <v>111</v>
      </c>
      <c r="C12" s="63">
        <v>96196.000155999995</v>
      </c>
      <c r="D12" s="63">
        <v>6373.9481269999997</v>
      </c>
      <c r="E12" s="63">
        <v>12729.801898</v>
      </c>
      <c r="F12" s="3">
        <v>6.9000000000000006E-2</v>
      </c>
      <c r="G12" s="63">
        <v>51128.403832999997</v>
      </c>
      <c r="H12" s="4">
        <v>52483.445003000001</v>
      </c>
      <c r="I12" s="63">
        <v>11426.523696</v>
      </c>
    </row>
    <row r="13" spans="1:9" ht="15.95" customHeight="1" x14ac:dyDescent="0.25">
      <c r="B13" s="11" t="s">
        <v>112</v>
      </c>
      <c r="C13" s="63">
        <v>63923.759542</v>
      </c>
      <c r="D13" s="63">
        <v>3384.6004290000001</v>
      </c>
      <c r="E13" s="63">
        <v>7233.3533299999999</v>
      </c>
      <c r="F13" s="3">
        <v>6.8000000000000005E-2</v>
      </c>
      <c r="G13" s="63">
        <v>33630.729539</v>
      </c>
      <c r="H13" s="4">
        <v>40801.746550999997</v>
      </c>
      <c r="I13" s="63">
        <v>19547.244025</v>
      </c>
    </row>
    <row r="14" spans="1:9" ht="15.95" customHeight="1" x14ac:dyDescent="0.25">
      <c r="B14" s="11" t="s">
        <v>113</v>
      </c>
      <c r="C14" s="63">
        <v>33730.053727999999</v>
      </c>
      <c r="D14" s="63">
        <v>1446.2942410000001</v>
      </c>
      <c r="E14" s="63">
        <v>2800.3800630000001</v>
      </c>
      <c r="F14" s="3">
        <v>1.6E-2</v>
      </c>
      <c r="G14" s="63">
        <v>16976.627114999999</v>
      </c>
      <c r="H14" s="4">
        <v>3534.5507029999999</v>
      </c>
      <c r="I14" s="63">
        <v>5501.6852339999996</v>
      </c>
    </row>
    <row r="15" spans="1:9" ht="15.95" customHeight="1" x14ac:dyDescent="0.25">
      <c r="B15" s="11" t="s">
        <v>114</v>
      </c>
      <c r="C15" s="63">
        <v>82100.936851000006</v>
      </c>
      <c r="D15" s="63">
        <v>11432.009993</v>
      </c>
      <c r="E15" s="63">
        <v>10878.569529</v>
      </c>
      <c r="F15" s="3">
        <v>6.2E-2</v>
      </c>
      <c r="G15" s="63">
        <v>40012.778131999999</v>
      </c>
      <c r="H15" s="4">
        <v>51795.507297999997</v>
      </c>
      <c r="I15" s="63">
        <v>6698.4989530000003</v>
      </c>
    </row>
    <row r="16" spans="1:9" ht="15.95" customHeight="1" x14ac:dyDescent="0.25">
      <c r="B16" s="11" t="s">
        <v>115</v>
      </c>
      <c r="C16" s="63">
        <v>53607</v>
      </c>
      <c r="D16" s="63">
        <v>2428</v>
      </c>
      <c r="E16" s="63">
        <v>3318</v>
      </c>
      <c r="F16" s="3">
        <v>7.0000000000000007E-2</v>
      </c>
      <c r="G16" s="63">
        <v>12230.348687</v>
      </c>
      <c r="H16" s="4">
        <v>21914</v>
      </c>
      <c r="I16" s="63">
        <v>10521</v>
      </c>
    </row>
    <row r="17" spans="1:9" ht="15.95" customHeight="1" x14ac:dyDescent="0.25">
      <c r="B17" s="11" t="s">
        <v>116</v>
      </c>
      <c r="C17" s="63">
        <v>41055</v>
      </c>
      <c r="D17" s="63">
        <v>2703</v>
      </c>
      <c r="E17" s="63">
        <v>3967</v>
      </c>
      <c r="F17" s="3">
        <v>8.8999999999999996E-2</v>
      </c>
      <c r="G17" s="63">
        <v>23095.909714000001</v>
      </c>
      <c r="H17" s="4">
        <v>36299</v>
      </c>
      <c r="I17" s="63">
        <v>14049</v>
      </c>
    </row>
    <row r="18" spans="1:9" x14ac:dyDescent="0.25">
      <c r="B18" s="11" t="s">
        <v>117</v>
      </c>
      <c r="C18" s="63">
        <v>33811.371039999998</v>
      </c>
      <c r="D18" s="63">
        <v>4099.5979390000002</v>
      </c>
      <c r="E18" s="63">
        <v>5646.5011539999996</v>
      </c>
      <c r="F18" s="3">
        <v>5.5E-2</v>
      </c>
      <c r="G18" s="63">
        <v>16701.314371</v>
      </c>
      <c r="H18" s="4">
        <v>10951.928771000001</v>
      </c>
      <c r="I18" s="63">
        <v>7124.875575</v>
      </c>
    </row>
    <row r="19" spans="1:9" x14ac:dyDescent="0.25">
      <c r="B19" s="11" t="s">
        <v>118</v>
      </c>
      <c r="C19" s="63">
        <v>2411.2239909999998</v>
      </c>
      <c r="D19" s="63">
        <v>731.19126800000004</v>
      </c>
      <c r="E19" s="63">
        <v>8.6260639999999995</v>
      </c>
      <c r="F19" s="3">
        <v>0.94899999999999995</v>
      </c>
      <c r="G19" s="63">
        <v>26400.104609999999</v>
      </c>
      <c r="H19" s="4">
        <v>2051.4136020000001</v>
      </c>
      <c r="I19" s="63">
        <v>1589.7359799999999</v>
      </c>
    </row>
    <row r="20" spans="1:9" x14ac:dyDescent="0.25">
      <c r="B20" s="11" t="s">
        <v>119</v>
      </c>
      <c r="C20" s="63">
        <v>196621.835781</v>
      </c>
      <c r="D20" s="63">
        <v>24233.3593</v>
      </c>
      <c r="E20" s="63">
        <v>30259.768757000002</v>
      </c>
      <c r="F20" s="3">
        <v>3.2000000000000001E-2</v>
      </c>
      <c r="G20" s="63">
        <v>186068.90890899999</v>
      </c>
      <c r="H20" s="4">
        <v>147344.469098</v>
      </c>
      <c r="I20" s="63">
        <v>40496.887871999999</v>
      </c>
    </row>
    <row r="21" spans="1:9" x14ac:dyDescent="0.25">
      <c r="B21" s="11" t="s">
        <v>120</v>
      </c>
      <c r="C21" s="63">
        <v>202458</v>
      </c>
      <c r="D21" s="63">
        <v>16613</v>
      </c>
      <c r="E21" s="63">
        <v>23048</v>
      </c>
      <c r="F21" s="3">
        <v>3.5000000000000003E-2</v>
      </c>
      <c r="G21" s="63">
        <v>52915.536382999999</v>
      </c>
      <c r="H21" s="4">
        <v>139021</v>
      </c>
      <c r="I21" s="63">
        <v>34143</v>
      </c>
    </row>
    <row r="22" spans="1:9" x14ac:dyDescent="0.25">
      <c r="C22" s="4"/>
      <c r="D22" s="4"/>
      <c r="E22" s="4"/>
      <c r="G22" s="4"/>
      <c r="I22" s="4"/>
    </row>
    <row r="23" spans="1:9" ht="15.95" customHeight="1" x14ac:dyDescent="0.25">
      <c r="B23" s="15" t="s">
        <v>121</v>
      </c>
      <c r="C23" s="16"/>
      <c r="D23" s="63"/>
      <c r="E23" s="63"/>
      <c r="F23" s="17"/>
      <c r="G23" s="63"/>
      <c r="I23" s="63"/>
    </row>
    <row r="24" spans="1:9" ht="15.95" customHeight="1" x14ac:dyDescent="0.25">
      <c r="B24" s="11" t="s">
        <v>122</v>
      </c>
      <c r="C24" s="63">
        <v>3221.0176499999998</v>
      </c>
      <c r="D24" s="63">
        <v>198.760482</v>
      </c>
      <c r="E24" s="63">
        <v>745.12840900000003</v>
      </c>
      <c r="F24" s="3">
        <v>2.5999999999999999E-2</v>
      </c>
      <c r="G24" s="63">
        <v>7690.7576879999997</v>
      </c>
      <c r="H24" s="4">
        <v>90.120482999999993</v>
      </c>
      <c r="I24" s="63">
        <v>864.99077</v>
      </c>
    </row>
    <row r="25" spans="1:9" ht="15.95" customHeight="1" x14ac:dyDescent="0.25">
      <c r="B25" s="11" t="s">
        <v>123</v>
      </c>
      <c r="C25" s="63">
        <v>10410</v>
      </c>
      <c r="D25" s="63">
        <v>708</v>
      </c>
      <c r="E25" s="63">
        <v>2902</v>
      </c>
      <c r="F25" s="3">
        <v>3.1E-2</v>
      </c>
      <c r="G25" s="63">
        <v>38985.930717000003</v>
      </c>
      <c r="H25" s="4">
        <v>3092.9999910000001</v>
      </c>
      <c r="I25" s="63">
        <v>8552.9999759999992</v>
      </c>
    </row>
    <row r="26" spans="1:9" ht="15.95" customHeight="1" x14ac:dyDescent="0.25">
      <c r="B26" s="11" t="s">
        <v>124</v>
      </c>
      <c r="C26" s="63">
        <v>4118.6000000000004</v>
      </c>
      <c r="D26" s="63">
        <v>278.89999999999998</v>
      </c>
      <c r="E26" s="63">
        <v>1477.6</v>
      </c>
      <c r="F26" s="3">
        <v>6.8000000000000005E-2</v>
      </c>
      <c r="G26" s="63">
        <v>35297.131624000001</v>
      </c>
      <c r="H26" s="4">
        <v>41.3</v>
      </c>
      <c r="I26" s="63">
        <v>1481</v>
      </c>
    </row>
    <row r="27" spans="1:9" ht="15.95" customHeight="1" x14ac:dyDescent="0.25">
      <c r="B27" s="11" t="s">
        <v>125</v>
      </c>
      <c r="C27" s="63">
        <v>30638</v>
      </c>
      <c r="D27" s="63">
        <v>1848</v>
      </c>
      <c r="E27" s="63">
        <v>7027</v>
      </c>
      <c r="F27" s="3">
        <v>2.1000000000000001E-2</v>
      </c>
      <c r="G27" s="63">
        <v>80731.237393000003</v>
      </c>
      <c r="H27" s="4">
        <v>9243</v>
      </c>
      <c r="I27" s="63">
        <v>4648</v>
      </c>
    </row>
    <row r="28" spans="1:9" ht="15.95" customHeight="1" x14ac:dyDescent="0.25">
      <c r="B28" s="11" t="s">
        <v>126</v>
      </c>
      <c r="C28" s="63">
        <v>3551.6959999999999</v>
      </c>
      <c r="D28" s="63">
        <v>361.62400000000002</v>
      </c>
      <c r="E28" s="63">
        <v>954.24900000000002</v>
      </c>
      <c r="F28" s="3">
        <v>1.9E-2</v>
      </c>
      <c r="G28" s="63">
        <v>8772.4431320000003</v>
      </c>
      <c r="H28" s="4">
        <v>518.55900599999995</v>
      </c>
      <c r="I28" s="63">
        <v>719.54900799999996</v>
      </c>
    </row>
    <row r="29" spans="1:9" ht="15.95" customHeight="1" x14ac:dyDescent="0.25">
      <c r="B29" s="11" t="s">
        <v>127</v>
      </c>
      <c r="C29" s="63">
        <v>3248.4234329999999</v>
      </c>
      <c r="D29" s="63">
        <v>189.09574499999999</v>
      </c>
      <c r="E29" s="63">
        <v>818.65233000000001</v>
      </c>
      <c r="F29" s="3">
        <v>4.7E-2</v>
      </c>
      <c r="G29" s="63">
        <v>9125.4802980000004</v>
      </c>
      <c r="H29" s="4">
        <v>989.45277199999998</v>
      </c>
      <c r="I29" s="63">
        <v>648.19618700000001</v>
      </c>
    </row>
    <row r="30" spans="1:9" ht="15.95" customHeight="1" x14ac:dyDescent="0.25">
      <c r="B30" s="11"/>
      <c r="C30" s="12"/>
      <c r="D30" s="12"/>
      <c r="E30" s="12"/>
      <c r="F30" s="13"/>
      <c r="G30" s="12"/>
      <c r="H30" s="14"/>
      <c r="I30" s="12"/>
    </row>
    <row r="31" spans="1:9" x14ac:dyDescent="0.25">
      <c r="A31" s="1" t="s">
        <v>128</v>
      </c>
      <c r="D31" s="18"/>
      <c r="E31" s="18"/>
      <c r="G31" s="11"/>
      <c r="H31" s="16"/>
      <c r="I31" s="18"/>
    </row>
    <row r="32" spans="1:9" x14ac:dyDescent="0.25">
      <c r="A32" s="1" t="s">
        <v>129</v>
      </c>
      <c r="D32" s="18"/>
      <c r="E32" s="18"/>
      <c r="G32" s="11"/>
      <c r="H32" s="16"/>
      <c r="I32" s="18"/>
    </row>
    <row r="33" spans="1:9" x14ac:dyDescent="0.25">
      <c r="D33" s="18"/>
      <c r="E33" s="18"/>
      <c r="G33" s="11"/>
      <c r="H33" s="16"/>
      <c r="I33" s="18"/>
    </row>
    <row r="34" spans="1:9" x14ac:dyDescent="0.25">
      <c r="A34" s="1" t="s">
        <v>130</v>
      </c>
      <c r="D34" s="18"/>
      <c r="E34" s="18"/>
      <c r="G34" s="11"/>
      <c r="H34" s="16"/>
      <c r="I34" s="18"/>
    </row>
    <row r="35" spans="1:9" x14ac:dyDescent="0.25">
      <c r="D35" s="18"/>
      <c r="E35" s="18"/>
      <c r="G35" s="11"/>
      <c r="H35" s="16"/>
      <c r="I35" s="18"/>
    </row>
  </sheetData>
  <sortState xmlns:xlrd2="http://schemas.microsoft.com/office/spreadsheetml/2017/richdata2" ref="A33:P38">
    <sortCondition ref="B33:B38"/>
  </sortState>
  <phoneticPr fontId="8" type="noConversion"/>
  <pageMargins left="0.7" right="0.7" top="0.75" bottom="0.75" header="0.3" footer="0.3"/>
  <pageSetup scale="80" orientation="landscape" horizontalDpi="4294967292" verticalDpi="4294967292"/>
  <drawing r:id="rId1"/>
  <legacyDrawing r:id="rId2"/>
  <oleObjects>
    <mc:AlternateContent xmlns:mc="http://schemas.openxmlformats.org/markup-compatibility/2006">
      <mc:Choice Requires="x14">
        <oleObject progId="XLLayerLib.XLGMetadata.1" shapeId="11265" r:id="rId3">
          <objectPr defaultSize="0" autoPict="0" r:id="rId4">
            <anchor moveWithCells="1">
              <from>
                <xdr:col>0</xdr:col>
                <xdr:colOff>0</xdr:colOff>
                <xdr:row>5</xdr:row>
                <xdr:rowOff>0</xdr:rowOff>
              </from>
              <to>
                <xdr:col>1</xdr:col>
                <xdr:colOff>1562100</xdr:colOff>
                <xdr:row>14</xdr:row>
                <xdr:rowOff>9525</xdr:rowOff>
              </to>
            </anchor>
          </objectPr>
        </oleObject>
      </mc:Choice>
      <mc:Fallback>
        <oleObject progId="XLLayerLib.XLGMetadata.1" shapeId="11265" r:id="rId3"/>
      </mc:Fallback>
    </mc:AlternateContent>
    <mc:AlternateContent xmlns:mc="http://schemas.openxmlformats.org/markup-compatibility/2006">
      <mc:Choice Requires="x14">
        <oleObject progId="XLLayerLib.XLGMetadata.1" shapeId="11266" r:id="rId5">
          <objectPr defaultSize="0" autoPict="0" r:id="rId6">
            <anchor moveWithCells="1">
              <from>
                <xdr:col>0</xdr:col>
                <xdr:colOff>0</xdr:colOff>
                <xdr:row>5</xdr:row>
                <xdr:rowOff>0</xdr:rowOff>
              </from>
              <to>
                <xdr:col>1</xdr:col>
                <xdr:colOff>1562100</xdr:colOff>
                <xdr:row>14</xdr:row>
                <xdr:rowOff>9525</xdr:rowOff>
              </to>
            </anchor>
          </objectPr>
        </oleObject>
      </mc:Choice>
      <mc:Fallback>
        <oleObject progId="XLLayerLib.XLGMetadata.1" shapeId="11266" r:id="rId5"/>
      </mc:Fallback>
    </mc:AlternateContent>
    <mc:AlternateContent xmlns:mc="http://schemas.openxmlformats.org/markup-compatibility/2006">
      <mc:Choice Requires="x14">
        <oleObject progId="XLLayerLib.XLGMetadata.1" shapeId="11267" r:id="rId7">
          <objectPr defaultSize="0" autoPict="0" r:id="rId8">
            <anchor moveWithCells="1">
              <from>
                <xdr:col>0</xdr:col>
                <xdr:colOff>0</xdr:colOff>
                <xdr:row>5</xdr:row>
                <xdr:rowOff>0</xdr:rowOff>
              </from>
              <to>
                <xdr:col>1</xdr:col>
                <xdr:colOff>1562100</xdr:colOff>
                <xdr:row>14</xdr:row>
                <xdr:rowOff>9525</xdr:rowOff>
              </to>
            </anchor>
          </objectPr>
        </oleObject>
      </mc:Choice>
      <mc:Fallback>
        <oleObject progId="XLLayerLib.XLGMetadata.1" shapeId="11267" r:id="rId7"/>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3"/>
  <sheetViews>
    <sheetView showGridLines="0" workbookViewId="0">
      <selection activeCell="A3" sqref="A3"/>
    </sheetView>
  </sheetViews>
  <sheetFormatPr defaultColWidth="10.85546875" defaultRowHeight="15.75" x14ac:dyDescent="0.25"/>
  <cols>
    <col min="1" max="1" width="4.140625" style="1" customWidth="1"/>
    <col min="2" max="2" width="14" style="1" customWidth="1"/>
    <col min="3" max="16384" width="10.85546875" style="1"/>
  </cols>
  <sheetData>
    <row r="1" spans="1:4" x14ac:dyDescent="0.25">
      <c r="A1" s="1" t="s">
        <v>131</v>
      </c>
    </row>
    <row r="2" spans="1:4" x14ac:dyDescent="0.25">
      <c r="A2" s="5" t="s">
        <v>4</v>
      </c>
    </row>
    <row r="3" spans="1:4" x14ac:dyDescent="0.25">
      <c r="A3" s="1" t="s">
        <v>132</v>
      </c>
    </row>
    <row r="5" spans="1:4" x14ac:dyDescent="0.25">
      <c r="B5" s="23" t="s">
        <v>133</v>
      </c>
    </row>
    <row r="6" spans="1:4" x14ac:dyDescent="0.25">
      <c r="C6" s="2"/>
    </row>
    <row r="7" spans="1:4" x14ac:dyDescent="0.25">
      <c r="B7" s="1" t="s">
        <v>134</v>
      </c>
      <c r="C7" s="61">
        <v>2.3E-3</v>
      </c>
    </row>
    <row r="8" spans="1:4" x14ac:dyDescent="0.25">
      <c r="B8" s="1" t="s">
        <v>135</v>
      </c>
      <c r="C8" s="61">
        <v>1.7003000000000001E-2</v>
      </c>
      <c r="D8" s="61"/>
    </row>
    <row r="9" spans="1:4" x14ac:dyDescent="0.25">
      <c r="C9" s="61"/>
      <c r="D9" s="61"/>
    </row>
    <row r="10" spans="1:4" x14ac:dyDescent="0.25">
      <c r="B10" s="19" t="s">
        <v>136</v>
      </c>
    </row>
    <row r="11" spans="1:4" x14ac:dyDescent="0.25">
      <c r="C11" s="2" t="s">
        <v>137</v>
      </c>
    </row>
    <row r="12" spans="1:4" x14ac:dyDescent="0.25">
      <c r="B12" s="1" t="s">
        <v>138</v>
      </c>
      <c r="C12" s="61">
        <v>1.9140000000000001E-2</v>
      </c>
    </row>
    <row r="13" spans="1:4" x14ac:dyDescent="0.25">
      <c r="B13" s="1" t="s">
        <v>139</v>
      </c>
      <c r="C13" s="61">
        <v>1.9900000000000001E-2</v>
      </c>
    </row>
    <row r="14" spans="1:4" x14ac:dyDescent="0.25">
      <c r="B14" s="1" t="s">
        <v>140</v>
      </c>
      <c r="C14" s="61">
        <v>2.3019999999999999E-2</v>
      </c>
    </row>
    <row r="15" spans="1:4" x14ac:dyDescent="0.25">
      <c r="B15" s="1" t="s">
        <v>141</v>
      </c>
      <c r="C15" s="61">
        <v>3.431E-2</v>
      </c>
    </row>
    <row r="16" spans="1:4" x14ac:dyDescent="0.25">
      <c r="B16" s="1" t="s">
        <v>142</v>
      </c>
      <c r="C16" s="61">
        <v>4.9799999999999997E-2</v>
      </c>
    </row>
    <row r="17" spans="1:4" x14ac:dyDescent="0.25">
      <c r="B17" s="1" t="s">
        <v>143</v>
      </c>
      <c r="C17" s="61">
        <v>6.7900000000000002E-2</v>
      </c>
    </row>
    <row r="18" spans="1:4" x14ac:dyDescent="0.25">
      <c r="C18" s="62"/>
      <c r="D18" s="62"/>
    </row>
    <row r="19" spans="1:4" x14ac:dyDescent="0.25">
      <c r="B19" s="23" t="s">
        <v>144</v>
      </c>
    </row>
    <row r="20" spans="1:4" x14ac:dyDescent="0.25">
      <c r="B20" s="1" t="s">
        <v>145</v>
      </c>
      <c r="C20" s="1">
        <v>1.1375</v>
      </c>
    </row>
    <row r="23" spans="1:4" x14ac:dyDescent="0.25">
      <c r="A23" s="1" t="s">
        <v>146</v>
      </c>
    </row>
  </sheetData>
  <phoneticPr fontId="8" type="noConversion"/>
  <pageMargins left="0.7" right="0.7" top="0.75" bottom="0.75" header="0.3" footer="0.3"/>
  <pageSetup scale="9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D2CA8-1217-47F1-8348-1BA9912A9DC0}">
  <dimension ref="A1:D33"/>
  <sheetViews>
    <sheetView workbookViewId="0">
      <selection activeCell="A31" sqref="A31"/>
    </sheetView>
  </sheetViews>
  <sheetFormatPr defaultColWidth="9.140625" defaultRowHeight="15" x14ac:dyDescent="0.25"/>
  <cols>
    <col min="1" max="1" width="28.42578125" style="83" bestFit="1" customWidth="1"/>
    <col min="2" max="3" width="53.42578125" style="83" customWidth="1"/>
    <col min="4" max="16384" width="9.140625" style="82"/>
  </cols>
  <sheetData>
    <row r="1" spans="1:3" x14ac:dyDescent="0.25">
      <c r="A1" s="85" t="s">
        <v>147</v>
      </c>
    </row>
    <row r="2" spans="1:3" x14ac:dyDescent="0.25">
      <c r="A2" s="86" t="s">
        <v>148</v>
      </c>
      <c r="B2" s="86" t="s">
        <v>149</v>
      </c>
      <c r="C2" s="86" t="s">
        <v>150</v>
      </c>
    </row>
    <row r="3" spans="1:3" x14ac:dyDescent="0.25">
      <c r="A3" s="87" t="s">
        <v>151</v>
      </c>
      <c r="B3" s="87"/>
      <c r="C3" s="87"/>
    </row>
    <row r="4" spans="1:3" x14ac:dyDescent="0.25">
      <c r="A4" s="88" t="s">
        <v>152</v>
      </c>
      <c r="B4" s="89" t="s">
        <v>153</v>
      </c>
      <c r="C4" s="88" t="s">
        <v>154</v>
      </c>
    </row>
    <row r="5" spans="1:3" ht="30" x14ac:dyDescent="0.25">
      <c r="A5" s="89" t="s">
        <v>155</v>
      </c>
      <c r="B5" s="89" t="s">
        <v>156</v>
      </c>
      <c r="C5" s="89" t="s">
        <v>157</v>
      </c>
    </row>
    <row r="6" spans="1:3" ht="90" x14ac:dyDescent="0.25">
      <c r="A6" s="88" t="s">
        <v>158</v>
      </c>
      <c r="B6" s="89" t="s">
        <v>159</v>
      </c>
      <c r="C6" s="88" t="s">
        <v>160</v>
      </c>
    </row>
    <row r="7" spans="1:3" ht="30" x14ac:dyDescent="0.25">
      <c r="A7" s="89" t="s">
        <v>161</v>
      </c>
      <c r="B7" s="89" t="s">
        <v>162</v>
      </c>
      <c r="C7" s="89" t="s">
        <v>163</v>
      </c>
    </row>
    <row r="8" spans="1:3" x14ac:dyDescent="0.25">
      <c r="A8" s="89"/>
      <c r="B8" s="89"/>
      <c r="C8" s="89"/>
    </row>
    <row r="9" spans="1:3" x14ac:dyDescent="0.25">
      <c r="A9" s="87" t="s">
        <v>164</v>
      </c>
      <c r="B9" s="87"/>
      <c r="C9" s="87"/>
    </row>
    <row r="10" spans="1:3" ht="30" x14ac:dyDescent="0.25">
      <c r="A10" s="89" t="s">
        <v>165</v>
      </c>
      <c r="B10" s="89" t="s">
        <v>166</v>
      </c>
      <c r="C10" s="89" t="s">
        <v>167</v>
      </c>
    </row>
    <row r="11" spans="1:3" ht="45" x14ac:dyDescent="0.25">
      <c r="A11" s="89" t="s">
        <v>168</v>
      </c>
      <c r="B11" s="89" t="s">
        <v>169</v>
      </c>
      <c r="C11" s="89" t="s">
        <v>160</v>
      </c>
    </row>
    <row r="12" spans="1:3" x14ac:dyDescent="0.25">
      <c r="A12" s="89"/>
      <c r="B12" s="89"/>
      <c r="C12" s="89"/>
    </row>
    <row r="13" spans="1:3" x14ac:dyDescent="0.25">
      <c r="A13" s="87" t="s">
        <v>170</v>
      </c>
      <c r="B13" s="87"/>
      <c r="C13" s="87"/>
    </row>
    <row r="14" spans="1:3" x14ac:dyDescent="0.25">
      <c r="A14" s="89" t="s">
        <v>171</v>
      </c>
      <c r="B14" s="89" t="s">
        <v>172</v>
      </c>
      <c r="C14" s="89" t="s">
        <v>173</v>
      </c>
    </row>
    <row r="15" spans="1:3" s="84" customFormat="1" ht="30" x14ac:dyDescent="0.25">
      <c r="A15" s="88" t="s">
        <v>174</v>
      </c>
      <c r="B15" s="88"/>
      <c r="C15" s="88" t="s">
        <v>175</v>
      </c>
    </row>
    <row r="16" spans="1:3" x14ac:dyDescent="0.25">
      <c r="A16" s="89"/>
      <c r="B16" s="89"/>
      <c r="C16" s="89"/>
    </row>
    <row r="17" spans="1:3" ht="30" x14ac:dyDescent="0.25">
      <c r="A17" s="87" t="s">
        <v>176</v>
      </c>
      <c r="B17" s="87"/>
      <c r="C17" s="87"/>
    </row>
    <row r="18" spans="1:3" x14ac:dyDescent="0.25">
      <c r="A18" s="90" t="s">
        <v>177</v>
      </c>
      <c r="B18" s="89" t="s">
        <v>178</v>
      </c>
      <c r="C18" s="89" t="s">
        <v>173</v>
      </c>
    </row>
    <row r="19" spans="1:3" ht="30" x14ac:dyDescent="0.25">
      <c r="A19" s="89" t="s">
        <v>179</v>
      </c>
      <c r="B19" s="89" t="s">
        <v>180</v>
      </c>
      <c r="C19" s="91" t="s">
        <v>181</v>
      </c>
    </row>
    <row r="20" spans="1:3" ht="30" x14ac:dyDescent="0.25">
      <c r="A20" s="89" t="s">
        <v>182</v>
      </c>
      <c r="B20" s="89"/>
      <c r="C20" s="91" t="s">
        <v>183</v>
      </c>
    </row>
    <row r="21" spans="1:3" ht="45" x14ac:dyDescent="0.25">
      <c r="A21" s="89" t="s">
        <v>184</v>
      </c>
      <c r="B21" s="89" t="s">
        <v>185</v>
      </c>
      <c r="C21" s="89"/>
    </row>
    <row r="24" spans="1:3" x14ac:dyDescent="0.25">
      <c r="A24" s="81" t="s">
        <v>186</v>
      </c>
    </row>
    <row r="25" spans="1:3" x14ac:dyDescent="0.25">
      <c r="A25" s="96" t="s">
        <v>187</v>
      </c>
      <c r="B25" s="96" t="s">
        <v>188</v>
      </c>
      <c r="C25" s="96" t="s">
        <v>189</v>
      </c>
    </row>
    <row r="26" spans="1:3" ht="105" x14ac:dyDescent="0.25">
      <c r="A26" s="92" t="s">
        <v>190</v>
      </c>
      <c r="B26" s="92" t="s">
        <v>191</v>
      </c>
      <c r="C26" s="92" t="s">
        <v>192</v>
      </c>
    </row>
    <row r="27" spans="1:3" ht="135" x14ac:dyDescent="0.25">
      <c r="A27" s="93" t="s">
        <v>193</v>
      </c>
      <c r="B27" s="93" t="s">
        <v>194</v>
      </c>
      <c r="C27" s="93" t="s">
        <v>195</v>
      </c>
    </row>
    <row r="28" spans="1:3" ht="75" x14ac:dyDescent="0.25">
      <c r="A28" s="92" t="s">
        <v>196</v>
      </c>
      <c r="B28" s="92" t="s">
        <v>197</v>
      </c>
      <c r="C28" s="92" t="s">
        <v>198</v>
      </c>
    </row>
    <row r="29" spans="1:3" ht="60" x14ac:dyDescent="0.25">
      <c r="A29" s="94" t="s">
        <v>199</v>
      </c>
      <c r="B29" s="94" t="s">
        <v>200</v>
      </c>
      <c r="C29" s="94"/>
    </row>
    <row r="30" spans="1:3" ht="60" x14ac:dyDescent="0.25">
      <c r="A30" s="92" t="s">
        <v>201</v>
      </c>
      <c r="B30" s="92" t="s">
        <v>202</v>
      </c>
      <c r="C30" s="92" t="s">
        <v>203</v>
      </c>
    </row>
    <row r="31" spans="1:3" ht="60" x14ac:dyDescent="0.25">
      <c r="A31" s="93" t="s">
        <v>204</v>
      </c>
      <c r="B31" s="93" t="s">
        <v>205</v>
      </c>
      <c r="C31" s="93"/>
    </row>
    <row r="32" spans="1:3" ht="60" x14ac:dyDescent="0.25">
      <c r="A32" s="93" t="s">
        <v>206</v>
      </c>
      <c r="B32" s="93" t="s">
        <v>207</v>
      </c>
      <c r="C32" s="93"/>
    </row>
    <row r="33" spans="1:4" ht="150" x14ac:dyDescent="0.25">
      <c r="A33" s="93" t="s">
        <v>208</v>
      </c>
      <c r="B33" s="93" t="s">
        <v>209</v>
      </c>
      <c r="C33" s="95" t="s">
        <v>210</v>
      </c>
      <c r="D33" s="82"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2"/>
  <sheetViews>
    <sheetView showGridLines="0" workbookViewId="0">
      <selection activeCell="N38" sqref="N38"/>
    </sheetView>
  </sheetViews>
  <sheetFormatPr defaultColWidth="10.85546875" defaultRowHeight="15" x14ac:dyDescent="0.25"/>
  <cols>
    <col min="1" max="1" width="3.42578125" customWidth="1"/>
    <col min="2" max="2" width="37.28515625" customWidth="1"/>
    <col min="3" max="8" width="8.5703125" customWidth="1"/>
  </cols>
  <sheetData>
    <row r="1" spans="1:9" x14ac:dyDescent="0.25">
      <c r="A1" t="s">
        <v>212</v>
      </c>
    </row>
    <row r="2" spans="1:9" x14ac:dyDescent="0.25">
      <c r="A2" s="70" t="s">
        <v>4</v>
      </c>
    </row>
    <row r="4" spans="1:9" x14ac:dyDescent="0.25">
      <c r="A4" s="152" t="s">
        <v>213</v>
      </c>
      <c r="B4" s="152"/>
      <c r="C4" s="152"/>
      <c r="D4" s="152"/>
      <c r="E4" s="152"/>
      <c r="F4" s="152"/>
      <c r="G4" s="152"/>
      <c r="H4" s="152"/>
      <c r="I4" s="152"/>
    </row>
    <row r="5" spans="1:9" s="70" customFormat="1" x14ac:dyDescent="0.25">
      <c r="A5" s="357" t="s">
        <v>214</v>
      </c>
      <c r="B5" s="358"/>
      <c r="C5" s="358">
        <v>2014</v>
      </c>
      <c r="D5" s="358">
        <v>2015</v>
      </c>
      <c r="E5" s="358">
        <f>D5+1</f>
        <v>2016</v>
      </c>
      <c r="F5" s="358">
        <f>E5+1</f>
        <v>2017</v>
      </c>
      <c r="G5" s="358">
        <f>F5+1</f>
        <v>2018</v>
      </c>
      <c r="H5" s="358">
        <f>G5+1</f>
        <v>2019</v>
      </c>
      <c r="I5" s="358">
        <v>2020</v>
      </c>
    </row>
    <row r="6" spans="1:9" x14ac:dyDescent="0.25">
      <c r="B6" t="s">
        <v>215</v>
      </c>
      <c r="C6" s="300">
        <f>'Car shipments'!F34/'Car shipments'!E34-1</f>
        <v>3.6428571428571477E-2</v>
      </c>
      <c r="D6" s="300">
        <v>7.0000000000000007E-2</v>
      </c>
      <c r="E6" s="300">
        <v>0.05</v>
      </c>
      <c r="F6" s="300">
        <v>0.04</v>
      </c>
      <c r="G6" s="300">
        <f>F6</f>
        <v>0.04</v>
      </c>
      <c r="H6" s="300">
        <v>0.03</v>
      </c>
      <c r="I6" s="360"/>
    </row>
    <row r="7" spans="1:9" x14ac:dyDescent="0.25">
      <c r="B7" t="s">
        <v>216</v>
      </c>
      <c r="D7" s="300">
        <v>0.05</v>
      </c>
      <c r="E7" s="300">
        <v>0.05</v>
      </c>
      <c r="F7" s="300">
        <v>0.05</v>
      </c>
      <c r="G7" s="300">
        <v>0.05</v>
      </c>
      <c r="H7" s="300">
        <v>0.05</v>
      </c>
      <c r="I7" s="360"/>
    </row>
    <row r="8" spans="1:9" x14ac:dyDescent="0.25">
      <c r="B8" t="s">
        <v>217</v>
      </c>
      <c r="D8" s="300">
        <v>0.03</v>
      </c>
      <c r="E8" s="300">
        <f>D8</f>
        <v>0.03</v>
      </c>
      <c r="F8" s="300">
        <f>E8</f>
        <v>0.03</v>
      </c>
      <c r="G8" s="300">
        <f>F8</f>
        <v>0.03</v>
      </c>
      <c r="H8" s="300">
        <f>G8</f>
        <v>0.03</v>
      </c>
      <c r="I8" s="360"/>
    </row>
    <row r="9" spans="1:9" x14ac:dyDescent="0.25">
      <c r="B9" t="s">
        <v>218</v>
      </c>
      <c r="D9" s="300">
        <v>0.03</v>
      </c>
      <c r="E9" s="300">
        <v>0.06</v>
      </c>
      <c r="F9" s="300">
        <v>0.06</v>
      </c>
      <c r="G9" s="300">
        <v>0.06</v>
      </c>
      <c r="H9" s="300">
        <v>0.06</v>
      </c>
      <c r="I9" s="360"/>
    </row>
    <row r="10" spans="1:9" x14ac:dyDescent="0.25">
      <c r="A10" t="s">
        <v>377</v>
      </c>
      <c r="C10" s="361">
        <f>'1.2 Projected FS'!E13</f>
        <v>0.18288677540498521</v>
      </c>
      <c r="D10" s="361">
        <f>'1.2 Projected FS'!F13</f>
        <v>9.5791084978062324E-2</v>
      </c>
      <c r="E10" s="361">
        <f>'1.2 Projected FS'!G13</f>
        <v>8.7484895915508343E-2</v>
      </c>
      <c r="F10" s="361">
        <f>'1.2 Projected FS'!H13</f>
        <v>8.0396423477754109E-2</v>
      </c>
      <c r="G10" s="361">
        <f>'1.2 Projected FS'!I13</f>
        <v>8.0788126626299528E-2</v>
      </c>
      <c r="H10" s="361">
        <f>'1.2 Projected FS'!J13</f>
        <v>7.3325583837319019E-2</v>
      </c>
      <c r="I10" s="361">
        <f>'1.2 Projected FS'!K13</f>
        <v>2.0000000000000018E-2</v>
      </c>
    </row>
    <row r="11" spans="1:9" x14ac:dyDescent="0.25">
      <c r="D11" s="300"/>
      <c r="E11" s="300"/>
      <c r="F11" s="300"/>
      <c r="G11" s="300"/>
      <c r="H11" s="300"/>
    </row>
    <row r="12" spans="1:9" x14ac:dyDescent="0.25">
      <c r="B12" t="s">
        <v>219</v>
      </c>
      <c r="C12" s="300">
        <v>0.125</v>
      </c>
      <c r="D12" s="300">
        <v>0.13</v>
      </c>
      <c r="E12" s="300">
        <v>0.13500000000000001</v>
      </c>
      <c r="F12" s="300">
        <v>0.14000000000000001</v>
      </c>
      <c r="G12" s="300">
        <f>F12</f>
        <v>0.14000000000000001</v>
      </c>
      <c r="H12" s="300">
        <f>G12</f>
        <v>0.14000000000000001</v>
      </c>
      <c r="I12" s="360"/>
    </row>
    <row r="13" spans="1:9" x14ac:dyDescent="0.25">
      <c r="B13" t="s">
        <v>220</v>
      </c>
      <c r="C13" s="300">
        <v>9.0999999999999998E-2</v>
      </c>
      <c r="D13" s="300">
        <v>0.1</v>
      </c>
      <c r="E13" s="300">
        <f>D13</f>
        <v>0.1</v>
      </c>
      <c r="F13" s="300">
        <f>E13</f>
        <v>0.1</v>
      </c>
      <c r="G13" s="300">
        <f>F13</f>
        <v>0.1</v>
      </c>
      <c r="H13" s="300">
        <f>G13</f>
        <v>0.1</v>
      </c>
      <c r="I13" s="360"/>
    </row>
    <row r="14" spans="1:9" x14ac:dyDescent="0.25">
      <c r="B14" t="s">
        <v>221</v>
      </c>
      <c r="C14" s="300">
        <v>0.249</v>
      </c>
      <c r="D14" s="300">
        <v>0.25</v>
      </c>
      <c r="E14" s="300">
        <v>0.27</v>
      </c>
      <c r="F14" s="300">
        <v>0.28000000000000003</v>
      </c>
      <c r="G14" s="300">
        <v>0.3</v>
      </c>
      <c r="H14" s="300">
        <f>G14</f>
        <v>0.3</v>
      </c>
      <c r="I14" s="360"/>
    </row>
    <row r="15" spans="1:9" x14ac:dyDescent="0.25">
      <c r="A15" t="s">
        <v>378</v>
      </c>
      <c r="C15" s="300">
        <f>'1.2 Projected FS'!E30</f>
        <v>0.14395037359359389</v>
      </c>
      <c r="D15" s="300">
        <f>'1.2 Projected FS'!F30</f>
        <v>0.14754538483968779</v>
      </c>
      <c r="E15" s="300">
        <f>'1.2 Projected FS'!G30</f>
        <v>0.1542129150792714</v>
      </c>
      <c r="F15" s="300">
        <f>'1.2 Projected FS'!H30</f>
        <v>0.15929533914268329</v>
      </c>
      <c r="G15" s="300">
        <f>'1.2 Projected FS'!I30</f>
        <v>0.16226961344678725</v>
      </c>
      <c r="H15" s="300">
        <f>'1.2 Projected FS'!J30</f>
        <v>0.16209499501728969</v>
      </c>
      <c r="I15" s="300">
        <f>'1.2 Projected FS'!K30</f>
        <v>0.16209499501728969</v>
      </c>
    </row>
    <row r="16" spans="1:9" x14ac:dyDescent="0.25">
      <c r="C16" s="300"/>
      <c r="D16" s="300"/>
      <c r="E16" s="300"/>
      <c r="F16" s="300"/>
      <c r="G16" s="300"/>
      <c r="H16" s="300"/>
    </row>
    <row r="17" spans="1:9" x14ac:dyDescent="0.25">
      <c r="B17" t="s">
        <v>222</v>
      </c>
      <c r="C17" s="301">
        <f>C27/C34</f>
        <v>1.9384982456140345</v>
      </c>
      <c r="D17" s="301">
        <v>2</v>
      </c>
      <c r="E17" s="301">
        <v>2.1</v>
      </c>
      <c r="F17" s="301">
        <v>2.2000000000000002</v>
      </c>
      <c r="G17" s="301">
        <v>2.2000000000000002</v>
      </c>
      <c r="H17" s="301">
        <f>G17</f>
        <v>2.2000000000000002</v>
      </c>
      <c r="I17" s="359">
        <f>H17</f>
        <v>2.2000000000000002</v>
      </c>
    </row>
    <row r="18" spans="1:9" x14ac:dyDescent="0.25">
      <c r="B18" t="s">
        <v>223</v>
      </c>
      <c r="C18" s="302">
        <f>C27/C35</f>
        <v>3.2479247501469724</v>
      </c>
      <c r="D18" s="302">
        <f>C18</f>
        <v>3.2479247501469724</v>
      </c>
      <c r="E18" s="302">
        <v>3.3</v>
      </c>
      <c r="F18" s="302">
        <v>3.5</v>
      </c>
      <c r="G18" s="302">
        <v>3.7</v>
      </c>
      <c r="H18" s="302">
        <v>3.8</v>
      </c>
      <c r="I18" s="359">
        <f t="shared" ref="I18:I19" si="0">H18</f>
        <v>3.8</v>
      </c>
    </row>
    <row r="19" spans="1:9" x14ac:dyDescent="0.25">
      <c r="B19" t="s">
        <v>224</v>
      </c>
      <c r="C19" s="212">
        <f>C36/C35</f>
        <v>0.33980011757789536</v>
      </c>
      <c r="D19" s="212">
        <f>C19</f>
        <v>0.33980011757789536</v>
      </c>
      <c r="E19" s="212">
        <f>D19</f>
        <v>0.33980011757789536</v>
      </c>
      <c r="F19" s="212">
        <f>E19</f>
        <v>0.33980011757789536</v>
      </c>
      <c r="G19" s="212">
        <f>F19</f>
        <v>0.33980011757789536</v>
      </c>
      <c r="H19" s="212">
        <f>G19</f>
        <v>0.33980011757789536</v>
      </c>
      <c r="I19" s="359">
        <f t="shared" si="0"/>
        <v>0.33980011757789536</v>
      </c>
    </row>
    <row r="20" spans="1:9" x14ac:dyDescent="0.25">
      <c r="C20" s="302"/>
      <c r="D20" s="302"/>
      <c r="E20" s="302"/>
      <c r="F20" s="302"/>
      <c r="G20" s="302"/>
      <c r="H20" s="302"/>
    </row>
    <row r="21" spans="1:9" x14ac:dyDescent="0.25">
      <c r="A21" s="299" t="s">
        <v>225</v>
      </c>
    </row>
    <row r="22" spans="1:9" s="159" customFormat="1" x14ac:dyDescent="0.25">
      <c r="B22" s="159" t="s">
        <v>226</v>
      </c>
      <c r="C22" s="303">
        <f>'Car shipments'!F34/1000</f>
        <v>7.2549999999999999</v>
      </c>
      <c r="D22" s="303">
        <f t="shared" ref="D22:H23" si="1">C22*(1+D6)</f>
        <v>7.7628500000000003</v>
      </c>
      <c r="E22" s="303">
        <f t="shared" si="1"/>
        <v>8.150992500000001</v>
      </c>
      <c r="F22" s="303">
        <f t="shared" si="1"/>
        <v>8.4770322000000018</v>
      </c>
      <c r="G22" s="303">
        <f t="shared" si="1"/>
        <v>8.8161134880000027</v>
      </c>
      <c r="H22" s="303">
        <f t="shared" si="1"/>
        <v>9.0805968926400027</v>
      </c>
      <c r="I22" s="360"/>
    </row>
    <row r="23" spans="1:9" s="159" customFormat="1" x14ac:dyDescent="0.25">
      <c r="B23" s="159" t="s">
        <v>227</v>
      </c>
      <c r="C23" s="304">
        <f>C24/C22</f>
        <v>267.91578221915921</v>
      </c>
      <c r="D23" s="304">
        <f t="shared" si="1"/>
        <v>281.3115713301172</v>
      </c>
      <c r="E23" s="304">
        <f t="shared" si="1"/>
        <v>295.37714989662305</v>
      </c>
      <c r="F23" s="304">
        <f t="shared" si="1"/>
        <v>310.14600739145419</v>
      </c>
      <c r="G23" s="304">
        <f t="shared" si="1"/>
        <v>325.65330776102689</v>
      </c>
      <c r="H23" s="304">
        <f t="shared" si="1"/>
        <v>341.93597314907828</v>
      </c>
      <c r="I23" s="360"/>
    </row>
    <row r="24" spans="1:9" x14ac:dyDescent="0.25">
      <c r="B24" t="s">
        <v>228</v>
      </c>
      <c r="C24" s="159">
        <f>PL!E8</f>
        <v>1943.729</v>
      </c>
      <c r="D24" s="159">
        <f>D22*D23</f>
        <v>2183.7795315000003</v>
      </c>
      <c r="E24" s="159">
        <f>E22*E23</f>
        <v>2407.6169334787505</v>
      </c>
      <c r="F24" s="159">
        <f>F22*F23</f>
        <v>2629.1176913587956</v>
      </c>
      <c r="G24" s="159">
        <f>G22*G23</f>
        <v>2870.9965189638051</v>
      </c>
      <c r="H24" s="159">
        <f>H22*H23</f>
        <v>3104.9827352593556</v>
      </c>
      <c r="I24" s="360"/>
    </row>
    <row r="25" spans="1:9" x14ac:dyDescent="0.25">
      <c r="B25" t="s">
        <v>229</v>
      </c>
      <c r="C25" s="159">
        <f>PL!E9</f>
        <v>311.15499999999997</v>
      </c>
      <c r="D25" s="159">
        <f t="shared" ref="D25:H26" si="2">C25*(1+D8)</f>
        <v>320.48964999999998</v>
      </c>
      <c r="E25" s="159">
        <f t="shared" si="2"/>
        <v>330.10433949999998</v>
      </c>
      <c r="F25" s="159">
        <f t="shared" si="2"/>
        <v>340.00746968499999</v>
      </c>
      <c r="G25" s="159">
        <f t="shared" si="2"/>
        <v>350.20769377555001</v>
      </c>
      <c r="H25" s="159">
        <f t="shared" si="2"/>
        <v>360.7139245888165</v>
      </c>
      <c r="I25" s="360"/>
    </row>
    <row r="26" spans="1:9" x14ac:dyDescent="0.25">
      <c r="B26" t="s">
        <v>230</v>
      </c>
      <c r="C26" s="304">
        <f>PL!E10+PL!E11</f>
        <v>507.476</v>
      </c>
      <c r="D26" s="304">
        <f t="shared" si="2"/>
        <v>522.70028000000002</v>
      </c>
      <c r="E26" s="304">
        <f t="shared" si="2"/>
        <v>554.06229680000001</v>
      </c>
      <c r="F26" s="304">
        <f t="shared" si="2"/>
        <v>587.306034608</v>
      </c>
      <c r="G26" s="304">
        <f t="shared" si="2"/>
        <v>622.54439668448003</v>
      </c>
      <c r="H26" s="304">
        <f t="shared" si="2"/>
        <v>659.89706048554888</v>
      </c>
      <c r="I26" s="360"/>
    </row>
    <row r="27" spans="1:9" x14ac:dyDescent="0.25">
      <c r="B27" t="s">
        <v>231</v>
      </c>
      <c r="C27" s="305">
        <f t="shared" ref="C27:H27" si="3">SUM(C24:C26)</f>
        <v>2762.36</v>
      </c>
      <c r="D27" s="305">
        <f t="shared" si="3"/>
        <v>3026.9694615000003</v>
      </c>
      <c r="E27" s="305">
        <f t="shared" si="3"/>
        <v>3291.7835697787505</v>
      </c>
      <c r="F27" s="305">
        <f t="shared" si="3"/>
        <v>3556.4311956517959</v>
      </c>
      <c r="G27" s="305">
        <f t="shared" si="3"/>
        <v>3843.7486094238352</v>
      </c>
      <c r="H27" s="305">
        <f t="shared" si="3"/>
        <v>4125.5937203337207</v>
      </c>
      <c r="I27" s="149">
        <f>'1.2 Projected FS'!K12</f>
        <v>4208.1055947403956</v>
      </c>
    </row>
    <row r="28" spans="1:9" x14ac:dyDescent="0.25">
      <c r="C28" s="305"/>
      <c r="D28" s="305"/>
      <c r="E28" s="305"/>
      <c r="F28" s="305"/>
      <c r="G28" s="305"/>
      <c r="H28" s="305"/>
    </row>
    <row r="29" spans="1:9" x14ac:dyDescent="0.25">
      <c r="B29" t="s">
        <v>232</v>
      </c>
      <c r="C29" s="305">
        <f t="shared" ref="C29:H31" si="4">C24*C12</f>
        <v>242.96612500000001</v>
      </c>
      <c r="D29" s="305">
        <f t="shared" si="4"/>
        <v>283.89133909500003</v>
      </c>
      <c r="E29" s="305">
        <f t="shared" si="4"/>
        <v>325.02828601963137</v>
      </c>
      <c r="F29" s="305">
        <f t="shared" si="4"/>
        <v>368.07647679023142</v>
      </c>
      <c r="G29" s="305">
        <f t="shared" si="4"/>
        <v>401.93951265493274</v>
      </c>
      <c r="H29" s="305">
        <f t="shared" si="4"/>
        <v>434.69758293630986</v>
      </c>
      <c r="I29" s="360"/>
    </row>
    <row r="30" spans="1:9" x14ac:dyDescent="0.25">
      <c r="B30" t="s">
        <v>233</v>
      </c>
      <c r="C30" s="305">
        <f t="shared" si="4"/>
        <v>28.315104999999996</v>
      </c>
      <c r="D30" s="305">
        <f t="shared" si="4"/>
        <v>32.048965000000003</v>
      </c>
      <c r="E30" s="305">
        <f t="shared" si="4"/>
        <v>33.010433949999999</v>
      </c>
      <c r="F30" s="305">
        <f t="shared" si="4"/>
        <v>34.000746968500003</v>
      </c>
      <c r="G30" s="305">
        <f t="shared" si="4"/>
        <v>35.020769377555006</v>
      </c>
      <c r="H30" s="305">
        <f t="shared" si="4"/>
        <v>36.071392458881654</v>
      </c>
      <c r="I30" s="360"/>
    </row>
    <row r="31" spans="1:9" ht="17.25" x14ac:dyDescent="0.4">
      <c r="B31" t="s">
        <v>234</v>
      </c>
      <c r="C31" s="306">
        <f t="shared" si="4"/>
        <v>126.361524</v>
      </c>
      <c r="D31" s="306">
        <f t="shared" si="4"/>
        <v>130.67507000000001</v>
      </c>
      <c r="E31" s="306">
        <f t="shared" si="4"/>
        <v>149.59682013600002</v>
      </c>
      <c r="F31" s="306">
        <f t="shared" si="4"/>
        <v>164.44568969024002</v>
      </c>
      <c r="G31" s="306">
        <f t="shared" si="4"/>
        <v>186.76331900534402</v>
      </c>
      <c r="H31" s="306">
        <f t="shared" si="4"/>
        <v>197.96911814566465</v>
      </c>
      <c r="I31" s="360"/>
    </row>
    <row r="32" spans="1:9" x14ac:dyDescent="0.25">
      <c r="B32" t="s">
        <v>235</v>
      </c>
      <c r="C32" s="305">
        <f>SUM(C29:C31)</f>
        <v>397.64275399999997</v>
      </c>
      <c r="D32" s="305">
        <f t="shared" ref="D32:H32" si="5">SUM(D29:D31)</f>
        <v>446.61537409500005</v>
      </c>
      <c r="E32" s="305">
        <f t="shared" si="5"/>
        <v>507.63554010563138</v>
      </c>
      <c r="F32" s="305">
        <f t="shared" si="5"/>
        <v>566.52291344897139</v>
      </c>
      <c r="G32" s="305">
        <f t="shared" si="5"/>
        <v>623.72360103783171</v>
      </c>
      <c r="H32" s="305">
        <f t="shared" si="5"/>
        <v>668.7380935408562</v>
      </c>
      <c r="I32" s="149">
        <f>'1.2 Projected FS'!K22</f>
        <v>682.11285541167331</v>
      </c>
    </row>
    <row r="33" spans="1:9" x14ac:dyDescent="0.25">
      <c r="C33" s="305"/>
      <c r="D33" s="307"/>
      <c r="E33" s="305"/>
      <c r="F33" s="305"/>
      <c r="G33" s="305"/>
      <c r="H33" s="305"/>
    </row>
    <row r="34" spans="1:9" x14ac:dyDescent="0.25">
      <c r="B34" t="s">
        <v>236</v>
      </c>
      <c r="C34" s="308">
        <f>BS!D11-BS!D22</f>
        <v>1425.0000000000005</v>
      </c>
      <c r="D34" s="308">
        <f>D27/D17</f>
        <v>1513.4847307500002</v>
      </c>
      <c r="E34" s="308">
        <f>E27/E17</f>
        <v>1567.5159856089288</v>
      </c>
      <c r="F34" s="308">
        <f>F27/F17</f>
        <v>1616.5596343871798</v>
      </c>
      <c r="G34" s="308">
        <f>G27/G17</f>
        <v>1747.1584588290159</v>
      </c>
      <c r="H34" s="308">
        <f>H27/H17</f>
        <v>1875.2698728789637</v>
      </c>
      <c r="I34" s="159">
        <f>'1.2 Projected FS'!K34</f>
        <v>1912.7752703365434</v>
      </c>
    </row>
    <row r="35" spans="1:9" x14ac:dyDescent="0.25">
      <c r="B35" t="s">
        <v>237</v>
      </c>
      <c r="C35" s="305">
        <f>BS!D14+BS!D15</f>
        <v>850.5</v>
      </c>
      <c r="D35" s="305">
        <f>D27/D18</f>
        <v>931.970317773842</v>
      </c>
      <c r="E35" s="305">
        <f>E27/E18</f>
        <v>997.51017266022745</v>
      </c>
      <c r="F35" s="305">
        <f>F27/F18</f>
        <v>1016.1231987576559</v>
      </c>
      <c r="G35" s="305">
        <f>G27/G18</f>
        <v>1038.8509755199555</v>
      </c>
      <c r="H35" s="305">
        <f>H27/H18</f>
        <v>1085.6825579825581</v>
      </c>
      <c r="I35" s="159">
        <f>'1.2 Projected FS'!K38</f>
        <v>1107.3962091422095</v>
      </c>
    </row>
    <row r="36" spans="1:9" x14ac:dyDescent="0.25">
      <c r="B36" t="s">
        <v>238</v>
      </c>
      <c r="C36" s="305">
        <v>289</v>
      </c>
      <c r="D36" s="305">
        <f>D35*D19</f>
        <v>316.68362355866003</v>
      </c>
      <c r="E36" s="305">
        <f>E35*E19</f>
        <v>338.95407395509199</v>
      </c>
      <c r="F36" s="305">
        <f>F35*F19</f>
        <v>345.27878241147863</v>
      </c>
      <c r="G36" s="305">
        <f>G35*G19</f>
        <v>353.00168362759217</v>
      </c>
      <c r="H36" s="305">
        <f>H35*H19</f>
        <v>368.91506085474344</v>
      </c>
      <c r="I36" s="159">
        <f>'1.2 Projected FS'!K40</f>
        <v>376.26992511503119</v>
      </c>
    </row>
    <row r="37" spans="1:9" x14ac:dyDescent="0.25">
      <c r="C37" s="305"/>
      <c r="D37" s="305"/>
      <c r="E37" s="305"/>
      <c r="F37" s="305"/>
      <c r="G37" s="305"/>
      <c r="H37" s="305"/>
    </row>
    <row r="38" spans="1:9" x14ac:dyDescent="0.25">
      <c r="B38" t="s">
        <v>239</v>
      </c>
      <c r="C38" s="212">
        <f>C27/PL!D12-1</f>
        <v>0.18288677540498544</v>
      </c>
      <c r="D38" s="212">
        <f t="shared" ref="D38:I38" si="6">D27/C27-1</f>
        <v>9.5791084978062324E-2</v>
      </c>
      <c r="E38" s="212">
        <f t="shared" si="6"/>
        <v>8.7484895915508343E-2</v>
      </c>
      <c r="F38" s="212">
        <f t="shared" si="6"/>
        <v>8.0396423477754109E-2</v>
      </c>
      <c r="G38" s="212">
        <f t="shared" si="6"/>
        <v>8.0788126626299528E-2</v>
      </c>
      <c r="H38" s="212">
        <f t="shared" si="6"/>
        <v>7.3325583837319019E-2</v>
      </c>
      <c r="I38" s="212">
        <f t="shared" si="6"/>
        <v>2.0000000000000018E-2</v>
      </c>
    </row>
    <row r="39" spans="1:9" x14ac:dyDescent="0.25">
      <c r="B39" t="s">
        <v>240</v>
      </c>
      <c r="C39" s="212">
        <f t="shared" ref="C39:H39" si="7">(C32+C36)/C27</f>
        <v>0.24857106025282727</v>
      </c>
      <c r="D39" s="212">
        <f t="shared" si="7"/>
        <v>0.25216607149892117</v>
      </c>
      <c r="E39" s="212">
        <f t="shared" si="7"/>
        <v>0.25718264767863364</v>
      </c>
      <c r="F39" s="212">
        <f t="shared" si="7"/>
        <v>0.25638108702208195</v>
      </c>
      <c r="G39" s="212">
        <f t="shared" si="7"/>
        <v>0.25410748306243464</v>
      </c>
      <c r="H39" s="212">
        <f t="shared" si="7"/>
        <v>0.25151607859042008</v>
      </c>
      <c r="I39" s="173">
        <f>'1.2 Projected FS'!K29</f>
        <v>0.25151050911116635</v>
      </c>
    </row>
    <row r="41" spans="1:9" x14ac:dyDescent="0.25">
      <c r="A41" t="s">
        <v>241</v>
      </c>
    </row>
    <row r="42" spans="1:9" x14ac:dyDescent="0.25">
      <c r="D42" s="159">
        <f>-(D34-C34)</f>
        <v>-88.484730749999699</v>
      </c>
      <c r="E42" s="159">
        <f>-(E34-D34)</f>
        <v>-54.031254858928605</v>
      </c>
      <c r="F42" s="159">
        <f>-(F34-E34)</f>
        <v>-49.043648778251054</v>
      </c>
      <c r="G42" s="159">
        <f>-(G34-F34)</f>
        <v>-130.59882444183609</v>
      </c>
      <c r="H42" s="159">
        <f>-(H34-G34)</f>
        <v>-128.11141404994783</v>
      </c>
    </row>
  </sheetData>
  <pageMargins left="0.7" right="0.7" top="0.75" bottom="0.75" header="0.3" footer="0.3"/>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3CF9F-8B0E-4FC8-ACAF-AAE276DCA2D6}">
  <sheetPr>
    <tabColor rgb="FFFFC000"/>
  </sheetPr>
  <dimension ref="A1:N23"/>
  <sheetViews>
    <sheetView workbookViewId="0">
      <selection activeCell="S31" sqref="S31"/>
    </sheetView>
  </sheetViews>
  <sheetFormatPr defaultRowHeight="15" x14ac:dyDescent="0.25"/>
  <cols>
    <col min="2" max="2" width="35.7109375" bestFit="1" customWidth="1"/>
    <col min="3" max="3" width="11.42578125" bestFit="1" customWidth="1"/>
    <col min="4" max="4" width="10.5703125" bestFit="1" customWidth="1"/>
    <col min="5" max="6" width="9.5703125" bestFit="1" customWidth="1"/>
    <col min="9" max="9" width="27.42578125" customWidth="1"/>
    <col min="10" max="10" width="11.42578125" bestFit="1" customWidth="1"/>
    <col min="11" max="11" width="9.5703125" bestFit="1" customWidth="1"/>
    <col min="13" max="13" width="9.5703125" bestFit="1" customWidth="1"/>
  </cols>
  <sheetData>
    <row r="1" spans="1:14" s="68" customFormat="1" x14ac:dyDescent="0.25">
      <c r="A1" s="99"/>
      <c r="B1" s="99"/>
      <c r="C1" s="99"/>
      <c r="D1" s="99"/>
      <c r="E1" s="99"/>
      <c r="F1" s="99"/>
      <c r="G1" s="99"/>
      <c r="H1" s="99"/>
      <c r="I1" s="99"/>
      <c r="J1" s="99"/>
      <c r="K1" s="99"/>
      <c r="L1" s="99"/>
    </row>
    <row r="2" spans="1:14" s="68" customFormat="1" x14ac:dyDescent="0.25">
      <c r="A2" s="99"/>
      <c r="B2" s="101" t="s">
        <v>242</v>
      </c>
      <c r="C2" s="101"/>
      <c r="D2" s="99"/>
      <c r="E2" s="99"/>
      <c r="F2" s="99"/>
      <c r="G2" s="99"/>
      <c r="H2" s="99"/>
      <c r="I2" s="99"/>
      <c r="J2" s="99"/>
      <c r="K2" s="99"/>
      <c r="L2" s="99"/>
    </row>
    <row r="3" spans="1:14" s="68" customFormat="1" x14ac:dyDescent="0.25">
      <c r="A3" s="99"/>
      <c r="B3" s="101" t="s">
        <v>243</v>
      </c>
      <c r="C3" s="99"/>
      <c r="D3" s="99"/>
      <c r="E3" s="99"/>
      <c r="F3" s="99"/>
      <c r="G3" s="99"/>
      <c r="H3" s="99"/>
      <c r="I3" s="99"/>
      <c r="J3" s="99"/>
      <c r="K3" s="99"/>
      <c r="L3" s="99"/>
    </row>
    <row r="4" spans="1:14" s="68" customFormat="1" x14ac:dyDescent="0.25">
      <c r="A4" s="192"/>
      <c r="B4" s="219" t="s">
        <v>244</v>
      </c>
      <c r="C4" s="102"/>
      <c r="D4" s="222"/>
      <c r="E4" s="222"/>
      <c r="F4" s="222"/>
      <c r="G4" s="222"/>
      <c r="H4" s="222"/>
      <c r="I4" s="222"/>
      <c r="J4" s="222"/>
      <c r="K4" s="192"/>
      <c r="L4" s="192"/>
    </row>
    <row r="5" spans="1:14" x14ac:dyDescent="0.25">
      <c r="A5" s="277"/>
      <c r="B5" s="286"/>
      <c r="C5" s="287"/>
      <c r="D5" s="278"/>
      <c r="E5" s="278"/>
      <c r="F5" s="278"/>
      <c r="G5" s="278"/>
      <c r="H5" s="278"/>
      <c r="I5" s="278"/>
      <c r="J5" s="278"/>
      <c r="K5" s="277"/>
      <c r="L5" s="277"/>
    </row>
    <row r="6" spans="1:14" x14ac:dyDescent="0.25">
      <c r="B6" s="328" t="s">
        <v>356</v>
      </c>
      <c r="C6" s="328"/>
      <c r="D6" s="329"/>
      <c r="E6" s="329"/>
      <c r="F6" s="329"/>
      <c r="G6" s="329"/>
      <c r="I6" s="288" t="s">
        <v>356</v>
      </c>
      <c r="J6" s="288"/>
      <c r="K6" s="289"/>
      <c r="L6" s="289"/>
      <c r="M6" s="289"/>
      <c r="N6" s="289"/>
    </row>
    <row r="7" spans="1:14" x14ac:dyDescent="0.25">
      <c r="B7" s="330" t="s">
        <v>356</v>
      </c>
      <c r="C7" s="331"/>
      <c r="D7" s="332" t="s">
        <v>336</v>
      </c>
      <c r="E7" s="332" t="s">
        <v>337</v>
      </c>
      <c r="F7" s="332" t="s">
        <v>333</v>
      </c>
      <c r="G7" s="332" t="s">
        <v>335</v>
      </c>
      <c r="I7" s="81" t="s">
        <v>356</v>
      </c>
      <c r="J7" s="282"/>
      <c r="K7" s="283" t="s">
        <v>336</v>
      </c>
      <c r="L7" s="283" t="s">
        <v>337</v>
      </c>
      <c r="M7" s="283" t="s">
        <v>333</v>
      </c>
      <c r="N7" s="283" t="s">
        <v>335</v>
      </c>
    </row>
    <row r="8" spans="1:14" x14ac:dyDescent="0.25">
      <c r="B8" s="333" t="s">
        <v>364</v>
      </c>
      <c r="C8" s="334"/>
      <c r="D8" s="335">
        <f>'2 Multiple valuation (selected)'!R20</f>
        <v>20.088829012469684</v>
      </c>
      <c r="E8" s="335">
        <f>'2 Multiple valuation (selected)'!R21</f>
        <v>3.1803131026422853</v>
      </c>
      <c r="F8" s="335">
        <f>'2 Multiple valuation (selected)'!R18</f>
        <v>9.4073044318248655</v>
      </c>
      <c r="G8" s="335">
        <f>'2 Multiple valuation (selected)'!R19</f>
        <v>8.7337939811430516</v>
      </c>
      <c r="I8" s="284" t="s">
        <v>374</v>
      </c>
      <c r="J8" s="279"/>
      <c r="K8" s="285">
        <f>'2 Multiple valuation (selected)'!T20</f>
        <v>21.454869385317625</v>
      </c>
      <c r="L8" s="285">
        <f>'2 Multiple valuation (selected)'!T21</f>
        <v>3.3266075053638309</v>
      </c>
      <c r="M8" s="285">
        <f>'2 Multiple valuation (selected)'!T18</f>
        <v>9.8183021558166601</v>
      </c>
      <c r="N8" s="285">
        <f>'2 Multiple valuation (selected)'!T19</f>
        <v>8.9305956541643354</v>
      </c>
    </row>
    <row r="9" spans="1:14" x14ac:dyDescent="0.25">
      <c r="B9" s="336"/>
      <c r="C9" s="334"/>
      <c r="D9" s="320"/>
      <c r="E9" s="336"/>
      <c r="F9" s="320"/>
      <c r="G9" s="336"/>
      <c r="I9" s="82"/>
      <c r="J9" s="279"/>
      <c r="L9" s="82"/>
      <c r="N9" s="82"/>
    </row>
    <row r="10" spans="1:14" x14ac:dyDescent="0.25">
      <c r="B10" s="328" t="s">
        <v>357</v>
      </c>
      <c r="C10" s="328"/>
      <c r="D10" s="329" t="s">
        <v>272</v>
      </c>
      <c r="E10" s="336"/>
      <c r="F10" s="336"/>
      <c r="G10" s="336"/>
      <c r="I10" s="288" t="s">
        <v>357</v>
      </c>
      <c r="J10" s="288"/>
      <c r="K10" s="289" t="s">
        <v>271</v>
      </c>
      <c r="L10" s="290"/>
      <c r="M10" s="290"/>
      <c r="N10" s="290"/>
    </row>
    <row r="11" spans="1:14" ht="15.75" customHeight="1" x14ac:dyDescent="0.25">
      <c r="B11" s="336" t="s">
        <v>100</v>
      </c>
      <c r="C11" s="334" t="s">
        <v>363</v>
      </c>
      <c r="D11" s="337">
        <f>'1.2 Projected FS'!G28</f>
        <v>846.56850273431769</v>
      </c>
      <c r="E11" s="320"/>
      <c r="F11" s="320"/>
      <c r="G11" s="336"/>
      <c r="I11" s="82" t="s">
        <v>100</v>
      </c>
      <c r="J11" s="279" t="s">
        <v>363</v>
      </c>
      <c r="K11" s="291">
        <f>'1.2 Projected FS'!F28</f>
        <v>763.27927341413044</v>
      </c>
      <c r="L11" s="291"/>
      <c r="M11" s="291"/>
      <c r="N11" s="82"/>
    </row>
    <row r="12" spans="1:14" x14ac:dyDescent="0.25">
      <c r="B12" s="336" t="s">
        <v>358</v>
      </c>
      <c r="C12" s="334" t="s">
        <v>363</v>
      </c>
      <c r="D12" s="338">
        <f>-'1.3 DCF'!D29</f>
        <v>2009.4</v>
      </c>
      <c r="E12" s="320"/>
      <c r="F12" s="336"/>
      <c r="G12" s="336"/>
      <c r="I12" s="82" t="s">
        <v>358</v>
      </c>
      <c r="J12" s="279" t="s">
        <v>363</v>
      </c>
      <c r="K12" s="280">
        <f>D12</f>
        <v>2009.4</v>
      </c>
      <c r="L12" s="291"/>
      <c r="M12" s="291"/>
      <c r="N12" s="82"/>
    </row>
    <row r="13" spans="1:14" x14ac:dyDescent="0.25">
      <c r="B13" s="336" t="s">
        <v>359</v>
      </c>
      <c r="C13" s="334" t="s">
        <v>360</v>
      </c>
      <c r="D13" s="339">
        <f>'1.3 DCF'!D31</f>
        <v>189</v>
      </c>
      <c r="E13" s="320"/>
      <c r="F13" s="336"/>
      <c r="G13" s="336"/>
      <c r="I13" s="82" t="s">
        <v>359</v>
      </c>
      <c r="J13" s="279" t="s">
        <v>360</v>
      </c>
      <c r="K13" s="281">
        <f>D13</f>
        <v>189</v>
      </c>
      <c r="L13" s="291"/>
      <c r="M13" s="291"/>
      <c r="N13" s="82"/>
    </row>
    <row r="14" spans="1:14" x14ac:dyDescent="0.25">
      <c r="B14" s="336"/>
      <c r="C14" s="334"/>
      <c r="D14" s="336"/>
      <c r="E14" s="336"/>
      <c r="F14" s="336"/>
      <c r="G14" s="336"/>
      <c r="I14" s="82"/>
      <c r="J14" s="279"/>
      <c r="K14" s="82"/>
      <c r="L14" s="82"/>
      <c r="M14" s="82"/>
      <c r="N14" s="82"/>
    </row>
    <row r="15" spans="1:14" x14ac:dyDescent="0.25">
      <c r="B15" s="340" t="s">
        <v>366</v>
      </c>
      <c r="C15" s="341"/>
      <c r="D15" s="342" t="s">
        <v>336</v>
      </c>
      <c r="E15" s="342" t="s">
        <v>337</v>
      </c>
      <c r="F15" s="342" t="s">
        <v>333</v>
      </c>
      <c r="G15" s="342" t="s">
        <v>335</v>
      </c>
      <c r="I15" s="296" t="s">
        <v>376</v>
      </c>
      <c r="J15" s="297"/>
      <c r="K15" s="298" t="s">
        <v>336</v>
      </c>
      <c r="L15" s="298" t="s">
        <v>337</v>
      </c>
      <c r="M15" s="298" t="s">
        <v>333</v>
      </c>
      <c r="N15" s="298" t="s">
        <v>335</v>
      </c>
    </row>
    <row r="16" spans="1:14" x14ac:dyDescent="0.25">
      <c r="B16" s="336" t="s">
        <v>361</v>
      </c>
      <c r="C16" s="334" t="s">
        <v>362</v>
      </c>
      <c r="D16" s="343">
        <f>'1.3 DCF'!T14</f>
        <v>56.02601801497967</v>
      </c>
      <c r="E16" s="343">
        <f>'1.3 DCF'!P10</f>
        <v>38.438358335275659</v>
      </c>
      <c r="F16" s="343">
        <f>AVERAGE('1.3 DCF'!P10:T14)</f>
        <v>46.632972287204282</v>
      </c>
      <c r="G16" s="343">
        <f>MEDIAN('1.3 DCF'!P10:T14)</f>
        <v>46.591011330836601</v>
      </c>
      <c r="I16" s="82" t="s">
        <v>361</v>
      </c>
      <c r="J16" s="279" t="s">
        <v>362</v>
      </c>
      <c r="K16" s="295">
        <f>'1.3 DCF'!T14</f>
        <v>56.02601801497967</v>
      </c>
      <c r="L16" s="295">
        <f>'1.3 DCF'!P10</f>
        <v>38.438358335275659</v>
      </c>
      <c r="M16" s="295">
        <f>AVERAGE('1.3 DCF'!P10:T14)</f>
        <v>46.632972287204282</v>
      </c>
      <c r="N16" s="295">
        <f>MEDIAN('1.3 DCF'!P10:T14)</f>
        <v>46.591011330836601</v>
      </c>
    </row>
    <row r="17" spans="2:14" x14ac:dyDescent="0.25">
      <c r="B17" s="333" t="s">
        <v>364</v>
      </c>
      <c r="C17" s="334" t="s">
        <v>362</v>
      </c>
      <c r="D17" s="343">
        <f>((D8*$D$11)-$D$12)/$D$13</f>
        <v>79.350105284508913</v>
      </c>
      <c r="E17" s="343">
        <f>((E8*$D$11)-$D$12)/$D$13</f>
        <v>3.6135074155037668</v>
      </c>
      <c r="F17" s="343">
        <f>((F8*$D$11)-$D$12)/$D$13</f>
        <v>31.505437183152843</v>
      </c>
      <c r="G17" s="343">
        <f>((G8*$D$11)-$D$12)/$D$13</f>
        <v>28.4886502317792</v>
      </c>
      <c r="I17" s="284" t="s">
        <v>375</v>
      </c>
      <c r="J17" s="279" t="s">
        <v>362</v>
      </c>
      <c r="K17" s="295">
        <f>(((K8*$K$11)/(1+'1.3 DCF'!$C$36)^'1.3 DCF'!$D$17)-$K$12)/$K$13</f>
        <v>75.184148379699963</v>
      </c>
      <c r="L17" s="295">
        <f>(((L8*$K$11)/(1+'1.3 DCF'!$C$36)^'1.3 DCF'!$D$17)-$K$12)/$K$13</f>
        <v>2.6741284204185685</v>
      </c>
      <c r="M17" s="295">
        <f>(((M8*$K$11)/(1+'1.3 DCF'!$C$36)^'1.3 DCF'!$D$17)-$K$12)/$K$13</f>
        <v>28.639822858803118</v>
      </c>
      <c r="N17" s="295">
        <f>(((N8*$K$11)/(1+'1.3 DCF'!$C$36)^'1.3 DCF'!$D$17)-$K$12)/$K$13</f>
        <v>25.089145106074294</v>
      </c>
    </row>
    <row r="18" spans="2:14" x14ac:dyDescent="0.25">
      <c r="B18" s="320"/>
      <c r="C18" s="320"/>
      <c r="D18" s="320"/>
      <c r="E18" s="320"/>
      <c r="F18" s="320"/>
      <c r="G18" s="320"/>
    </row>
    <row r="19" spans="2:14" x14ac:dyDescent="0.25">
      <c r="B19" s="340" t="s">
        <v>366</v>
      </c>
      <c r="C19" s="341"/>
      <c r="D19" s="342" t="s">
        <v>336</v>
      </c>
      <c r="E19" s="342" t="s">
        <v>337</v>
      </c>
      <c r="F19" s="342" t="s">
        <v>333</v>
      </c>
      <c r="G19" s="342" t="s">
        <v>335</v>
      </c>
      <c r="I19" s="296" t="s">
        <v>376</v>
      </c>
      <c r="J19" s="297"/>
      <c r="K19" s="298" t="s">
        <v>336</v>
      </c>
      <c r="L19" s="298" t="s">
        <v>337</v>
      </c>
      <c r="M19" s="298" t="s">
        <v>333</v>
      </c>
      <c r="N19" s="298" t="s">
        <v>335</v>
      </c>
    </row>
    <row r="20" spans="2:14" x14ac:dyDescent="0.25">
      <c r="B20" s="336" t="s">
        <v>361</v>
      </c>
      <c r="C20" s="334" t="s">
        <v>365</v>
      </c>
      <c r="D20" s="344">
        <f>'1.3 DCF'!K14</f>
        <v>63.729595492039373</v>
      </c>
      <c r="E20" s="345">
        <f>'1.3 DCF'!G10</f>
        <v>43.723632606376057</v>
      </c>
      <c r="F20" s="346">
        <f>AVERAGE('1.3 DCF'!G10:K14)</f>
        <v>53.045005976694874</v>
      </c>
      <c r="G20" s="346">
        <f>MEDIAN('1.3 DCF'!G10:K14)</f>
        <v>52.99727538882663</v>
      </c>
      <c r="I20" s="82" t="s">
        <v>361</v>
      </c>
      <c r="J20" s="279" t="s">
        <v>365</v>
      </c>
      <c r="K20" s="292">
        <f>'1.3 DCF'!K14</f>
        <v>63.729595492039373</v>
      </c>
      <c r="L20" s="293">
        <f>'1.3 DCF'!G10</f>
        <v>43.723632606376057</v>
      </c>
      <c r="M20" s="362">
        <f>AVERAGE('1.3 DCF'!G10:K14)</f>
        <v>53.045005976694874</v>
      </c>
      <c r="N20" s="294">
        <f>MEDIAN('1.3 DCF'!G10:K14)</f>
        <v>52.99727538882663</v>
      </c>
    </row>
    <row r="21" spans="2:14" x14ac:dyDescent="0.25">
      <c r="B21" s="333" t="s">
        <v>364</v>
      </c>
      <c r="C21" s="334" t="s">
        <v>365</v>
      </c>
      <c r="D21" s="344">
        <f>D17*$C$23</f>
        <v>90.26074476112889</v>
      </c>
      <c r="E21" s="344">
        <f>E17*$C$23</f>
        <v>4.1103646851355347</v>
      </c>
      <c r="F21" s="344">
        <f>F17*$C$23</f>
        <v>35.837434795836359</v>
      </c>
      <c r="G21" s="344">
        <f>G17*$C$23</f>
        <v>32.405839638648835</v>
      </c>
      <c r="I21" s="284" t="s">
        <v>375</v>
      </c>
      <c r="J21" s="279" t="s">
        <v>365</v>
      </c>
      <c r="K21" s="292">
        <f>K17*$J$23</f>
        <v>85.521968781908697</v>
      </c>
      <c r="L21" s="292">
        <f>L17*$J$23</f>
        <v>3.0418210782261217</v>
      </c>
      <c r="M21" s="292">
        <f>M17*$J$23</f>
        <v>32.577798501888545</v>
      </c>
      <c r="N21" s="363">
        <f>N17*$J$23</f>
        <v>28.53890255815951</v>
      </c>
    </row>
    <row r="23" spans="2:14" x14ac:dyDescent="0.25">
      <c r="B23" s="320" t="s">
        <v>261</v>
      </c>
      <c r="C23" s="320">
        <v>1.1375</v>
      </c>
      <c r="I23" t="s">
        <v>261</v>
      </c>
      <c r="J23">
        <v>1.1375</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F2AC-8423-4BD6-AD0E-B865CC11541D}">
  <sheetPr>
    <tabColor rgb="FF92D050"/>
  </sheetPr>
  <dimension ref="A1:T50"/>
  <sheetViews>
    <sheetView workbookViewId="0">
      <selection activeCell="I23" sqref="I23"/>
    </sheetView>
  </sheetViews>
  <sheetFormatPr defaultRowHeight="15" x14ac:dyDescent="0.25"/>
  <cols>
    <col min="2" max="2" width="36.5703125" customWidth="1"/>
    <col min="3" max="3" width="12.42578125" customWidth="1"/>
    <col min="4" max="4" width="10.85546875" bestFit="1" customWidth="1"/>
    <col min="5" max="5" width="16.7109375" bestFit="1" customWidth="1"/>
    <col min="6" max="6" width="7.140625" customWidth="1"/>
    <col min="7" max="7" width="16.7109375" bestFit="1" customWidth="1"/>
    <col min="8" max="8" width="10.85546875" bestFit="1" customWidth="1"/>
    <col min="9" max="9" width="9.7109375" bestFit="1" customWidth="1"/>
    <col min="10" max="10" width="14.28515625" bestFit="1" customWidth="1"/>
    <col min="11" max="11" width="15.5703125" bestFit="1" customWidth="1"/>
    <col min="12" max="12" width="10.85546875" bestFit="1" customWidth="1"/>
  </cols>
  <sheetData>
    <row r="1" spans="1:20" s="68" customFormat="1" x14ac:dyDescent="0.25">
      <c r="A1" s="99"/>
      <c r="B1" s="99"/>
      <c r="C1" s="99"/>
      <c r="D1" s="99"/>
      <c r="E1" s="99"/>
      <c r="F1" s="99"/>
      <c r="G1" s="99"/>
      <c r="H1" s="99"/>
      <c r="I1" s="99"/>
      <c r="J1" s="99"/>
      <c r="K1" s="99"/>
      <c r="L1" s="99"/>
    </row>
    <row r="2" spans="1:20" s="68" customFormat="1" x14ac:dyDescent="0.25">
      <c r="A2" s="99"/>
      <c r="B2" s="101" t="s">
        <v>242</v>
      </c>
      <c r="C2" s="101"/>
      <c r="D2" s="99"/>
      <c r="E2" s="99"/>
      <c r="F2" s="99"/>
      <c r="G2" s="99"/>
      <c r="H2" s="99"/>
      <c r="I2" s="99"/>
      <c r="J2" s="99"/>
      <c r="K2" s="99"/>
      <c r="L2" s="99"/>
    </row>
    <row r="3" spans="1:20" s="68" customFormat="1" x14ac:dyDescent="0.25">
      <c r="A3" s="99"/>
      <c r="B3" s="101" t="s">
        <v>243</v>
      </c>
      <c r="C3" s="99"/>
      <c r="D3" s="99"/>
      <c r="E3" s="99"/>
      <c r="F3" s="99"/>
      <c r="G3" s="99"/>
      <c r="H3" s="99"/>
      <c r="I3" s="99"/>
      <c r="J3" s="99"/>
      <c r="K3" s="99"/>
      <c r="L3" s="99"/>
    </row>
    <row r="4" spans="1:20" s="68" customFormat="1" x14ac:dyDescent="0.25">
      <c r="A4" s="192"/>
      <c r="B4" s="219" t="s">
        <v>244</v>
      </c>
      <c r="C4" s="102"/>
      <c r="D4" s="220">
        <v>2015</v>
      </c>
      <c r="E4" s="220">
        <v>2016</v>
      </c>
      <c r="F4" s="220">
        <v>2017</v>
      </c>
      <c r="G4" s="220">
        <v>2018</v>
      </c>
      <c r="H4" s="220">
        <v>2019</v>
      </c>
      <c r="I4" s="220">
        <v>2020</v>
      </c>
      <c r="J4" s="220" t="s">
        <v>245</v>
      </c>
      <c r="K4" s="192"/>
      <c r="L4" s="192"/>
    </row>
    <row r="6" spans="1:20" x14ac:dyDescent="0.25">
      <c r="B6" t="s">
        <v>354</v>
      </c>
      <c r="C6" s="256">
        <v>3</v>
      </c>
      <c r="D6" t="str">
        <f>INDEX('1.1 Operation &amp; Assumptions'!$B$46:$B$50,'1.3 DCF'!C6)</f>
        <v>Base Case</v>
      </c>
    </row>
    <row r="7" spans="1:20" x14ac:dyDescent="0.25">
      <c r="B7" t="s">
        <v>314</v>
      </c>
      <c r="C7" s="256">
        <v>3</v>
      </c>
      <c r="D7" s="364" t="str">
        <f>INDEX('1.1 Operation &amp; Assumptions'!$B$46:$B$50,'1.3 DCF'!C7)</f>
        <v>Base Case</v>
      </c>
      <c r="E7" s="365" t="s">
        <v>365</v>
      </c>
      <c r="F7" s="259"/>
      <c r="G7" s="260" t="s">
        <v>355</v>
      </c>
      <c r="H7" s="261"/>
      <c r="I7" s="261"/>
      <c r="J7" s="261"/>
      <c r="K7" s="262"/>
      <c r="N7" s="82" t="s">
        <v>362</v>
      </c>
      <c r="O7" s="259"/>
      <c r="P7" s="260" t="s">
        <v>355</v>
      </c>
      <c r="Q7" s="261"/>
      <c r="R7" s="261"/>
      <c r="S7" s="261"/>
      <c r="T7" s="262"/>
    </row>
    <row r="8" spans="1:20" x14ac:dyDescent="0.25">
      <c r="F8" s="263"/>
      <c r="G8" s="138" t="str">
        <f>INDEX('1.1 Operation &amp; Assumptions'!$B$46:$B$50,G9)</f>
        <v xml:space="preserve">More Pessimistic </v>
      </c>
      <c r="H8" s="138" t="str">
        <f>INDEX('1.1 Operation &amp; Assumptions'!$B$46:$B$50,H9)</f>
        <v>Pessimistic</v>
      </c>
      <c r="I8" s="138" t="str">
        <f>INDEX('1.1 Operation &amp; Assumptions'!$B$46:$B$50,I9)</f>
        <v>Base Case</v>
      </c>
      <c r="J8" s="138" t="str">
        <f>INDEX('1.1 Operation &amp; Assumptions'!$B$46:$B$50,J9)</f>
        <v>Optimistic</v>
      </c>
      <c r="K8" s="138" t="str">
        <f>INDEX('1.1 Operation &amp; Assumptions'!$B$46:$B$50,K9)</f>
        <v>More Optimistic</v>
      </c>
      <c r="O8" s="263"/>
      <c r="P8" s="138" t="str">
        <f>INDEX('1.1 Operation &amp; Assumptions'!$B$46:$B$50,P9)</f>
        <v xml:space="preserve">More Pessimistic </v>
      </c>
      <c r="Q8" s="138" t="str">
        <f>INDEX('1.1 Operation &amp; Assumptions'!$B$46:$B$50,Q9)</f>
        <v>Pessimistic</v>
      </c>
      <c r="R8" s="138" t="str">
        <f>INDEX('1.1 Operation &amp; Assumptions'!$B$46:$B$50,R9)</f>
        <v>Base Case</v>
      </c>
      <c r="S8" s="138" t="str">
        <f>INDEX('1.1 Operation &amp; Assumptions'!$B$46:$B$50,S9)</f>
        <v>Optimistic</v>
      </c>
      <c r="T8" s="138" t="str">
        <f>INDEX('1.1 Operation &amp; Assumptions'!$B$46:$B$50,T9)</f>
        <v>More Optimistic</v>
      </c>
    </row>
    <row r="9" spans="1:20" ht="15" customHeight="1" x14ac:dyDescent="0.25">
      <c r="D9" s="264"/>
      <c r="E9" s="265"/>
      <c r="F9" s="73">
        <f>D34</f>
        <v>52.99727538882663</v>
      </c>
      <c r="G9" s="215">
        <v>1</v>
      </c>
      <c r="H9" s="215">
        <v>2</v>
      </c>
      <c r="I9" s="215">
        <v>3</v>
      </c>
      <c r="J9" s="215">
        <v>4</v>
      </c>
      <c r="K9" s="215">
        <v>5</v>
      </c>
      <c r="M9" s="264"/>
      <c r="N9" s="265"/>
      <c r="O9" s="73">
        <f>D32</f>
        <v>46.591011330836601</v>
      </c>
      <c r="P9" s="215">
        <v>1</v>
      </c>
      <c r="Q9" s="215">
        <v>2</v>
      </c>
      <c r="R9" s="215">
        <v>3</v>
      </c>
      <c r="S9" s="215">
        <v>4</v>
      </c>
      <c r="T9" s="215">
        <v>5</v>
      </c>
    </row>
    <row r="10" spans="1:20" ht="15" customHeight="1" x14ac:dyDescent="0.25">
      <c r="D10" s="390" t="s">
        <v>353</v>
      </c>
      <c r="E10" s="138" t="str">
        <f>INDEX('1.1 Operation &amp; Assumptions'!$B$46:$B$50,F10)</f>
        <v xml:space="preserve">More Pessimistic </v>
      </c>
      <c r="F10">
        <v>1</v>
      </c>
      <c r="G10" s="266">
        <f t="dataTable" ref="G10:K14" dt2D="1" dtr="1" r1="C6" r2="C7"/>
        <v>43.723632606376057</v>
      </c>
      <c r="H10" s="267">
        <v>44.694133318519988</v>
      </c>
      <c r="I10" s="267">
        <v>45.700132362026288</v>
      </c>
      <c r="J10" s="267">
        <v>46.742604808789366</v>
      </c>
      <c r="K10" s="268">
        <v>47.822543507114268</v>
      </c>
      <c r="M10" s="390" t="s">
        <v>353</v>
      </c>
      <c r="N10" s="138" t="str">
        <f>INDEX('1.1 Operation &amp; Assumptions'!$B$46:$B$50,O10)</f>
        <v xml:space="preserve">More Pessimistic </v>
      </c>
      <c r="O10">
        <v>1</v>
      </c>
      <c r="P10" s="266">
        <f t="dataTable" ref="P10:T14" dt2D="1" dtr="1" r1="C6" r2="C7" ca="1"/>
        <v>38.438358335275659</v>
      </c>
      <c r="Q10" s="267">
        <v>39.291545774523065</v>
      </c>
      <c r="R10" s="267">
        <v>40.17594053804509</v>
      </c>
      <c r="S10" s="267">
        <v>41.092399831902739</v>
      </c>
      <c r="T10" s="268">
        <v>42.041796489770789</v>
      </c>
    </row>
    <row r="11" spans="1:20" x14ac:dyDescent="0.25">
      <c r="D11" s="391"/>
      <c r="E11" s="138" t="str">
        <f>INDEX('1.1 Operation &amp; Assumptions'!$B$46:$B$50,F11)</f>
        <v>Pessimistic</v>
      </c>
      <c r="F11">
        <v>2</v>
      </c>
      <c r="G11" s="269">
        <v>47.066520443669027</v>
      </c>
      <c r="H11" s="270">
        <v>48.18712502537997</v>
      </c>
      <c r="I11" s="270">
        <v>49.348703875426473</v>
      </c>
      <c r="J11" s="270">
        <v>50.552382395329147</v>
      </c>
      <c r="K11" s="271">
        <v>51.799306503345541</v>
      </c>
      <c r="M11" s="391"/>
      <c r="N11" s="138" t="str">
        <f>INDEX('1.1 Operation &amp; Assumptions'!$B$46:$B$50,O11)</f>
        <v>Pessimistic</v>
      </c>
      <c r="O11">
        <v>2</v>
      </c>
      <c r="P11" s="269">
        <v>41.377160829599148</v>
      </c>
      <c r="Q11" s="270">
        <v>42.362307714619753</v>
      </c>
      <c r="R11" s="270">
        <v>43.38347593444086</v>
      </c>
      <c r="S11" s="270">
        <v>44.441654853036617</v>
      </c>
      <c r="T11" s="271">
        <v>45.537851871073002</v>
      </c>
    </row>
    <row r="12" spans="1:20" x14ac:dyDescent="0.25">
      <c r="D12" s="391"/>
      <c r="E12" s="138" t="str">
        <f>INDEX('1.1 Operation &amp; Assumptions'!$B$46:$B$50,F12)</f>
        <v>Base Case</v>
      </c>
      <c r="F12">
        <v>3</v>
      </c>
      <c r="G12" s="269">
        <v>50.409408280961976</v>
      </c>
      <c r="H12" s="270">
        <v>51.680116732239966</v>
      </c>
      <c r="I12" s="270">
        <v>52.99727538882663</v>
      </c>
      <c r="J12" s="270">
        <v>54.362159981868977</v>
      </c>
      <c r="K12" s="271">
        <v>55.776069499576806</v>
      </c>
      <c r="M12" s="391"/>
      <c r="N12" s="138" t="str">
        <f>INDEX('1.1 Operation &amp; Assumptions'!$B$46:$B$50,O12)</f>
        <v>Base Case</v>
      </c>
      <c r="O12">
        <v>3</v>
      </c>
      <c r="P12" s="269">
        <v>44.315963323922617</v>
      </c>
      <c r="Q12" s="270">
        <v>45.433069654716455</v>
      </c>
      <c r="R12" s="270">
        <v>46.591011330836601</v>
      </c>
      <c r="S12" s="270">
        <v>47.790909874170531</v>
      </c>
      <c r="T12" s="271">
        <v>49.033907252375215</v>
      </c>
    </row>
    <row r="13" spans="1:20" x14ac:dyDescent="0.25">
      <c r="D13" s="391"/>
      <c r="E13" s="138" t="str">
        <f>INDEX('1.1 Operation &amp; Assumptions'!$B$46:$B$50,F13)</f>
        <v>Optimistic</v>
      </c>
      <c r="F13">
        <v>4</v>
      </c>
      <c r="G13" s="269">
        <v>53.752296118254954</v>
      </c>
      <c r="H13" s="270">
        <v>55.173108439099963</v>
      </c>
      <c r="I13" s="270">
        <v>56.645846902226779</v>
      </c>
      <c r="J13" s="270">
        <v>58.171937568408765</v>
      </c>
      <c r="K13" s="271">
        <v>59.752832495808072</v>
      </c>
      <c r="M13" s="391"/>
      <c r="N13" s="138" t="str">
        <f>INDEX('1.1 Operation &amp; Assumptions'!$B$46:$B$50,O13)</f>
        <v>Optimistic</v>
      </c>
      <c r="O13">
        <v>4</v>
      </c>
      <c r="P13" s="269">
        <v>47.254765818246113</v>
      </c>
      <c r="Q13" s="270">
        <v>48.503831594813157</v>
      </c>
      <c r="R13" s="270">
        <v>49.798546727232335</v>
      </c>
      <c r="S13" s="270">
        <v>51.140164895304409</v>
      </c>
      <c r="T13" s="271">
        <v>52.529962633677428</v>
      </c>
    </row>
    <row r="14" spans="1:20" x14ac:dyDescent="0.25">
      <c r="D14" s="392"/>
      <c r="E14" s="138" t="str">
        <f>INDEX('1.1 Operation &amp; Assumptions'!$B$46:$B$50,F14)</f>
        <v>More Optimistic</v>
      </c>
      <c r="F14">
        <v>5</v>
      </c>
      <c r="G14" s="272">
        <v>57.095183955547888</v>
      </c>
      <c r="H14" s="273">
        <v>58.666100145959952</v>
      </c>
      <c r="I14" s="273">
        <v>60.29441841562695</v>
      </c>
      <c r="J14" s="273">
        <v>61.981715154948574</v>
      </c>
      <c r="K14" s="274">
        <v>63.729595492039373</v>
      </c>
      <c r="M14" s="392"/>
      <c r="N14" s="138" t="str">
        <f>INDEX('1.1 Operation &amp; Assumptions'!$B$46:$B$50,O14)</f>
        <v>More Optimistic</v>
      </c>
      <c r="O14">
        <v>5</v>
      </c>
      <c r="P14" s="272">
        <v>50.193568312569575</v>
      </c>
      <c r="Q14" s="273">
        <v>51.574593534909852</v>
      </c>
      <c r="R14" s="273">
        <v>53.00608212362809</v>
      </c>
      <c r="S14" s="273">
        <v>54.489419916438308</v>
      </c>
      <c r="T14" s="274">
        <v>56.02601801497967</v>
      </c>
    </row>
    <row r="17" spans="2:11" x14ac:dyDescent="0.25">
      <c r="B17" t="s">
        <v>246</v>
      </c>
      <c r="C17" s="172">
        <v>42297</v>
      </c>
      <c r="D17" s="73">
        <f>(DATE(D4,12,31)-DATE(2015,10,20))/365</f>
        <v>0.19726027397260273</v>
      </c>
      <c r="E17" s="73">
        <f>(DATE(E4,12,31)-DATE(2015,10,20))/365</f>
        <v>1.2</v>
      </c>
      <c r="F17" s="73">
        <f>(DATE(F4,12,31)-DATE(2015,10,20))/365</f>
        <v>2.2000000000000002</v>
      </c>
      <c r="G17" s="73">
        <f>(DATE(G4,12,31)-DATE(2015,10,20))/365</f>
        <v>3.2</v>
      </c>
      <c r="H17" s="73">
        <f>(DATE(H4,12,31)-DATE(2015,10,20))/365</f>
        <v>4.2</v>
      </c>
      <c r="I17" s="73">
        <f t="shared" ref="I17" si="0">(DATE(I4,12,31)-DATE(2015,10,20))/365</f>
        <v>5.2027397260273975</v>
      </c>
      <c r="J17" s="73">
        <f>I17</f>
        <v>5.2027397260273975</v>
      </c>
    </row>
    <row r="19" spans="2:11" x14ac:dyDescent="0.25">
      <c r="B19" t="s">
        <v>247</v>
      </c>
      <c r="D19" s="73">
        <f>'1.2 Projected (old)'!F22</f>
        <v>446.61537409499999</v>
      </c>
      <c r="E19" s="73">
        <f>'1.2 Projected (old)'!G22</f>
        <v>507.63554010563126</v>
      </c>
      <c r="F19" s="73">
        <f>'1.2 Projected (old)'!H22</f>
        <v>566.52291344897139</v>
      </c>
      <c r="G19" s="73">
        <f>'1.2 Projected (old)'!I22</f>
        <v>623.72360103783171</v>
      </c>
      <c r="H19" s="73">
        <f>'1.2 Projected (old)'!J22</f>
        <v>668.73809354085608</v>
      </c>
      <c r="I19" s="73">
        <f>'1.2 Projected FS'!K22</f>
        <v>682.11285541167331</v>
      </c>
    </row>
    <row r="20" spans="2:11" x14ac:dyDescent="0.25">
      <c r="B20" t="s">
        <v>248</v>
      </c>
      <c r="D20" s="73">
        <f>-D19*38%</f>
        <v>-169.71384215609999</v>
      </c>
      <c r="E20" s="73">
        <f t="shared" ref="E20:I20" si="1">-E19*38%</f>
        <v>-192.90150524013987</v>
      </c>
      <c r="F20" s="73">
        <f t="shared" si="1"/>
        <v>-215.27870711060913</v>
      </c>
      <c r="G20" s="73">
        <f t="shared" si="1"/>
        <v>-237.01496839437604</v>
      </c>
      <c r="H20" s="73">
        <f t="shared" si="1"/>
        <v>-254.12047554552532</v>
      </c>
      <c r="I20" s="73">
        <f t="shared" si="1"/>
        <v>-259.20288505643583</v>
      </c>
    </row>
    <row r="21" spans="2:11" x14ac:dyDescent="0.25">
      <c r="B21" t="s">
        <v>249</v>
      </c>
      <c r="D21" s="74">
        <f>D19+D20</f>
        <v>276.90153193890001</v>
      </c>
      <c r="E21" s="74">
        <f t="shared" ref="E21:I21" si="2">E19+E20</f>
        <v>314.73403486549137</v>
      </c>
      <c r="F21" s="74">
        <f t="shared" si="2"/>
        <v>351.24420633836223</v>
      </c>
      <c r="G21" s="74">
        <f t="shared" si="2"/>
        <v>386.70863264345564</v>
      </c>
      <c r="H21" s="74">
        <f t="shared" si="2"/>
        <v>414.61761799533076</v>
      </c>
      <c r="I21" s="74">
        <f t="shared" si="2"/>
        <v>422.90997035523748</v>
      </c>
      <c r="J21" s="160"/>
    </row>
    <row r="22" spans="2:11" x14ac:dyDescent="0.25">
      <c r="D22" s="73"/>
      <c r="E22" s="73"/>
      <c r="F22" s="73"/>
      <c r="G22" s="73"/>
      <c r="H22" s="73"/>
      <c r="I22" s="73"/>
    </row>
    <row r="23" spans="2:11" x14ac:dyDescent="0.25">
      <c r="B23" t="s">
        <v>250</v>
      </c>
      <c r="D23" s="73">
        <f>'1.2 Projected (old)'!F15</f>
        <v>316.66389931913045</v>
      </c>
      <c r="E23" s="73">
        <f>'1.2 Projected (old)'!G15</f>
        <v>338.93296262868648</v>
      </c>
      <c r="F23" s="73">
        <f>'1.2 Projected (old)'!H15</f>
        <v>345.25727715859489</v>
      </c>
      <c r="G23" s="73">
        <f>'1.2 Projected (old)'!I15</f>
        <v>352.97969736355998</v>
      </c>
      <c r="H23" s="73">
        <f>'1.2 Projected (old)'!J15</f>
        <v>368.89208344610893</v>
      </c>
      <c r="I23" s="73">
        <f>'1.2 Projected FS'!K15</f>
        <v>376.26992511503119</v>
      </c>
    </row>
    <row r="24" spans="2:11" x14ac:dyDescent="0.25">
      <c r="B24" t="s">
        <v>251</v>
      </c>
      <c r="D24" s="73">
        <f>'1.2 Projected (old)'!F35</f>
        <v>-88.484730749999471</v>
      </c>
      <c r="E24" s="73">
        <f>'1.2 Projected (old)'!G35</f>
        <v>-54.031254858928605</v>
      </c>
      <c r="F24" s="73">
        <f>'1.2 Projected (old)'!H35</f>
        <v>-49.043648778251054</v>
      </c>
      <c r="G24" s="73">
        <f>'1.2 Projected (old)'!I35</f>
        <v>-130.59882444183609</v>
      </c>
      <c r="H24" s="73">
        <f>'1.2 Projected (old)'!J35</f>
        <v>-128.11141404994805</v>
      </c>
      <c r="I24" s="73">
        <f>'1.2 Projected FS'!K36</f>
        <v>-37.505397457579647</v>
      </c>
    </row>
    <row r="25" spans="2:11" x14ac:dyDescent="0.25">
      <c r="B25" t="s">
        <v>252</v>
      </c>
      <c r="D25" s="169">
        <f>-'1.2 Projected (old)'!F30</f>
        <v>-398.13421709297245</v>
      </c>
      <c r="E25" s="169">
        <f>-'1.2 Projected (old)'!G30</f>
        <v>-404.47281751507182</v>
      </c>
      <c r="F25" s="169">
        <f>-'1.2 Projected (old)'!H30</f>
        <v>-363.87030325602336</v>
      </c>
      <c r="G25" s="169">
        <f>-'1.2 Projected (old)'!I30</f>
        <v>-375.70747412585939</v>
      </c>
      <c r="H25" s="169">
        <f>-'1.2 Projected (old)'!J30</f>
        <v>-415.72366590871184</v>
      </c>
      <c r="I25" s="169">
        <f>-'1.2 Projected FS'!K31</f>
        <v>-397.98357627468255</v>
      </c>
    </row>
    <row r="26" spans="2:11" x14ac:dyDescent="0.25">
      <c r="B26" t="s">
        <v>253</v>
      </c>
      <c r="D26" s="74">
        <f>SUM(D21:D25)</f>
        <v>106.94648341505854</v>
      </c>
      <c r="E26" s="74">
        <f t="shared" ref="E26:H26" si="3">SUM(E21:E25)</f>
        <v>195.16292512017742</v>
      </c>
      <c r="F26" s="74">
        <f t="shared" si="3"/>
        <v>283.5875314626827</v>
      </c>
      <c r="G26" s="74">
        <f t="shared" si="3"/>
        <v>233.38203143932009</v>
      </c>
      <c r="H26" s="74">
        <f t="shared" si="3"/>
        <v>239.6746214827798</v>
      </c>
      <c r="I26" s="74">
        <f t="shared" ref="I26" si="4">SUM(I21:I25)</f>
        <v>363.69092173800647</v>
      </c>
      <c r="J26" s="74">
        <f>I26*(1+C37)/(C36-C37)</f>
        <v>12365.491339092219</v>
      </c>
    </row>
    <row r="27" spans="2:11" x14ac:dyDescent="0.25">
      <c r="B27" t="s">
        <v>254</v>
      </c>
      <c r="D27" s="73">
        <f t="shared" ref="D27:I27" si="5">D26/(1+$C$36)^D$17</f>
        <v>105.92212911966733</v>
      </c>
      <c r="E27" s="73">
        <f t="shared" si="5"/>
        <v>184.06455273245206</v>
      </c>
      <c r="F27" s="73">
        <f t="shared" si="5"/>
        <v>254.72447410425164</v>
      </c>
      <c r="G27" s="73">
        <f t="shared" si="5"/>
        <v>199.64648058410853</v>
      </c>
      <c r="H27" s="73">
        <f t="shared" si="5"/>
        <v>195.26616374453391</v>
      </c>
      <c r="I27" s="73">
        <f t="shared" si="5"/>
        <v>282.15649546408866</v>
      </c>
      <c r="J27" s="73">
        <f>J26/(1+$C$36)^I$17</f>
        <v>9593.3208457790151</v>
      </c>
    </row>
    <row r="28" spans="2:11" x14ac:dyDescent="0.25">
      <c r="B28" t="s">
        <v>255</v>
      </c>
      <c r="D28" s="74">
        <f>SUM(D27:J27)</f>
        <v>10815.101141528117</v>
      </c>
      <c r="E28" s="160"/>
      <c r="F28" s="160"/>
      <c r="G28" s="160"/>
      <c r="H28" s="160"/>
      <c r="I28" s="160"/>
      <c r="J28" s="160"/>
    </row>
    <row r="29" spans="2:11" x14ac:dyDescent="0.25">
      <c r="B29" t="s">
        <v>256</v>
      </c>
      <c r="D29" s="73">
        <f>-('1.2 Projected (old)'!M44-'1.2 Projected (old)'!M42)</f>
        <v>-2009.4</v>
      </c>
      <c r="E29" t="s">
        <v>257</v>
      </c>
    </row>
    <row r="30" spans="2:11" x14ac:dyDescent="0.25">
      <c r="B30" t="s">
        <v>258</v>
      </c>
      <c r="D30" s="74">
        <f>D28+D29</f>
        <v>8805.7011415281177</v>
      </c>
    </row>
    <row r="31" spans="2:11" x14ac:dyDescent="0.25">
      <c r="B31" t="s">
        <v>259</v>
      </c>
      <c r="D31" s="73">
        <v>189</v>
      </c>
      <c r="K31" s="73"/>
    </row>
    <row r="32" spans="2:11" ht="15.75" thickBot="1" x14ac:dyDescent="0.3">
      <c r="B32" s="70" t="s">
        <v>260</v>
      </c>
      <c r="C32" s="70"/>
      <c r="D32" s="77">
        <f>D30/D31</f>
        <v>46.591011330836601</v>
      </c>
    </row>
    <row r="33" spans="2:12" ht="15.75" thickTop="1" x14ac:dyDescent="0.25">
      <c r="B33" t="s">
        <v>261</v>
      </c>
      <c r="D33">
        <v>1.1375</v>
      </c>
    </row>
    <row r="34" spans="2:12" ht="15.75" thickBot="1" x14ac:dyDescent="0.3">
      <c r="B34" s="70" t="s">
        <v>262</v>
      </c>
      <c r="C34" s="70"/>
      <c r="D34" s="178">
        <f>D32*D33</f>
        <v>52.99727538882663</v>
      </c>
    </row>
    <row r="35" spans="2:12" ht="15.75" thickTop="1" x14ac:dyDescent="0.25">
      <c r="B35" s="70"/>
      <c r="C35" s="70"/>
      <c r="D35" s="78"/>
    </row>
    <row r="36" spans="2:12" x14ac:dyDescent="0.25">
      <c r="B36" s="70" t="s">
        <v>263</v>
      </c>
      <c r="C36" s="173">
        <v>0.05</v>
      </c>
      <c r="L36" s="73"/>
    </row>
    <row r="37" spans="2:12" x14ac:dyDescent="0.25">
      <c r="B37" s="70" t="s">
        <v>264</v>
      </c>
      <c r="C37" s="214">
        <v>0.02</v>
      </c>
      <c r="L37" s="73"/>
    </row>
    <row r="40" spans="2:12" x14ac:dyDescent="0.25">
      <c r="B40" s="146" t="s">
        <v>265</v>
      </c>
    </row>
    <row r="42" spans="2:12" x14ac:dyDescent="0.25">
      <c r="B42" s="70" t="s">
        <v>266</v>
      </c>
      <c r="E42" s="393" t="s">
        <v>264</v>
      </c>
      <c r="F42" s="393"/>
      <c r="G42" s="393"/>
      <c r="H42" s="393"/>
    </row>
    <row r="43" spans="2:12" x14ac:dyDescent="0.25">
      <c r="D43" s="73">
        <f>D34</f>
        <v>52.99727538882663</v>
      </c>
      <c r="E43" s="218">
        <v>0</v>
      </c>
      <c r="F43" s="218">
        <v>0.01</v>
      </c>
      <c r="G43" s="218">
        <v>0.02</v>
      </c>
      <c r="H43" s="218">
        <v>0.03</v>
      </c>
      <c r="I43" s="173"/>
    </row>
    <row r="44" spans="2:12" ht="15" customHeight="1" x14ac:dyDescent="0.25">
      <c r="C44" s="394" t="s">
        <v>263</v>
      </c>
      <c r="D44" s="217">
        <f>D45-1%</f>
        <v>0.04</v>
      </c>
      <c r="E44" s="216">
        <f t="dataTable" ref="E44:H49" dt2D="1" dtr="1" r1="C37" r2="C36" ca="1"/>
        <v>46.597971758924601</v>
      </c>
      <c r="F44" s="216">
        <v>59.900639234533223</v>
      </c>
      <c r="G44" s="216">
        <v>86.505974185750546</v>
      </c>
      <c r="H44" s="216">
        <v>166.32197903940278</v>
      </c>
      <c r="I44" s="216"/>
    </row>
    <row r="45" spans="2:12" x14ac:dyDescent="0.25">
      <c r="C45" s="394"/>
      <c r="D45" s="217">
        <v>0.05</v>
      </c>
      <c r="E45" s="216">
        <v>34.216557847303882</v>
      </c>
      <c r="F45" s="216">
        <v>41.259326925374907</v>
      </c>
      <c r="G45" s="216">
        <v>52.99727538882663</v>
      </c>
      <c r="H45" s="216">
        <v>76.473172315730238</v>
      </c>
      <c r="I45" s="216"/>
    </row>
    <row r="46" spans="2:12" x14ac:dyDescent="0.25">
      <c r="C46" s="394"/>
      <c r="D46" s="217">
        <f>D45+1%</f>
        <v>6.0000000000000005E-2</v>
      </c>
      <c r="E46" s="216">
        <v>25.990490025287855</v>
      </c>
      <c r="F46" s="216">
        <v>30.102425351981477</v>
      </c>
      <c r="G46" s="216">
        <v>36.270328342021941</v>
      </c>
      <c r="H46" s="216">
        <v>46.55016665875614</v>
      </c>
      <c r="I46" s="212">
        <f>G46/G45-1</f>
        <v>-0.31561899973316776</v>
      </c>
    </row>
    <row r="47" spans="2:12" x14ac:dyDescent="0.25">
      <c r="C47" s="394"/>
      <c r="D47" s="217">
        <f>D46+1%</f>
        <v>7.0000000000000007E-2</v>
      </c>
      <c r="E47" s="216">
        <v>20.137531017176425</v>
      </c>
      <c r="F47" s="216">
        <v>22.686402734036019</v>
      </c>
      <c r="G47" s="216">
        <v>26.254823137639477</v>
      </c>
      <c r="H47" s="216">
        <v>31.607453743044726</v>
      </c>
      <c r="I47" s="216"/>
    </row>
    <row r="48" spans="2:12" x14ac:dyDescent="0.25">
      <c r="C48" s="394"/>
      <c r="D48" s="217">
        <f t="shared" ref="D48:D49" si="6">D47+1%</f>
        <v>0.08</v>
      </c>
      <c r="E48" s="216">
        <v>15.766641301684796</v>
      </c>
      <c r="F48" s="216">
        <v>17.406963325716475</v>
      </c>
      <c r="G48" s="216">
        <v>19.594059357758745</v>
      </c>
      <c r="H48" s="216">
        <v>22.655993802617964</v>
      </c>
      <c r="I48" s="216"/>
    </row>
    <row r="49" spans="3:8" x14ac:dyDescent="0.25">
      <c r="C49" s="394"/>
      <c r="D49" s="217">
        <f t="shared" si="6"/>
        <v>0.09</v>
      </c>
      <c r="E49" s="216">
        <v>12.382864021460252</v>
      </c>
      <c r="F49" s="216">
        <v>13.462020003639646</v>
      </c>
      <c r="G49" s="216">
        <v>14.849506266441743</v>
      </c>
      <c r="H49" s="216">
        <v>16.699487950177918</v>
      </c>
    </row>
    <row r="50" spans="3:8" x14ac:dyDescent="0.25">
      <c r="G50" s="212">
        <f>G45/F45-1</f>
        <v>0.2844920006737377</v>
      </c>
    </row>
  </sheetData>
  <mergeCells count="4">
    <mergeCell ref="M10:M14"/>
    <mergeCell ref="E42:H42"/>
    <mergeCell ref="C44:C49"/>
    <mergeCell ref="D10:D1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A5B9-A76E-4EC0-9205-27DCAAA317EA}">
  <sheetPr>
    <tabColor rgb="FF92D050"/>
  </sheetPr>
  <dimension ref="A1:T57"/>
  <sheetViews>
    <sheetView tabSelected="1" topLeftCell="A19" workbookViewId="0">
      <selection activeCell="K35" sqref="K35"/>
    </sheetView>
  </sheetViews>
  <sheetFormatPr defaultRowHeight="15" x14ac:dyDescent="0.25"/>
  <cols>
    <col min="2" max="2" width="36.5703125" customWidth="1"/>
    <col min="3" max="3" width="12.42578125" customWidth="1"/>
    <col min="4" max="4" width="10.85546875" bestFit="1" customWidth="1"/>
    <col min="5" max="5" width="16.7109375" bestFit="1" customWidth="1"/>
    <col min="6" max="6" width="13.28515625" customWidth="1"/>
    <col min="7" max="7" width="16.7109375" bestFit="1" customWidth="1"/>
    <col min="8" max="8" width="10.85546875" bestFit="1" customWidth="1"/>
    <col min="9" max="9" width="9.7109375" bestFit="1" customWidth="1"/>
    <col min="10" max="10" width="14.28515625" bestFit="1" customWidth="1"/>
    <col min="11" max="11" width="15.5703125" bestFit="1" customWidth="1"/>
    <col min="12" max="12" width="10.85546875" bestFit="1" customWidth="1"/>
  </cols>
  <sheetData>
    <row r="1" spans="1:20" s="68" customFormat="1" x14ac:dyDescent="0.25">
      <c r="A1" s="99"/>
      <c r="B1" s="99"/>
      <c r="C1" s="99"/>
      <c r="D1" s="99"/>
      <c r="E1" s="99"/>
      <c r="F1" s="99"/>
      <c r="G1" s="99"/>
      <c r="H1" s="99"/>
      <c r="I1" s="99"/>
      <c r="J1" s="99"/>
      <c r="K1" s="99"/>
      <c r="L1" s="99"/>
    </row>
    <row r="2" spans="1:20" s="68" customFormat="1" x14ac:dyDescent="0.25">
      <c r="A2" s="99"/>
      <c r="B2" s="101" t="s">
        <v>242</v>
      </c>
      <c r="C2" s="101"/>
      <c r="D2" s="99"/>
      <c r="E2" s="99"/>
      <c r="F2" s="99"/>
      <c r="G2" s="99"/>
      <c r="H2" s="99"/>
      <c r="I2" s="99"/>
      <c r="J2" s="99"/>
      <c r="K2" s="99"/>
      <c r="L2" s="99"/>
    </row>
    <row r="3" spans="1:20" s="68" customFormat="1" x14ac:dyDescent="0.25">
      <c r="A3" s="99"/>
      <c r="B3" s="101" t="s">
        <v>243</v>
      </c>
      <c r="C3" s="99"/>
      <c r="D3" s="99"/>
      <c r="E3" s="99"/>
      <c r="F3" s="99"/>
      <c r="G3" s="99"/>
      <c r="H3" s="99"/>
      <c r="I3" s="99"/>
      <c r="J3" s="99"/>
      <c r="K3" s="99"/>
      <c r="L3" s="99"/>
    </row>
    <row r="4" spans="1:20" s="68" customFormat="1" x14ac:dyDescent="0.25">
      <c r="A4" s="192"/>
      <c r="B4" s="219" t="s">
        <v>244</v>
      </c>
      <c r="C4" s="102"/>
      <c r="D4" s="220">
        <v>2015</v>
      </c>
      <c r="E4" s="220">
        <v>2016</v>
      </c>
      <c r="F4" s="220">
        <v>2017</v>
      </c>
      <c r="G4" s="220">
        <v>2018</v>
      </c>
      <c r="H4" s="220">
        <v>2019</v>
      </c>
      <c r="I4" s="220">
        <v>2020</v>
      </c>
      <c r="J4" s="220" t="s">
        <v>245</v>
      </c>
      <c r="K4" s="192"/>
      <c r="L4" s="192"/>
    </row>
    <row r="6" spans="1:20" s="320" customFormat="1" x14ac:dyDescent="0.25">
      <c r="B6" s="320" t="s">
        <v>354</v>
      </c>
      <c r="C6" s="368">
        <v>3</v>
      </c>
      <c r="D6" s="320" t="str">
        <f>INDEX('1.1 Operation &amp; Assumptions'!$B$46:$B$50,'1.3 DCF (ajarn)'!C6)</f>
        <v>Base Case</v>
      </c>
    </row>
    <row r="7" spans="1:20" s="320" customFormat="1" x14ac:dyDescent="0.25">
      <c r="B7" s="320" t="s">
        <v>314</v>
      </c>
      <c r="C7" s="368">
        <v>3</v>
      </c>
      <c r="D7" s="369" t="str">
        <f>INDEX('1.1 Operation &amp; Assumptions'!$B$46:$B$50,'1.3 DCF (ajarn)'!C7)</f>
        <v>Base Case</v>
      </c>
      <c r="E7" s="370" t="s">
        <v>365</v>
      </c>
      <c r="F7" s="371"/>
      <c r="G7" s="372" t="s">
        <v>355</v>
      </c>
      <c r="H7" s="373"/>
      <c r="I7" s="373"/>
      <c r="J7" s="373"/>
      <c r="K7" s="374"/>
      <c r="N7" s="336" t="s">
        <v>362</v>
      </c>
      <c r="O7" s="371"/>
      <c r="P7" s="372" t="s">
        <v>355</v>
      </c>
      <c r="Q7" s="373"/>
      <c r="R7" s="373"/>
      <c r="S7" s="373"/>
      <c r="T7" s="374"/>
    </row>
    <row r="8" spans="1:20" s="320" customFormat="1" x14ac:dyDescent="0.25">
      <c r="F8" s="336"/>
      <c r="G8" s="342" t="str">
        <f>INDEX('1.1 Operation &amp; Assumptions'!$B$46:$B$50,G9)</f>
        <v xml:space="preserve">More Pessimistic </v>
      </c>
      <c r="H8" s="342" t="str">
        <f>INDEX('1.1 Operation &amp; Assumptions'!$B$46:$B$50,H9)</f>
        <v>Pessimistic</v>
      </c>
      <c r="I8" s="342" t="str">
        <f>INDEX('1.1 Operation &amp; Assumptions'!$B$46:$B$50,I9)</f>
        <v>Base Case</v>
      </c>
      <c r="J8" s="342" t="str">
        <f>INDEX('1.1 Operation &amp; Assumptions'!$B$46:$B$50,J9)</f>
        <v>Optimistic</v>
      </c>
      <c r="K8" s="342" t="str">
        <f>INDEX('1.1 Operation &amp; Assumptions'!$B$46:$B$50,K9)</f>
        <v>More Optimistic</v>
      </c>
      <c r="O8" s="336"/>
      <c r="P8" s="342" t="str">
        <f>INDEX('1.1 Operation &amp; Assumptions'!$B$46:$B$50,P9)</f>
        <v xml:space="preserve">More Pessimistic </v>
      </c>
      <c r="Q8" s="342" t="str">
        <f>INDEX('1.1 Operation &amp; Assumptions'!$B$46:$B$50,Q9)</f>
        <v>Pessimistic</v>
      </c>
      <c r="R8" s="342" t="str">
        <f>INDEX('1.1 Operation &amp; Assumptions'!$B$46:$B$50,R9)</f>
        <v>Base Case</v>
      </c>
      <c r="S8" s="342" t="str">
        <f>INDEX('1.1 Operation &amp; Assumptions'!$B$46:$B$50,S9)</f>
        <v>Optimistic</v>
      </c>
      <c r="T8" s="342" t="str">
        <f>INDEX('1.1 Operation &amp; Assumptions'!$B$46:$B$50,T9)</f>
        <v>More Optimistic</v>
      </c>
    </row>
    <row r="9" spans="1:20" s="320" customFormat="1" ht="15" customHeight="1" x14ac:dyDescent="0.25">
      <c r="D9" s="375"/>
      <c r="E9" s="323"/>
      <c r="F9" s="318">
        <f>D37</f>
        <v>48.764161537358319</v>
      </c>
      <c r="G9" s="376">
        <v>1</v>
      </c>
      <c r="H9" s="376">
        <v>2</v>
      </c>
      <c r="I9" s="376">
        <v>3</v>
      </c>
      <c r="J9" s="376">
        <v>4</v>
      </c>
      <c r="K9" s="376">
        <v>5</v>
      </c>
      <c r="M9" s="375"/>
      <c r="N9" s="323"/>
      <c r="O9" s="318">
        <f>D35</f>
        <v>42.869592560315006</v>
      </c>
      <c r="P9" s="376">
        <v>1</v>
      </c>
      <c r="Q9" s="376">
        <v>2</v>
      </c>
      <c r="R9" s="376">
        <v>3</v>
      </c>
      <c r="S9" s="376">
        <v>4</v>
      </c>
      <c r="T9" s="376">
        <v>5</v>
      </c>
    </row>
    <row r="10" spans="1:20" s="320" customFormat="1" ht="15" customHeight="1" x14ac:dyDescent="0.25">
      <c r="D10" s="395" t="s">
        <v>353</v>
      </c>
      <c r="E10" s="342" t="str">
        <f>INDEX('1.1 Operation &amp; Assumptions'!$B$46:$B$50,F10)</f>
        <v xml:space="preserve">More Pessimistic </v>
      </c>
      <c r="F10" s="320">
        <v>1</v>
      </c>
      <c r="G10" s="377">
        <f t="dataTable" ref="G10:K14" dt2D="1" dtr="1" r1="C6" r2="C7"/>
        <v>48.764161537358319</v>
      </c>
      <c r="H10" s="378">
        <v>48.764161537358319</v>
      </c>
      <c r="I10" s="378">
        <v>48.764161537358319</v>
      </c>
      <c r="J10" s="378">
        <v>48.764161537358319</v>
      </c>
      <c r="K10" s="379">
        <v>48.764161537358319</v>
      </c>
      <c r="M10" s="395" t="s">
        <v>353</v>
      </c>
      <c r="N10" s="342" t="str">
        <f>INDEX('1.1 Operation &amp; Assumptions'!$B$46:$B$50,O10)</f>
        <v xml:space="preserve">More Pessimistic </v>
      </c>
      <c r="O10" s="320">
        <v>1</v>
      </c>
      <c r="P10" s="377">
        <f t="dataTable" ref="P10:T14" dt2D="1" dtr="1" r1="C6" r2="C7"/>
        <v>42.869592560315006</v>
      </c>
      <c r="Q10" s="378">
        <v>42.869592560315006</v>
      </c>
      <c r="R10" s="378">
        <v>42.869592560315006</v>
      </c>
      <c r="S10" s="378">
        <v>42.869592560315006</v>
      </c>
      <c r="T10" s="379">
        <v>42.869592560315006</v>
      </c>
    </row>
    <row r="11" spans="1:20" s="320" customFormat="1" x14ac:dyDescent="0.25">
      <c r="D11" s="396"/>
      <c r="E11" s="342" t="str">
        <f>INDEX('1.1 Operation &amp; Assumptions'!$B$46:$B$50,F11)</f>
        <v>Pessimistic</v>
      </c>
      <c r="F11" s="320">
        <v>2</v>
      </c>
      <c r="G11" s="380">
        <v>48.764161537358319</v>
      </c>
      <c r="H11" s="381">
        <v>48.764161537358319</v>
      </c>
      <c r="I11" s="381">
        <v>48.764161537358319</v>
      </c>
      <c r="J11" s="381">
        <v>48.764161537358319</v>
      </c>
      <c r="K11" s="382">
        <v>48.764161537358319</v>
      </c>
      <c r="M11" s="396"/>
      <c r="N11" s="342" t="str">
        <f>INDEX('1.1 Operation &amp; Assumptions'!$B$46:$B$50,O11)</f>
        <v>Pessimistic</v>
      </c>
      <c r="O11" s="320">
        <v>2</v>
      </c>
      <c r="P11" s="380">
        <v>42.869592560315006</v>
      </c>
      <c r="Q11" s="381">
        <v>42.869592560315006</v>
      </c>
      <c r="R11" s="381">
        <v>42.869592560315006</v>
      </c>
      <c r="S11" s="381">
        <v>42.869592560315006</v>
      </c>
      <c r="T11" s="382">
        <v>42.869592560315006</v>
      </c>
    </row>
    <row r="12" spans="1:20" s="320" customFormat="1" x14ac:dyDescent="0.25">
      <c r="D12" s="396"/>
      <c r="E12" s="342" t="str">
        <f>INDEX('1.1 Operation &amp; Assumptions'!$B$46:$B$50,F12)</f>
        <v>Base Case</v>
      </c>
      <c r="F12" s="320">
        <v>3</v>
      </c>
      <c r="G12" s="380">
        <v>48.764161537358319</v>
      </c>
      <c r="H12" s="381">
        <v>48.764161537358319</v>
      </c>
      <c r="I12" s="381">
        <v>48.764161537358319</v>
      </c>
      <c r="J12" s="381">
        <v>48.764161537358319</v>
      </c>
      <c r="K12" s="382">
        <v>48.764161537358319</v>
      </c>
      <c r="M12" s="396"/>
      <c r="N12" s="342" t="str">
        <f>INDEX('1.1 Operation &amp; Assumptions'!$B$46:$B$50,O12)</f>
        <v>Base Case</v>
      </c>
      <c r="O12" s="320">
        <v>3</v>
      </c>
      <c r="P12" s="380">
        <v>42.869592560315006</v>
      </c>
      <c r="Q12" s="381">
        <v>42.869592560315006</v>
      </c>
      <c r="R12" s="381">
        <v>42.869592560315006</v>
      </c>
      <c r="S12" s="381">
        <v>42.869592560315006</v>
      </c>
      <c r="T12" s="382">
        <v>42.869592560315006</v>
      </c>
    </row>
    <row r="13" spans="1:20" s="320" customFormat="1" x14ac:dyDescent="0.25">
      <c r="D13" s="396"/>
      <c r="E13" s="342" t="str">
        <f>INDEX('1.1 Operation &amp; Assumptions'!$B$46:$B$50,F13)</f>
        <v>Optimistic</v>
      </c>
      <c r="F13" s="320">
        <v>4</v>
      </c>
      <c r="G13" s="380">
        <v>48.764161537358319</v>
      </c>
      <c r="H13" s="381">
        <v>48.764161537358319</v>
      </c>
      <c r="I13" s="381">
        <v>48.764161537358319</v>
      </c>
      <c r="J13" s="381">
        <v>48.764161537358319</v>
      </c>
      <c r="K13" s="382">
        <v>48.764161537358319</v>
      </c>
      <c r="M13" s="396"/>
      <c r="N13" s="342" t="str">
        <f>INDEX('1.1 Operation &amp; Assumptions'!$B$46:$B$50,O13)</f>
        <v>Optimistic</v>
      </c>
      <c r="O13" s="320">
        <v>4</v>
      </c>
      <c r="P13" s="380">
        <v>42.869592560315006</v>
      </c>
      <c r="Q13" s="381">
        <v>42.869592560315006</v>
      </c>
      <c r="R13" s="381">
        <v>42.869592560315006</v>
      </c>
      <c r="S13" s="381">
        <v>42.869592560315006</v>
      </c>
      <c r="T13" s="382">
        <v>42.869592560315006</v>
      </c>
    </row>
    <row r="14" spans="1:20" s="320" customFormat="1" x14ac:dyDescent="0.25">
      <c r="D14" s="397"/>
      <c r="E14" s="342" t="str">
        <f>INDEX('1.1 Operation &amp; Assumptions'!$B$46:$B$50,F14)</f>
        <v>More Optimistic</v>
      </c>
      <c r="F14" s="320">
        <v>5</v>
      </c>
      <c r="G14" s="383">
        <v>48.764161537358319</v>
      </c>
      <c r="H14" s="384">
        <v>48.764161537358319</v>
      </c>
      <c r="I14" s="384">
        <v>48.764161537358319</v>
      </c>
      <c r="J14" s="384">
        <v>48.764161537358319</v>
      </c>
      <c r="K14" s="385">
        <v>48.764161537358319</v>
      </c>
      <c r="M14" s="397"/>
      <c r="N14" s="342" t="str">
        <f>INDEX('1.1 Operation &amp; Assumptions'!$B$46:$B$50,O14)</f>
        <v>More Optimistic</v>
      </c>
      <c r="O14" s="320">
        <v>5</v>
      </c>
      <c r="P14" s="383">
        <v>42.869592560315006</v>
      </c>
      <c r="Q14" s="384">
        <v>42.869592560315006</v>
      </c>
      <c r="R14" s="384">
        <v>42.869592560315006</v>
      </c>
      <c r="S14" s="384">
        <v>42.869592560315006</v>
      </c>
      <c r="T14" s="385">
        <v>42.869592560315006</v>
      </c>
    </row>
    <row r="15" spans="1:20" s="320" customFormat="1" x14ac:dyDescent="0.25"/>
    <row r="16" spans="1:20" s="320" customFormat="1" x14ac:dyDescent="0.25"/>
    <row r="17" spans="2:11" x14ac:dyDescent="0.25">
      <c r="B17" t="s">
        <v>246</v>
      </c>
      <c r="C17" s="172">
        <v>42297</v>
      </c>
      <c r="D17" s="73">
        <v>1</v>
      </c>
      <c r="E17" s="73">
        <f>D17+1</f>
        <v>2</v>
      </c>
      <c r="F17" s="73">
        <f t="shared" ref="F17:I17" si="0">E17+1</f>
        <v>3</v>
      </c>
      <c r="G17" s="73">
        <f t="shared" si="0"/>
        <v>4</v>
      </c>
      <c r="H17" s="73">
        <f t="shared" si="0"/>
        <v>5</v>
      </c>
      <c r="I17" s="73">
        <f t="shared" si="0"/>
        <v>6</v>
      </c>
      <c r="J17" s="73">
        <f>I17</f>
        <v>6</v>
      </c>
    </row>
    <row r="19" spans="2:11" x14ac:dyDescent="0.25">
      <c r="B19" t="s">
        <v>247</v>
      </c>
      <c r="D19" s="73">
        <f>'1.2 Projected (old)'!F22</f>
        <v>446.61537409499999</v>
      </c>
      <c r="E19" s="73">
        <f>'1.2 Projected (old)'!G22</f>
        <v>507.63554010563126</v>
      </c>
      <c r="F19" s="73">
        <f>'1.2 Projected (old)'!H22</f>
        <v>566.52291344897139</v>
      </c>
      <c r="G19" s="73">
        <f>'1.2 Projected (old)'!I22</f>
        <v>623.72360103783171</v>
      </c>
      <c r="H19" s="73">
        <f>'1.2 Projected (old)'!J22</f>
        <v>668.73809354085608</v>
      </c>
      <c r="I19" s="73">
        <f>H19*(1+C40)</f>
        <v>682.11285541167319</v>
      </c>
    </row>
    <row r="20" spans="2:11" x14ac:dyDescent="0.25">
      <c r="B20" t="s">
        <v>248</v>
      </c>
      <c r="D20" s="73">
        <f>-D19*38%</f>
        <v>-169.71384215609999</v>
      </c>
      <c r="E20" s="73">
        <f t="shared" ref="E20:I20" si="1">-E19*38%</f>
        <v>-192.90150524013987</v>
      </c>
      <c r="F20" s="73">
        <f t="shared" si="1"/>
        <v>-215.27870711060913</v>
      </c>
      <c r="G20" s="73">
        <f t="shared" si="1"/>
        <v>-237.01496839437604</v>
      </c>
      <c r="H20" s="73">
        <f t="shared" si="1"/>
        <v>-254.12047554552532</v>
      </c>
      <c r="I20" s="73">
        <f t="shared" si="1"/>
        <v>-259.20288505643583</v>
      </c>
    </row>
    <row r="21" spans="2:11" x14ac:dyDescent="0.25">
      <c r="B21" t="s">
        <v>379</v>
      </c>
      <c r="D21" s="74">
        <f>D19+D20</f>
        <v>276.90153193890001</v>
      </c>
      <c r="E21" s="74">
        <f t="shared" ref="E21:I21" si="2">E19+E20</f>
        <v>314.73403486549137</v>
      </c>
      <c r="F21" s="74">
        <f t="shared" si="2"/>
        <v>351.24420633836223</v>
      </c>
      <c r="G21" s="74">
        <f t="shared" si="2"/>
        <v>386.70863264345564</v>
      </c>
      <c r="H21" s="74">
        <f t="shared" si="2"/>
        <v>414.61761799533076</v>
      </c>
      <c r="I21" s="74">
        <f t="shared" si="2"/>
        <v>422.90997035523736</v>
      </c>
      <c r="J21" s="160"/>
    </row>
    <row r="22" spans="2:11" x14ac:dyDescent="0.25">
      <c r="B22" t="s">
        <v>380</v>
      </c>
      <c r="D22" s="73"/>
      <c r="E22" s="73"/>
      <c r="F22" s="73"/>
      <c r="G22" s="73"/>
      <c r="H22" s="73"/>
      <c r="I22" s="73"/>
    </row>
    <row r="23" spans="2:11" x14ac:dyDescent="0.25">
      <c r="B23" t="s">
        <v>381</v>
      </c>
      <c r="D23" s="73">
        <f>'1.2 Projected (old)'!F35</f>
        <v>-88.484730749999471</v>
      </c>
      <c r="E23" s="73">
        <f>'1.2 Projected (old)'!G35</f>
        <v>-54.031254858928605</v>
      </c>
      <c r="F23" s="73">
        <f>'1.2 Projected (old)'!H35</f>
        <v>-49.043648778251054</v>
      </c>
      <c r="G23" s="73">
        <f>'1.2 Projected (old)'!I35</f>
        <v>-130.59882444183609</v>
      </c>
      <c r="H23" s="73">
        <f>'1.2 Projected (old)'!J35</f>
        <v>-128.11141404994805</v>
      </c>
      <c r="I23" s="73">
        <f>'1.2 Projected FS'!K36</f>
        <v>-37.505397457579647</v>
      </c>
    </row>
    <row r="24" spans="2:11" x14ac:dyDescent="0.25">
      <c r="B24" t="s">
        <v>382</v>
      </c>
      <c r="D24" s="73">
        <f>-('1.2 Projected FS'!F38-'1.2 Projected FS'!E38)</f>
        <v>-81.470317773841998</v>
      </c>
      <c r="E24" s="73">
        <f>-('1.2 Projected FS'!G38-'1.2 Projected FS'!F38)</f>
        <v>-65.539854886385342</v>
      </c>
      <c r="F24" s="73">
        <f>-('1.2 Projected FS'!H38-'1.2 Projected FS'!G38)</f>
        <v>-18.613026097428474</v>
      </c>
      <c r="G24" s="73">
        <f>-('1.2 Projected FS'!I38-'1.2 Projected FS'!H38)</f>
        <v>-22.727776762299413</v>
      </c>
      <c r="H24" s="73">
        <f>-('1.2 Projected FS'!J38-'1.2 Projected FS'!I38)</f>
        <v>-46.83158246260291</v>
      </c>
      <c r="I24" s="73">
        <f>-('1.2 Projected FS'!K38-'1.2 Projected FS'!J38)</f>
        <v>-21.713651159651363</v>
      </c>
    </row>
    <row r="25" spans="2:11" x14ac:dyDescent="0.25">
      <c r="B25" t="s">
        <v>253</v>
      </c>
      <c r="D25" s="208">
        <f>SUM(D21:D24)</f>
        <v>106.94648341505854</v>
      </c>
      <c r="E25" s="208">
        <f t="shared" ref="E25:G25" si="3">SUM(E21:E24)</f>
        <v>195.16292512017742</v>
      </c>
      <c r="F25" s="208">
        <f t="shared" si="3"/>
        <v>283.5875314626827</v>
      </c>
      <c r="G25" s="208">
        <f t="shared" si="3"/>
        <v>233.38203143932014</v>
      </c>
      <c r="H25" s="208">
        <f>SUM(H21:H24)</f>
        <v>239.6746214827798</v>
      </c>
      <c r="I25" s="208">
        <f>SUM(I21:I24)</f>
        <v>363.69092173800635</v>
      </c>
      <c r="J25" s="208"/>
    </row>
    <row r="26" spans="2:11" x14ac:dyDescent="0.25">
      <c r="B26" t="s">
        <v>245</v>
      </c>
      <c r="D26" s="73"/>
      <c r="E26" s="73"/>
      <c r="F26" s="73"/>
      <c r="G26" s="73"/>
      <c r="H26" s="73">
        <f>I25/(C39-C40)</f>
        <v>12123.03072460021</v>
      </c>
      <c r="I26" s="73"/>
      <c r="J26" s="73"/>
    </row>
    <row r="27" spans="2:11" x14ac:dyDescent="0.25">
      <c r="B27" t="s">
        <v>254</v>
      </c>
      <c r="D27" s="73">
        <f>D25/(1+$C$39)^D$17</f>
        <v>101.85379372862718</v>
      </c>
      <c r="E27" s="73">
        <f>E25/(1+$C$39)^E$17</f>
        <v>177.01852618610195</v>
      </c>
      <c r="F27" s="73">
        <f>F25/(1+$C$39)^F$17</f>
        <v>244.97357215219321</v>
      </c>
      <c r="G27" s="73">
        <f>G25/(1+$C$39)^G$17</f>
        <v>192.00397483708548</v>
      </c>
      <c r="H27" s="73">
        <f>H25/(1+$C$39)^H$17</f>
        <v>187.79133737018142</v>
      </c>
      <c r="I27" s="73"/>
      <c r="J27" s="73"/>
    </row>
    <row r="28" spans="2:11" x14ac:dyDescent="0.25">
      <c r="B28" t="s">
        <v>383</v>
      </c>
      <c r="D28" s="73"/>
      <c r="E28" s="73"/>
      <c r="F28" s="73"/>
      <c r="G28" s="73"/>
      <c r="H28" s="73">
        <f>H26/(1+$C$39)^H$17</f>
        <v>9498.7117896253476</v>
      </c>
      <c r="I28" s="73"/>
      <c r="J28" s="73"/>
    </row>
    <row r="29" spans="2:11" x14ac:dyDescent="0.25">
      <c r="B29" t="s">
        <v>384</v>
      </c>
      <c r="D29" s="300">
        <f>(1-D25/D21)</f>
        <v>0.61377431657309534</v>
      </c>
      <c r="E29" s="300">
        <f t="shared" ref="E29:I29" si="4">(1-E25/E21)</f>
        <v>0.3799115967754022</v>
      </c>
      <c r="F29" s="300">
        <f t="shared" si="4"/>
        <v>0.19262004512753206</v>
      </c>
      <c r="G29" s="300">
        <f t="shared" si="4"/>
        <v>0.39649128119025523</v>
      </c>
      <c r="H29" s="300">
        <f t="shared" si="4"/>
        <v>0.42193816403267526</v>
      </c>
      <c r="I29" s="300">
        <f t="shared" si="4"/>
        <v>0.14002755377814335</v>
      </c>
      <c r="K29" t="s">
        <v>390</v>
      </c>
    </row>
    <row r="30" spans="2:11" x14ac:dyDescent="0.25">
      <c r="B30" t="s">
        <v>386</v>
      </c>
      <c r="D30" s="367">
        <f>NPV($C$39,D25:H25)</f>
        <v>903.64120427418914</v>
      </c>
      <c r="E30" s="160"/>
      <c r="F30" s="160"/>
      <c r="G30" s="160"/>
      <c r="H30" s="160"/>
      <c r="I30" s="160"/>
      <c r="J30" s="160"/>
    </row>
    <row r="31" spans="2:11" x14ac:dyDescent="0.25">
      <c r="B31" t="s">
        <v>387</v>
      </c>
      <c r="D31" s="270">
        <f>H26/(1+$C$39)^H$17</f>
        <v>9498.7117896253476</v>
      </c>
    </row>
    <row r="32" spans="2:11" x14ac:dyDescent="0.25">
      <c r="B32" t="s">
        <v>256</v>
      </c>
      <c r="D32" s="366">
        <v>-2300</v>
      </c>
      <c r="E32" s="73"/>
      <c r="F32" s="73"/>
      <c r="G32" s="73"/>
      <c r="H32" s="73"/>
      <c r="I32" s="73"/>
    </row>
    <row r="33" spans="2:12" x14ac:dyDescent="0.25">
      <c r="B33" t="s">
        <v>258</v>
      </c>
      <c r="D33" s="74">
        <f>D30+D31+D32</f>
        <v>8102.3529938995362</v>
      </c>
    </row>
    <row r="34" spans="2:12" x14ac:dyDescent="0.25">
      <c r="B34" t="s">
        <v>259</v>
      </c>
      <c r="D34" s="73">
        <v>189</v>
      </c>
      <c r="F34" t="s">
        <v>385</v>
      </c>
      <c r="G34">
        <v>17.175000000000001</v>
      </c>
      <c r="K34" s="73"/>
    </row>
    <row r="35" spans="2:12" ht="15.75" thickBot="1" x14ac:dyDescent="0.3">
      <c r="B35" s="70" t="s">
        <v>260</v>
      </c>
      <c r="C35" s="70"/>
      <c r="D35" s="77">
        <f>D33/D34</f>
        <v>42.869592560315006</v>
      </c>
      <c r="F35" t="s">
        <v>389</v>
      </c>
      <c r="G35">
        <v>50</v>
      </c>
    </row>
    <row r="36" spans="2:12" ht="15.75" thickTop="1" x14ac:dyDescent="0.25">
      <c r="B36" t="s">
        <v>261</v>
      </c>
      <c r="D36">
        <v>1.1375</v>
      </c>
      <c r="F36" t="s">
        <v>388</v>
      </c>
      <c r="G36">
        <f>G34*G35</f>
        <v>858.75</v>
      </c>
    </row>
    <row r="37" spans="2:12" ht="15.75" thickBot="1" x14ac:dyDescent="0.3">
      <c r="B37" s="70" t="s">
        <v>262</v>
      </c>
      <c r="C37" s="70"/>
      <c r="D37" s="178">
        <f>D35*D36</f>
        <v>48.764161537358319</v>
      </c>
    </row>
    <row r="38" spans="2:12" ht="15.75" thickTop="1" x14ac:dyDescent="0.25">
      <c r="B38" s="70"/>
      <c r="C38" s="70"/>
      <c r="D38" s="78"/>
    </row>
    <row r="39" spans="2:12" x14ac:dyDescent="0.25">
      <c r="B39" s="70" t="s">
        <v>263</v>
      </c>
      <c r="C39" s="173">
        <v>0.05</v>
      </c>
      <c r="L39" s="73"/>
    </row>
    <row r="40" spans="2:12" x14ac:dyDescent="0.25">
      <c r="B40" s="70" t="s">
        <v>264</v>
      </c>
      <c r="C40" s="214">
        <v>0.02</v>
      </c>
      <c r="L40" s="73"/>
    </row>
    <row r="42" spans="2:12" x14ac:dyDescent="0.25">
      <c r="B42" s="70" t="s">
        <v>100</v>
      </c>
      <c r="D42" s="73">
        <f>'1.2 Projected FS'!F28</f>
        <v>763.27927341413044</v>
      </c>
      <c r="E42" s="73">
        <f>'1.2 Projected FS'!G28</f>
        <v>846.56850273431769</v>
      </c>
      <c r="F42" s="73">
        <f>'1.2 Projected FS'!H28</f>
        <v>911.78019060756628</v>
      </c>
      <c r="G42" s="73">
        <f>'1.2 Projected FS'!I28</f>
        <v>976.70329840139175</v>
      </c>
      <c r="H42" s="73">
        <f>'1.2 Projected FS'!J28</f>
        <v>1037.6301769869651</v>
      </c>
      <c r="I42" s="73">
        <f>'1.2 Projected FS'!K28</f>
        <v>1058.3827805267044</v>
      </c>
    </row>
    <row r="43" spans="2:12" x14ac:dyDescent="0.25">
      <c r="B43" s="70" t="s">
        <v>320</v>
      </c>
      <c r="D43" s="216">
        <f>D33/D42</f>
        <v>10.615188013239111</v>
      </c>
    </row>
    <row r="47" spans="2:12" x14ac:dyDescent="0.25">
      <c r="B47" s="146" t="s">
        <v>265</v>
      </c>
    </row>
    <row r="49" spans="2:9" x14ac:dyDescent="0.25">
      <c r="B49" s="70" t="s">
        <v>266</v>
      </c>
      <c r="E49" s="393" t="s">
        <v>264</v>
      </c>
      <c r="F49" s="393"/>
      <c r="G49" s="393"/>
      <c r="H49" s="393"/>
    </row>
    <row r="50" spans="2:9" x14ac:dyDescent="0.25">
      <c r="D50" s="73">
        <f>D37</f>
        <v>48.764161537358319</v>
      </c>
      <c r="E50" s="218">
        <v>0</v>
      </c>
      <c r="F50" s="218">
        <v>0.01</v>
      </c>
      <c r="G50" s="218">
        <v>0.02</v>
      </c>
      <c r="H50" s="218">
        <v>0.03</v>
      </c>
      <c r="I50" s="173"/>
    </row>
    <row r="51" spans="2:9" ht="15" customHeight="1" x14ac:dyDescent="0.25">
      <c r="C51" s="394" t="s">
        <v>263</v>
      </c>
      <c r="D51" s="217">
        <f>D52-1%</f>
        <v>0.04</v>
      </c>
      <c r="E51" s="216">
        <f t="dataTable" ref="E51:H55" dt2D="1" dtr="1" r1="C40" r2="C39"/>
        <v>35.717888125854046</v>
      </c>
      <c r="F51" s="216">
        <v>51.052227520715896</v>
      </c>
      <c r="G51" s="216">
        <v>81.720906310439588</v>
      </c>
      <c r="H51" s="216">
        <v>173.7269426796106</v>
      </c>
      <c r="I51" s="216"/>
    </row>
    <row r="52" spans="2:9" x14ac:dyDescent="0.25">
      <c r="C52" s="394"/>
      <c r="D52" s="217">
        <v>0.05</v>
      </c>
      <c r="E52" s="216">
        <v>25.11481300934987</v>
      </c>
      <c r="F52" s="216">
        <v>33.983318707353042</v>
      </c>
      <c r="G52" s="216">
        <v>48.764161537358319</v>
      </c>
      <c r="H52" s="216">
        <v>78.325847197368873</v>
      </c>
      <c r="I52" s="216"/>
    </row>
    <row r="53" spans="2:9" x14ac:dyDescent="0.25">
      <c r="C53" s="394"/>
      <c r="D53" s="217">
        <f>D52+1%</f>
        <v>6.0000000000000005E-2</v>
      </c>
      <c r="E53" s="216">
        <v>18.07296984878765</v>
      </c>
      <c r="F53" s="216">
        <v>23.773792236998684</v>
      </c>
      <c r="G53" s="216">
        <v>32.325025819315229</v>
      </c>
      <c r="H53" s="216">
        <v>46.577081789842808</v>
      </c>
      <c r="I53" s="212">
        <f>G53/G52-1</f>
        <v>-0.33711511076529099</v>
      </c>
    </row>
    <row r="54" spans="2:9" x14ac:dyDescent="0.25">
      <c r="C54" s="394"/>
      <c r="D54" s="217">
        <f>D53+1%</f>
        <v>7.0000000000000007E-2</v>
      </c>
      <c r="E54" s="216">
        <v>13.064720652302242</v>
      </c>
      <c r="F54" s="216">
        <v>16.992340384277657</v>
      </c>
      <c r="G54" s="216">
        <v>22.491008009043227</v>
      </c>
      <c r="H54" s="216">
        <v>30.739009446191602</v>
      </c>
      <c r="I54" s="216"/>
    </row>
    <row r="55" spans="2:9" x14ac:dyDescent="0.25">
      <c r="C55" s="394"/>
      <c r="D55" s="217">
        <f t="shared" ref="D55:D56" si="5">D54+1%</f>
        <v>0.08</v>
      </c>
      <c r="E55" s="216">
        <v>9.3263333809273767</v>
      </c>
      <c r="F55" s="216">
        <v>12.16850177110037</v>
      </c>
      <c r="G55" s="216">
        <v>15.958059624664363</v>
      </c>
      <c r="H55" s="216">
        <v>21.263440619653952</v>
      </c>
      <c r="I55" s="216"/>
    </row>
    <row r="56" spans="2:9" x14ac:dyDescent="0.25">
      <c r="C56" s="394"/>
      <c r="D56" s="217">
        <f t="shared" si="5"/>
        <v>0.09</v>
      </c>
      <c r="E56" s="216">
        <v>0.04</v>
      </c>
      <c r="F56" s="216">
        <v>0.04</v>
      </c>
      <c r="G56" s="216">
        <v>0.04</v>
      </c>
      <c r="H56" s="216">
        <v>0.04</v>
      </c>
    </row>
    <row r="57" spans="2:9" x14ac:dyDescent="0.25">
      <c r="G57" s="212">
        <f>G52/F52-1</f>
        <v>0.43494406644890504</v>
      </c>
    </row>
  </sheetData>
  <mergeCells count="4">
    <mergeCell ref="D10:D14"/>
    <mergeCell ref="M10:M14"/>
    <mergeCell ref="E49:H49"/>
    <mergeCell ref="C51:C5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670D-0180-4DC0-B504-52E5D68C30C5}">
  <dimension ref="B1:O45"/>
  <sheetViews>
    <sheetView workbookViewId="0">
      <pane xSplit="2" ySplit="4" topLeftCell="C5" activePane="bottomRight" state="frozen"/>
      <selection pane="topRight"/>
      <selection pane="bottomLeft"/>
      <selection pane="bottomRight" activeCell="B34" sqref="B34"/>
    </sheetView>
  </sheetViews>
  <sheetFormatPr defaultRowHeight="15" outlineLevelCol="2" x14ac:dyDescent="0.25"/>
  <cols>
    <col min="2" max="2" width="38.5703125" bestFit="1" customWidth="1"/>
    <col min="3" max="3" width="9.7109375" bestFit="1" customWidth="1"/>
    <col min="4" max="5" width="10.28515625" bestFit="1" customWidth="1"/>
    <col min="6" max="7" width="10.28515625" bestFit="1" customWidth="1" outlineLevel="1"/>
    <col min="8" max="10" width="11.85546875" bestFit="1" customWidth="1" outlineLevel="1"/>
    <col min="11" max="11" width="11.85546875" customWidth="1" outlineLevel="1"/>
    <col min="12" max="12" width="11.85546875" hidden="1" customWidth="1" outlineLevel="2"/>
    <col min="15" max="15" width="9.7109375" bestFit="1" customWidth="1"/>
  </cols>
  <sheetData>
    <row r="1" spans="2:15" s="101" customFormat="1" x14ac:dyDescent="0.25"/>
    <row r="2" spans="2:15" s="101" customFormat="1" x14ac:dyDescent="0.25">
      <c r="B2" s="101" t="s">
        <v>242</v>
      </c>
    </row>
    <row r="3" spans="2:15" s="101" customFormat="1" x14ac:dyDescent="0.25">
      <c r="B3" s="101" t="s">
        <v>270</v>
      </c>
    </row>
    <row r="4" spans="2:15" s="222" customFormat="1" x14ac:dyDescent="0.25">
      <c r="B4" s="221" t="s">
        <v>244</v>
      </c>
      <c r="C4" s="222">
        <v>2012</v>
      </c>
      <c r="D4" s="222">
        <v>2013</v>
      </c>
      <c r="E4" s="222">
        <v>2014</v>
      </c>
      <c r="F4" s="220" t="s">
        <v>271</v>
      </c>
      <c r="G4" s="220" t="s">
        <v>272</v>
      </c>
      <c r="H4" s="220" t="s">
        <v>273</v>
      </c>
      <c r="I4" s="220" t="s">
        <v>274</v>
      </c>
      <c r="J4" s="220" t="s">
        <v>275</v>
      </c>
      <c r="K4" s="220" t="s">
        <v>340</v>
      </c>
      <c r="L4" s="220" t="s">
        <v>341</v>
      </c>
      <c r="M4" s="223" t="s">
        <v>276</v>
      </c>
      <c r="O4" s="222" t="s">
        <v>277</v>
      </c>
    </row>
    <row r="6" spans="2:15" s="71" customFormat="1" x14ac:dyDescent="0.25">
      <c r="B6" s="79" t="s">
        <v>278</v>
      </c>
    </row>
    <row r="7" spans="2:15" x14ac:dyDescent="0.25">
      <c r="B7" t="s">
        <v>39</v>
      </c>
    </row>
    <row r="8" spans="2:15" x14ac:dyDescent="0.25">
      <c r="B8" s="75" t="s">
        <v>279</v>
      </c>
      <c r="C8" s="73">
        <v>1695.2850000000001</v>
      </c>
      <c r="D8" s="73">
        <v>1655.1849999999999</v>
      </c>
      <c r="E8" s="73">
        <v>1943.729</v>
      </c>
      <c r="F8" s="73">
        <f>'1.1 Operation &amp; Assumptions'!F12</f>
        <v>2183.7795314999998</v>
      </c>
      <c r="G8" s="73">
        <f>'1.1 Operation &amp; Assumptions'!G12</f>
        <v>2407.6169334787501</v>
      </c>
      <c r="H8" s="73">
        <f>'1.1 Operation &amp; Assumptions'!H12</f>
        <v>2629.1176913587951</v>
      </c>
      <c r="I8" s="73">
        <f>'1.1 Operation &amp; Assumptions'!I12</f>
        <v>2870.9965189638046</v>
      </c>
      <c r="J8" s="73">
        <f>'1.1 Operation &amp; Assumptions'!J12</f>
        <v>3104.9827352593552</v>
      </c>
      <c r="K8" s="174"/>
      <c r="L8" s="73"/>
      <c r="M8" s="145">
        <f>(J8/E8)^(1/5)-1</f>
        <v>9.8208232736651802E-2</v>
      </c>
      <c r="N8" s="73"/>
      <c r="O8" s="73">
        <v>1007.303</v>
      </c>
    </row>
    <row r="9" spans="2:15" x14ac:dyDescent="0.25">
      <c r="B9" s="75" t="s">
        <v>280</v>
      </c>
      <c r="C9" s="73">
        <v>76.534999999999997</v>
      </c>
      <c r="D9" s="73">
        <v>187.91499999999999</v>
      </c>
      <c r="E9" s="73">
        <v>311.15499999999997</v>
      </c>
      <c r="F9" s="73">
        <f>'1.1 Operation &amp; Assumptions'!F16</f>
        <v>320.48964999999998</v>
      </c>
      <c r="G9" s="73">
        <f>'1.1 Operation &amp; Assumptions'!G16</f>
        <v>330.10433949999998</v>
      </c>
      <c r="H9" s="73">
        <f>'1.1 Operation &amp; Assumptions'!H16</f>
        <v>340.00746968499999</v>
      </c>
      <c r="I9" s="73">
        <f>'1.1 Operation &amp; Assumptions'!I16</f>
        <v>350.20769377555001</v>
      </c>
      <c r="J9" s="73">
        <f>'1.1 Operation &amp; Assumptions'!J16</f>
        <v>360.7139245888165</v>
      </c>
      <c r="K9" s="174"/>
      <c r="L9" s="73"/>
      <c r="M9" s="145">
        <f t="shared" ref="M9:M12" si="0">(J9/E9)^(1/5)-1</f>
        <v>3.0000000000000027E-2</v>
      </c>
      <c r="N9" s="73"/>
      <c r="O9" s="73">
        <v>121.142</v>
      </c>
    </row>
    <row r="10" spans="2:15" x14ac:dyDescent="0.25">
      <c r="B10" s="75" t="s">
        <v>281</v>
      </c>
      <c r="C10" s="73">
        <v>384.79300000000001</v>
      </c>
      <c r="D10" s="73">
        <v>412.00400000000002</v>
      </c>
      <c r="E10" s="73">
        <v>416.673</v>
      </c>
      <c r="F10" s="73">
        <f>'1.1 Operation &amp; Assumptions'!F20</f>
        <v>429.17319000000003</v>
      </c>
      <c r="G10" s="73">
        <f>'1.1 Operation &amp; Assumptions'!G20</f>
        <v>454.92358140000005</v>
      </c>
      <c r="H10" s="73">
        <f>'1.1 Operation &amp; Assumptions'!H20</f>
        <v>482.21899628400007</v>
      </c>
      <c r="I10" s="73">
        <f>'1.1 Operation &amp; Assumptions'!I20</f>
        <v>511.1521360610401</v>
      </c>
      <c r="J10" s="73">
        <f>'1.1 Operation &amp; Assumptions'!J20</f>
        <v>541.82126422470253</v>
      </c>
      <c r="K10" s="174"/>
      <c r="L10" s="73"/>
      <c r="M10" s="145">
        <f t="shared" si="0"/>
        <v>5.3930898682323702E-2</v>
      </c>
      <c r="N10" s="73"/>
      <c r="O10" s="73">
        <v>212.28100000000001</v>
      </c>
    </row>
    <row r="11" spans="2:15" x14ac:dyDescent="0.25">
      <c r="B11" s="75" t="s">
        <v>282</v>
      </c>
      <c r="C11" s="73">
        <v>68.593999999999994</v>
      </c>
      <c r="D11" s="73">
        <v>80.165999999999997</v>
      </c>
      <c r="E11" s="73">
        <v>90.802999999999997</v>
      </c>
      <c r="F11" s="73">
        <f>'1.1 Operation &amp; Assumptions'!F22</f>
        <v>93.527090000000001</v>
      </c>
      <c r="G11" s="73">
        <f>'1.1 Operation &amp; Assumptions'!G22</f>
        <v>99.138715400000009</v>
      </c>
      <c r="H11" s="73">
        <f>'1.1 Operation &amp; Assumptions'!H22</f>
        <v>105.08703832400002</v>
      </c>
      <c r="I11" s="73">
        <f>'1.1 Operation &amp; Assumptions'!I22</f>
        <v>111.39226062344002</v>
      </c>
      <c r="J11" s="73">
        <f>'1.1 Operation &amp; Assumptions'!J22</f>
        <v>118.07579626084643</v>
      </c>
      <c r="K11" s="174"/>
      <c r="L11" s="73"/>
      <c r="M11" s="145">
        <f t="shared" si="0"/>
        <v>5.3930898682323702E-2</v>
      </c>
      <c r="N11" s="73"/>
      <c r="O11" s="73">
        <v>46.011000000000003</v>
      </c>
    </row>
    <row r="12" spans="2:15" x14ac:dyDescent="0.25">
      <c r="B12" t="s">
        <v>44</v>
      </c>
      <c r="C12" s="74">
        <v>2225.2070000000003</v>
      </c>
      <c r="D12" s="74">
        <v>2335.27</v>
      </c>
      <c r="E12" s="74">
        <v>2762.3599999999997</v>
      </c>
      <c r="F12" s="74">
        <f>SUM(F8:F11)</f>
        <v>3026.9694614999999</v>
      </c>
      <c r="G12" s="74">
        <f t="shared" ref="G12:J12" si="1">SUM(G8:G11)</f>
        <v>3291.78356977875</v>
      </c>
      <c r="H12" s="74">
        <f t="shared" si="1"/>
        <v>3556.4311956517954</v>
      </c>
      <c r="I12" s="74">
        <f t="shared" si="1"/>
        <v>3843.7486094238348</v>
      </c>
      <c r="J12" s="74">
        <f t="shared" si="1"/>
        <v>4125.5937203337207</v>
      </c>
      <c r="K12" s="208">
        <f>J12*(1+'1.3 DCF'!$C$37)</f>
        <v>4208.1055947403956</v>
      </c>
      <c r="L12" s="208">
        <f>K12*(1+'1.3 DCF'!$C$37)</f>
        <v>4292.2677066352035</v>
      </c>
      <c r="M12" s="145">
        <f t="shared" si="0"/>
        <v>8.3530738211423206E-2</v>
      </c>
      <c r="N12" s="73"/>
      <c r="O12" s="74">
        <v>1386.7369999999999</v>
      </c>
    </row>
    <row r="13" spans="2:15" s="157" customFormat="1" x14ac:dyDescent="0.25">
      <c r="B13" s="154" t="s">
        <v>283</v>
      </c>
      <c r="C13" s="158"/>
      <c r="D13" s="156">
        <f t="shared" ref="D13:J13" si="2">D12/C12-1</f>
        <v>4.9461915228560693E-2</v>
      </c>
      <c r="E13" s="156">
        <f t="shared" si="2"/>
        <v>0.18288677540498521</v>
      </c>
      <c r="F13" s="156">
        <f t="shared" si="2"/>
        <v>9.5791084978062324E-2</v>
      </c>
      <c r="G13" s="156">
        <f t="shared" si="2"/>
        <v>8.7484895915508343E-2</v>
      </c>
      <c r="H13" s="156">
        <f t="shared" si="2"/>
        <v>8.0396423477754109E-2</v>
      </c>
      <c r="I13" s="156">
        <f t="shared" si="2"/>
        <v>8.0788126626299528E-2</v>
      </c>
      <c r="J13" s="156">
        <f t="shared" si="2"/>
        <v>7.3325583837319019E-2</v>
      </c>
      <c r="K13" s="156">
        <f t="shared" ref="K13" si="3">K12/J12-1</f>
        <v>2.0000000000000018E-2</v>
      </c>
      <c r="L13" s="156">
        <f t="shared" ref="L13" si="4">L12/K12-1</f>
        <v>2.0000000000000018E-2</v>
      </c>
      <c r="M13" s="158"/>
      <c r="N13" s="158"/>
      <c r="O13" s="158"/>
    </row>
    <row r="14" spans="2:15" s="157" customFormat="1" x14ac:dyDescent="0.25">
      <c r="B14" s="154"/>
      <c r="C14" s="158"/>
      <c r="D14" s="156"/>
      <c r="E14" s="156"/>
      <c r="F14" s="156"/>
      <c r="G14" s="156"/>
      <c r="H14" s="156"/>
      <c r="I14" s="156"/>
      <c r="J14" s="156"/>
      <c r="K14" s="156"/>
      <c r="L14" s="156"/>
      <c r="M14" s="158"/>
      <c r="N14" s="158"/>
      <c r="O14" s="158"/>
    </row>
    <row r="15" spans="2:15" x14ac:dyDescent="0.25">
      <c r="B15" s="76" t="s">
        <v>46</v>
      </c>
      <c r="C15" s="73">
        <v>237.54</v>
      </c>
      <c r="D15" s="73">
        <v>270.25</v>
      </c>
      <c r="E15" s="73">
        <v>288.98200000000003</v>
      </c>
      <c r="F15" s="73">
        <f>F40</f>
        <v>316.66389931913045</v>
      </c>
      <c r="G15" s="73">
        <f t="shared" ref="G15:I15" si="5">G40</f>
        <v>338.93296262868648</v>
      </c>
      <c r="H15" s="73">
        <f t="shared" si="5"/>
        <v>345.25727715859489</v>
      </c>
      <c r="I15" s="73">
        <f t="shared" si="5"/>
        <v>352.97969736355998</v>
      </c>
      <c r="J15" s="73">
        <f>J40</f>
        <v>368.89208344610893</v>
      </c>
      <c r="K15" s="73">
        <f t="shared" ref="K15:L15" si="6">K40</f>
        <v>376.26992511503119</v>
      </c>
      <c r="L15" s="73">
        <f t="shared" si="6"/>
        <v>383.79532361733175</v>
      </c>
      <c r="M15" s="73"/>
      <c r="N15" s="73"/>
      <c r="O15" s="73">
        <v>130.18</v>
      </c>
    </row>
    <row r="16" spans="2:15" s="157" customFormat="1" x14ac:dyDescent="0.25">
      <c r="B16" s="154"/>
      <c r="C16" s="158"/>
      <c r="D16" s="156"/>
      <c r="E16" s="156"/>
      <c r="F16" s="156"/>
      <c r="G16" s="156"/>
      <c r="H16" s="156"/>
      <c r="I16" s="156"/>
      <c r="J16" s="156"/>
      <c r="K16" s="156"/>
      <c r="L16" s="156"/>
      <c r="M16" s="158"/>
      <c r="N16" s="158"/>
      <c r="O16" s="158"/>
    </row>
    <row r="17" spans="2:15" s="157" customFormat="1" x14ac:dyDescent="0.25">
      <c r="B17" s="165" t="s">
        <v>284</v>
      </c>
      <c r="C17" s="158"/>
      <c r="D17" s="156"/>
      <c r="E17" s="156"/>
      <c r="F17" s="156"/>
      <c r="G17" s="156"/>
      <c r="H17" s="156"/>
      <c r="I17" s="156"/>
      <c r="J17" s="156"/>
      <c r="K17" s="156"/>
      <c r="L17" s="156"/>
      <c r="M17" s="158"/>
      <c r="N17" s="158"/>
      <c r="O17" s="158"/>
    </row>
    <row r="18" spans="2:15" x14ac:dyDescent="0.25">
      <c r="B18" s="76" t="s">
        <v>45</v>
      </c>
      <c r="C18" s="73">
        <v>961.36099999999999</v>
      </c>
      <c r="D18" s="73">
        <v>964.39300000000003</v>
      </c>
      <c r="E18" s="73">
        <v>1216.9069999999999</v>
      </c>
      <c r="F18" s="174"/>
      <c r="G18" s="174"/>
      <c r="H18" s="174"/>
      <c r="I18" s="174"/>
      <c r="J18" s="174"/>
      <c r="K18" s="174"/>
      <c r="L18" s="174"/>
      <c r="M18" s="73"/>
      <c r="N18" s="73"/>
      <c r="O18" s="73">
        <v>591.55799999999999</v>
      </c>
    </row>
    <row r="19" spans="2:15" x14ac:dyDescent="0.25">
      <c r="B19" s="76" t="s">
        <v>47</v>
      </c>
      <c r="C19" s="73">
        <v>242.81800000000001</v>
      </c>
      <c r="D19" s="73">
        <v>259.88</v>
      </c>
      <c r="E19" s="73">
        <v>300.08999999999997</v>
      </c>
      <c r="F19" s="174"/>
      <c r="G19" s="174"/>
      <c r="H19" s="174"/>
      <c r="I19" s="174"/>
      <c r="J19" s="174"/>
      <c r="K19" s="174"/>
      <c r="L19" s="174"/>
      <c r="M19" s="73"/>
      <c r="N19" s="73"/>
      <c r="O19" s="73">
        <v>152.1</v>
      </c>
    </row>
    <row r="20" spans="2:15" x14ac:dyDescent="0.25">
      <c r="B20" s="76" t="s">
        <v>48</v>
      </c>
      <c r="C20" s="73">
        <v>431.45600000000002</v>
      </c>
      <c r="D20" s="73">
        <v>479.29399999999998</v>
      </c>
      <c r="E20" s="73">
        <v>540.83299999999997</v>
      </c>
      <c r="F20" s="174"/>
      <c r="G20" s="174"/>
      <c r="H20" s="174"/>
      <c r="I20" s="174"/>
      <c r="J20" s="174"/>
      <c r="K20" s="174"/>
      <c r="L20" s="174"/>
      <c r="M20" s="73"/>
      <c r="N20" s="73"/>
      <c r="O20" s="73">
        <v>291.10599999999999</v>
      </c>
    </row>
    <row r="21" spans="2:15" x14ac:dyDescent="0.25">
      <c r="B21" s="76" t="s">
        <v>49</v>
      </c>
      <c r="C21" s="73">
        <v>16.533999999999999</v>
      </c>
      <c r="D21" s="73">
        <v>-2.0960000000000001</v>
      </c>
      <c r="E21" s="73">
        <v>26.08</v>
      </c>
      <c r="F21" s="174"/>
      <c r="G21" s="174"/>
      <c r="H21" s="174"/>
      <c r="I21" s="174"/>
      <c r="J21" s="174"/>
      <c r="K21" s="174"/>
      <c r="L21" s="174"/>
      <c r="M21" s="73"/>
      <c r="N21" s="73"/>
      <c r="O21" s="73">
        <v>3.7879999999999998</v>
      </c>
    </row>
    <row r="22" spans="2:15" x14ac:dyDescent="0.25">
      <c r="B22" s="76" t="s">
        <v>285</v>
      </c>
      <c r="C22" s="74">
        <v>335.49800000000005</v>
      </c>
      <c r="D22" s="74">
        <v>363.54899999999998</v>
      </c>
      <c r="E22" s="74">
        <v>389.46800000000002</v>
      </c>
      <c r="F22" s="74">
        <f>'1.1 Operation &amp; Assumptions'!F39</f>
        <v>446.61537409499999</v>
      </c>
      <c r="G22" s="74">
        <f>'1.1 Operation &amp; Assumptions'!G39</f>
        <v>507.63554010563126</v>
      </c>
      <c r="H22" s="74">
        <f>'1.1 Operation &amp; Assumptions'!H39</f>
        <v>566.52291344897139</v>
      </c>
      <c r="I22" s="74">
        <f>'1.1 Operation &amp; Assumptions'!I39</f>
        <v>623.72360103783171</v>
      </c>
      <c r="J22" s="74">
        <f>'1.1 Operation &amp; Assumptions'!J39</f>
        <v>668.73809354085608</v>
      </c>
      <c r="K22" s="74">
        <f>K12*K30</f>
        <v>682.11285541167331</v>
      </c>
      <c r="L22" s="74">
        <f>L12*L30</f>
        <v>695.75511251990679</v>
      </c>
      <c r="M22" s="73"/>
      <c r="N22" s="73"/>
      <c r="O22" s="74">
        <v>218.00499999999988</v>
      </c>
    </row>
    <row r="23" spans="2:15" x14ac:dyDescent="0.25">
      <c r="B23" t="s">
        <v>51</v>
      </c>
      <c r="C23" s="73">
        <v>-0.89800000000000002</v>
      </c>
      <c r="D23" s="73">
        <v>2.851</v>
      </c>
      <c r="E23" s="73">
        <v>8.7650000000000006</v>
      </c>
      <c r="F23" s="174"/>
      <c r="G23" s="174"/>
      <c r="H23" s="174"/>
      <c r="I23" s="174"/>
      <c r="J23" s="174"/>
      <c r="K23" s="174"/>
      <c r="L23" s="174"/>
      <c r="M23" s="73"/>
      <c r="N23" s="73"/>
      <c r="O23" s="73">
        <v>-26.611999999999998</v>
      </c>
    </row>
    <row r="24" spans="2:15" x14ac:dyDescent="0.25">
      <c r="B24" t="s">
        <v>286</v>
      </c>
      <c r="C24" s="74">
        <v>334.6</v>
      </c>
      <c r="D24" s="74">
        <v>366.4</v>
      </c>
      <c r="E24" s="74">
        <v>398.23299999999983</v>
      </c>
      <c r="F24" s="175"/>
      <c r="G24" s="175"/>
      <c r="H24" s="175"/>
      <c r="I24" s="175"/>
      <c r="J24" s="175"/>
      <c r="K24" s="210"/>
      <c r="L24" s="210"/>
      <c r="M24" s="73"/>
      <c r="N24" s="73"/>
      <c r="O24" s="74">
        <v>191.39299999999989</v>
      </c>
    </row>
    <row r="25" spans="2:15" x14ac:dyDescent="0.25">
      <c r="B25" t="s">
        <v>53</v>
      </c>
      <c r="C25" s="73">
        <v>101.10899999999999</v>
      </c>
      <c r="D25" s="73">
        <v>120.301</v>
      </c>
      <c r="E25" s="73">
        <v>133.21799999999999</v>
      </c>
      <c r="F25" s="174"/>
      <c r="G25" s="174"/>
      <c r="H25" s="174"/>
      <c r="I25" s="174"/>
      <c r="J25" s="174"/>
      <c r="K25" s="174"/>
      <c r="L25" s="174"/>
      <c r="M25" s="73"/>
      <c r="N25" s="73"/>
      <c r="O25" s="73">
        <v>65.385000000000005</v>
      </c>
    </row>
    <row r="26" spans="2:15" s="70" customFormat="1" ht="15.75" thickBot="1" x14ac:dyDescent="0.3">
      <c r="B26" s="70" t="s">
        <v>287</v>
      </c>
      <c r="C26" s="77">
        <v>233.49100000000004</v>
      </c>
      <c r="D26" s="77">
        <v>246.09899999999999</v>
      </c>
      <c r="E26" s="77">
        <v>265.01499999999987</v>
      </c>
      <c r="F26" s="176"/>
      <c r="G26" s="176"/>
      <c r="H26" s="176"/>
      <c r="I26" s="176"/>
      <c r="J26" s="176"/>
      <c r="K26" s="211"/>
      <c r="L26" s="211"/>
      <c r="M26" s="78"/>
      <c r="N26" s="78"/>
      <c r="O26" s="77">
        <v>126.00799999999988</v>
      </c>
    </row>
    <row r="27" spans="2:15" ht="15.75" thickTop="1" x14ac:dyDescent="0.25">
      <c r="C27" s="73"/>
      <c r="D27" s="73"/>
      <c r="E27" s="73"/>
      <c r="F27" s="73"/>
      <c r="G27" s="73"/>
      <c r="H27" s="73"/>
      <c r="I27" s="73"/>
      <c r="J27" s="73"/>
      <c r="K27" s="73"/>
      <c r="L27" s="73"/>
      <c r="M27" s="73"/>
      <c r="N27" s="73"/>
      <c r="O27" s="73"/>
    </row>
    <row r="28" spans="2:15" x14ac:dyDescent="0.25">
      <c r="B28" t="s">
        <v>100</v>
      </c>
      <c r="C28" s="73">
        <f>C22+C15</f>
        <v>573.03800000000001</v>
      </c>
      <c r="D28" s="73">
        <f t="shared" ref="D28:I28" si="7">D22+D15</f>
        <v>633.79899999999998</v>
      </c>
      <c r="E28" s="73">
        <f t="shared" si="7"/>
        <v>678.45</v>
      </c>
      <c r="F28" s="73">
        <f t="shared" si="7"/>
        <v>763.27927341413044</v>
      </c>
      <c r="G28" s="73">
        <f t="shared" si="7"/>
        <v>846.56850273431769</v>
      </c>
      <c r="H28" s="73">
        <f t="shared" si="7"/>
        <v>911.78019060756628</v>
      </c>
      <c r="I28" s="73">
        <f t="shared" si="7"/>
        <v>976.70329840139175</v>
      </c>
      <c r="J28" s="73">
        <f>J22+J15</f>
        <v>1037.6301769869651</v>
      </c>
      <c r="K28" s="73">
        <f t="shared" ref="K28:L28" si="8">K22+K15</f>
        <v>1058.3827805267044</v>
      </c>
      <c r="L28" s="73">
        <f t="shared" si="8"/>
        <v>1079.5504361372386</v>
      </c>
      <c r="M28" s="73"/>
      <c r="N28" s="73"/>
      <c r="O28" s="73">
        <f>O22+O15</f>
        <v>348.18499999999989</v>
      </c>
    </row>
    <row r="29" spans="2:15" x14ac:dyDescent="0.25">
      <c r="B29" t="s">
        <v>288</v>
      </c>
      <c r="C29" s="145">
        <f>C28/C12</f>
        <v>0.25752121038626963</v>
      </c>
      <c r="D29" s="145">
        <f t="shared" ref="D29:J29" si="9">D28/D12</f>
        <v>0.27140287846801442</v>
      </c>
      <c r="E29" s="145">
        <f t="shared" si="9"/>
        <v>0.24560520714171943</v>
      </c>
      <c r="F29" s="145">
        <f t="shared" si="9"/>
        <v>0.25215955533158607</v>
      </c>
      <c r="G29" s="145">
        <f t="shared" si="9"/>
        <v>0.25717623433888698</v>
      </c>
      <c r="H29" s="145">
        <f t="shared" si="9"/>
        <v>0.25637504015889229</v>
      </c>
      <c r="I29" s="145">
        <f t="shared" si="9"/>
        <v>0.25410176305671467</v>
      </c>
      <c r="J29" s="145">
        <f t="shared" si="9"/>
        <v>0.2515105091111664</v>
      </c>
      <c r="K29" s="145">
        <f>K28/K12</f>
        <v>0.25151050911116635</v>
      </c>
      <c r="L29" s="145">
        <f t="shared" ref="L29" si="10">L28/L12</f>
        <v>0.2515105091111664</v>
      </c>
      <c r="M29" s="73"/>
      <c r="N29" s="73"/>
      <c r="O29" s="145">
        <f t="shared" ref="O29" si="11">O28/O12</f>
        <v>0.25108221674333342</v>
      </c>
    </row>
    <row r="30" spans="2:15" x14ac:dyDescent="0.25">
      <c r="B30" t="s">
        <v>314</v>
      </c>
      <c r="C30" s="145"/>
      <c r="D30" s="145"/>
      <c r="E30" s="145">
        <f>'1.1 Operation &amp; Assumptions'!E39/'1.1 Operation &amp; Assumptions'!E25</f>
        <v>0.14395037359359389</v>
      </c>
      <c r="F30" s="148">
        <f>'1.1 Operation &amp; Assumptions'!F39/'1.1 Operation &amp; Assumptions'!F25</f>
        <v>0.14754538483968779</v>
      </c>
      <c r="G30" s="148">
        <f>'1.1 Operation &amp; Assumptions'!G39/'1.1 Operation &amp; Assumptions'!G25</f>
        <v>0.1542129150792714</v>
      </c>
      <c r="H30" s="148">
        <f>'1.1 Operation &amp; Assumptions'!H39/'1.1 Operation &amp; Assumptions'!H25</f>
        <v>0.15929533914268329</v>
      </c>
      <c r="I30" s="148">
        <f>'1.1 Operation &amp; Assumptions'!I39/'1.1 Operation &amp; Assumptions'!I25</f>
        <v>0.16226961344678725</v>
      </c>
      <c r="J30" s="148">
        <f>'1.1 Operation &amp; Assumptions'!J39/'1.1 Operation &amp; Assumptions'!J25</f>
        <v>0.16209499501728969</v>
      </c>
      <c r="K30" s="148">
        <f>J30</f>
        <v>0.16209499501728969</v>
      </c>
      <c r="L30" s="148">
        <f>K30</f>
        <v>0.16209499501728969</v>
      </c>
      <c r="M30" s="73"/>
      <c r="N30" s="73"/>
      <c r="O30" s="145"/>
    </row>
    <row r="31" spans="2:15" x14ac:dyDescent="0.25">
      <c r="B31" t="s">
        <v>55</v>
      </c>
      <c r="C31" s="73">
        <v>258.35199999999998</v>
      </c>
      <c r="D31" s="73">
        <v>270.90300000000002</v>
      </c>
      <c r="E31" s="73">
        <v>329.99799999999999</v>
      </c>
      <c r="F31" s="73">
        <f>+F38-E38+F40</f>
        <v>398.13421709297245</v>
      </c>
      <c r="G31" s="73">
        <f>+G38-F38+G40</f>
        <v>404.47281751507182</v>
      </c>
      <c r="H31" s="73">
        <f>+H38-G38+H40</f>
        <v>363.87030325602336</v>
      </c>
      <c r="I31" s="73">
        <f>+I38-H38+I40</f>
        <v>375.70747412585939</v>
      </c>
      <c r="J31" s="73">
        <f>+J38-I38+J40</f>
        <v>415.72366590871184</v>
      </c>
      <c r="K31" s="73">
        <f t="shared" ref="K31" si="12">+K38-J38+K40</f>
        <v>397.98357627468255</v>
      </c>
      <c r="L31" s="73">
        <f>+L38-K38+L40</f>
        <v>405.94324780017575</v>
      </c>
      <c r="M31" s="73"/>
      <c r="N31" s="73"/>
      <c r="O31" s="73">
        <v>150.84200000000001</v>
      </c>
    </row>
    <row r="32" spans="2:15" x14ac:dyDescent="0.25">
      <c r="D32" s="73"/>
      <c r="E32" s="73"/>
      <c r="F32" s="212"/>
      <c r="G32" s="212"/>
      <c r="H32" s="212"/>
      <c r="I32" s="212"/>
      <c r="J32" s="212"/>
      <c r="K32" s="212"/>
      <c r="L32" s="212">
        <f t="shared" ref="L32" si="13">L31/L40</f>
        <v>1.0577076447260907</v>
      </c>
    </row>
    <row r="33" spans="2:15" s="71" customFormat="1" x14ac:dyDescent="0.25">
      <c r="B33" s="153" t="s">
        <v>289</v>
      </c>
      <c r="C33" s="196"/>
      <c r="D33" s="196"/>
      <c r="E33" s="196"/>
      <c r="F33" s="196"/>
      <c r="G33" s="196"/>
      <c r="H33" s="196"/>
      <c r="I33" s="196"/>
      <c r="J33" s="196"/>
      <c r="K33" s="196"/>
      <c r="L33" s="196"/>
      <c r="M33" s="196"/>
      <c r="N33" s="196"/>
      <c r="O33" s="196"/>
    </row>
    <row r="34" spans="2:15" x14ac:dyDescent="0.25">
      <c r="B34" s="80" t="s">
        <v>236</v>
      </c>
      <c r="C34" s="80" t="s">
        <v>290</v>
      </c>
      <c r="D34" s="197">
        <f>BS!C11-BS!C22</f>
        <v>1154.2999999999997</v>
      </c>
      <c r="E34" s="197">
        <f>BS!D11-BS!D22</f>
        <v>1425.0000000000005</v>
      </c>
      <c r="F34" s="197">
        <f>F12/F35</f>
        <v>1513.4847307499999</v>
      </c>
      <c r="G34" s="197">
        <f t="shared" ref="G34:K34" si="14">G12/G35</f>
        <v>1567.5159856089285</v>
      </c>
      <c r="H34" s="197">
        <f t="shared" si="14"/>
        <v>1616.5596343871796</v>
      </c>
      <c r="I34" s="197">
        <f t="shared" si="14"/>
        <v>1747.1584588290157</v>
      </c>
      <c r="J34" s="197">
        <f t="shared" si="14"/>
        <v>1875.2698728789637</v>
      </c>
      <c r="K34" s="197">
        <f t="shared" si="14"/>
        <v>1912.7752703365434</v>
      </c>
      <c r="L34" s="197">
        <f>L12/L35</f>
        <v>1951.030775743274</v>
      </c>
      <c r="M34" s="80"/>
      <c r="N34" s="80"/>
      <c r="O34" s="197">
        <f>BS!E11-BS!E22</f>
        <v>449.79999999999995</v>
      </c>
    </row>
    <row r="35" spans="2:15" x14ac:dyDescent="0.25">
      <c r="B35" s="166" t="s">
        <v>222</v>
      </c>
      <c r="C35" s="80"/>
      <c r="D35" s="198">
        <f>D12/D34</f>
        <v>2.0231049120679203</v>
      </c>
      <c r="E35" s="198">
        <f>E12/E34</f>
        <v>1.9384982456140343</v>
      </c>
      <c r="F35" s="167">
        <f>'Given Assumptions'!D17</f>
        <v>2</v>
      </c>
      <c r="G35" s="167">
        <f>'Given Assumptions'!E17</f>
        <v>2.1</v>
      </c>
      <c r="H35" s="167">
        <f>'Given Assumptions'!F17</f>
        <v>2.2000000000000002</v>
      </c>
      <c r="I35" s="167">
        <f>'Given Assumptions'!G17</f>
        <v>2.2000000000000002</v>
      </c>
      <c r="J35" s="167">
        <f>'Given Assumptions'!H17</f>
        <v>2.2000000000000002</v>
      </c>
      <c r="K35" s="167">
        <f>J35</f>
        <v>2.2000000000000002</v>
      </c>
      <c r="L35" s="167">
        <f>K35</f>
        <v>2.2000000000000002</v>
      </c>
      <c r="M35" s="80"/>
      <c r="N35" s="80"/>
      <c r="O35" s="198">
        <f>O12/O34</f>
        <v>3.0830080035571363</v>
      </c>
    </row>
    <row r="36" spans="2:15" x14ac:dyDescent="0.25">
      <c r="B36" s="80" t="s">
        <v>291</v>
      </c>
      <c r="C36" s="80" t="s">
        <v>290</v>
      </c>
      <c r="D36" s="80" t="s">
        <v>290</v>
      </c>
      <c r="E36" s="199">
        <f>-(E34-D34)</f>
        <v>-270.70000000000073</v>
      </c>
      <c r="F36" s="199">
        <f t="shared" ref="F36:J36" si="15">-(F34-E34)</f>
        <v>-88.484730749999471</v>
      </c>
      <c r="G36" s="199">
        <f t="shared" si="15"/>
        <v>-54.031254858928605</v>
      </c>
      <c r="H36" s="199">
        <f t="shared" si="15"/>
        <v>-49.043648778251054</v>
      </c>
      <c r="I36" s="199">
        <f t="shared" si="15"/>
        <v>-130.59882444183609</v>
      </c>
      <c r="J36" s="199">
        <f t="shared" si="15"/>
        <v>-128.11141404994805</v>
      </c>
      <c r="K36" s="199">
        <f>-(K34-J34)</f>
        <v>-37.505397457579647</v>
      </c>
      <c r="L36" s="199">
        <f>-(L34-K34)</f>
        <v>-38.255505406730663</v>
      </c>
      <c r="M36" s="197"/>
      <c r="N36" s="80"/>
      <c r="O36" s="80"/>
    </row>
    <row r="37" spans="2:15" x14ac:dyDescent="0.25">
      <c r="B37" s="80"/>
      <c r="F37" s="80"/>
      <c r="G37" s="80"/>
      <c r="H37" s="80"/>
      <c r="I37" s="80"/>
      <c r="J37" s="80"/>
      <c r="K37" s="80"/>
      <c r="L37" s="80"/>
      <c r="M37" s="80"/>
      <c r="N37" s="80"/>
      <c r="O37" s="80"/>
    </row>
    <row r="38" spans="2:15" x14ac:dyDescent="0.25">
      <c r="B38" s="80" t="s">
        <v>237</v>
      </c>
      <c r="C38" s="80"/>
      <c r="D38" s="199">
        <f>BS!C14+BS!C15</f>
        <v>810</v>
      </c>
      <c r="E38" s="199">
        <f>BS!D14+BS!D15</f>
        <v>850.5</v>
      </c>
      <c r="F38" s="199">
        <f t="shared" ref="F38:L38" si="16">F12/F39</f>
        <v>931.970317773842</v>
      </c>
      <c r="G38" s="199">
        <f t="shared" si="16"/>
        <v>997.51017266022734</v>
      </c>
      <c r="H38" s="199">
        <f t="shared" si="16"/>
        <v>1016.1231987576558</v>
      </c>
      <c r="I38" s="199">
        <f t="shared" si="16"/>
        <v>1038.8509755199552</v>
      </c>
      <c r="J38" s="199">
        <f t="shared" si="16"/>
        <v>1085.6825579825581</v>
      </c>
      <c r="K38" s="199">
        <f t="shared" si="16"/>
        <v>1107.3962091422095</v>
      </c>
      <c r="L38" s="199">
        <f t="shared" si="16"/>
        <v>1129.5441333250535</v>
      </c>
      <c r="M38" s="80"/>
      <c r="N38" s="200"/>
      <c r="O38" s="199">
        <f>BS!E14+BS!E15</f>
        <v>871.40000000000009</v>
      </c>
    </row>
    <row r="39" spans="2:15" s="155" customFormat="1" x14ac:dyDescent="0.25">
      <c r="B39" s="166" t="s">
        <v>223</v>
      </c>
      <c r="C39" s="166"/>
      <c r="D39" s="198">
        <f>D12/D38</f>
        <v>2.8830493827160493</v>
      </c>
      <c r="E39" s="198">
        <f>E12/E38</f>
        <v>3.2479247501469719</v>
      </c>
      <c r="F39" s="167">
        <f>E39</f>
        <v>3.2479247501469719</v>
      </c>
      <c r="G39" s="168">
        <f>'Given Assumptions'!E18</f>
        <v>3.3</v>
      </c>
      <c r="H39" s="168">
        <f>'Given Assumptions'!F18</f>
        <v>3.5</v>
      </c>
      <c r="I39" s="168">
        <f>'Given Assumptions'!G18</f>
        <v>3.7</v>
      </c>
      <c r="J39" s="168">
        <f>'Given Assumptions'!H18</f>
        <v>3.8</v>
      </c>
      <c r="K39" s="213">
        <f>J39</f>
        <v>3.8</v>
      </c>
      <c r="L39" s="209">
        <f>K39</f>
        <v>3.8</v>
      </c>
      <c r="M39" s="166"/>
      <c r="N39" s="166"/>
      <c r="O39" s="198">
        <f>O12/O38</f>
        <v>1.5913897176956617</v>
      </c>
    </row>
    <row r="40" spans="2:15" x14ac:dyDescent="0.25">
      <c r="B40" s="80" t="s">
        <v>238</v>
      </c>
      <c r="C40" s="199">
        <f>C15</f>
        <v>237.54</v>
      </c>
      <c r="D40" s="199">
        <f t="shared" ref="D40:E40" si="17">D15</f>
        <v>270.25</v>
      </c>
      <c r="E40" s="199">
        <f t="shared" si="17"/>
        <v>288.98200000000003</v>
      </c>
      <c r="F40" s="199">
        <f>F38*F41</f>
        <v>316.66389931913045</v>
      </c>
      <c r="G40" s="199">
        <f t="shared" ref="G40:L40" si="18">G38*G41</f>
        <v>338.93296262868648</v>
      </c>
      <c r="H40" s="199">
        <f t="shared" si="18"/>
        <v>345.25727715859489</v>
      </c>
      <c r="I40" s="199">
        <f t="shared" si="18"/>
        <v>352.97969736355998</v>
      </c>
      <c r="J40" s="199">
        <f t="shared" si="18"/>
        <v>368.89208344610893</v>
      </c>
      <c r="K40" s="199">
        <f t="shared" si="18"/>
        <v>376.26992511503119</v>
      </c>
      <c r="L40" s="199">
        <f t="shared" si="18"/>
        <v>383.79532361733175</v>
      </c>
      <c r="M40" s="80"/>
      <c r="N40" s="80"/>
      <c r="O40" s="199">
        <f>O15</f>
        <v>130.18</v>
      </c>
    </row>
    <row r="41" spans="2:15" s="146" customFormat="1" x14ac:dyDescent="0.25">
      <c r="B41" s="166" t="s">
        <v>224</v>
      </c>
      <c r="C41" s="161"/>
      <c r="D41" s="201">
        <f>D40/D38</f>
        <v>0.33364197530864198</v>
      </c>
      <c r="E41" s="201">
        <f>E40/E38</f>
        <v>0.33977895355673138</v>
      </c>
      <c r="F41" s="171">
        <f>E41</f>
        <v>0.33977895355673138</v>
      </c>
      <c r="G41" s="171">
        <f t="shared" ref="G41:J41" si="19">F41</f>
        <v>0.33977895355673138</v>
      </c>
      <c r="H41" s="171">
        <f t="shared" si="19"/>
        <v>0.33977895355673138</v>
      </c>
      <c r="I41" s="171">
        <f t="shared" si="19"/>
        <v>0.33977895355673138</v>
      </c>
      <c r="J41" s="171">
        <f t="shared" si="19"/>
        <v>0.33977895355673138</v>
      </c>
      <c r="K41" s="171">
        <f>J41</f>
        <v>0.33977895355673138</v>
      </c>
      <c r="L41" s="171">
        <f>K41</f>
        <v>0.33977895355673138</v>
      </c>
      <c r="M41" s="161"/>
      <c r="N41" s="161"/>
      <c r="O41" s="201">
        <f>O40/O38</f>
        <v>0.14939178333715858</v>
      </c>
    </row>
    <row r="42" spans="2:15" x14ac:dyDescent="0.25">
      <c r="B42" s="80"/>
      <c r="C42" s="80"/>
      <c r="D42" s="80"/>
      <c r="E42" s="80"/>
      <c r="F42" s="80"/>
      <c r="G42" s="80"/>
      <c r="H42" s="80"/>
      <c r="I42" s="80"/>
      <c r="J42" s="80"/>
      <c r="K42" s="80"/>
      <c r="L42" s="80"/>
      <c r="M42" s="80"/>
      <c r="N42" s="80"/>
      <c r="O42" s="80"/>
    </row>
    <row r="43" spans="2:15" x14ac:dyDescent="0.25">
      <c r="B43" s="80" t="s">
        <v>63</v>
      </c>
      <c r="C43" s="80"/>
      <c r="D43" s="197">
        <f>BS!C6</f>
        <v>797.5</v>
      </c>
      <c r="E43" s="197">
        <f>BS!D6</f>
        <v>1076.8</v>
      </c>
      <c r="F43" s="197">
        <f>F12*F44</f>
        <v>1210.7877845999999</v>
      </c>
      <c r="G43" s="197">
        <f>G12*G44</f>
        <v>1316.7134279115</v>
      </c>
      <c r="H43" s="197">
        <f>H12*H44</f>
        <v>1422.5724782607183</v>
      </c>
      <c r="I43" s="197">
        <f>I12*I44</f>
        <v>1537.4994437695341</v>
      </c>
      <c r="J43" s="197">
        <f>J12*J44</f>
        <v>1650.2374881334883</v>
      </c>
      <c r="K43" s="197">
        <f t="shared" ref="K43:L43" si="20">K12*K44</f>
        <v>1683.2422378961583</v>
      </c>
      <c r="L43" s="197">
        <f t="shared" si="20"/>
        <v>1716.9070826540815</v>
      </c>
      <c r="M43" s="80"/>
      <c r="N43" s="80"/>
      <c r="O43" s="199">
        <f>BS!E6</f>
        <v>257.5</v>
      </c>
    </row>
    <row r="44" spans="2:15" x14ac:dyDescent="0.25">
      <c r="B44" s="166" t="s">
        <v>292</v>
      </c>
      <c r="C44" s="80"/>
      <c r="D44" s="202">
        <f>D43/D12</f>
        <v>0.34150226740376916</v>
      </c>
      <c r="E44" s="202">
        <f>E43/E12</f>
        <v>0.38981161036215412</v>
      </c>
      <c r="F44" s="170">
        <v>0.4</v>
      </c>
      <c r="G44" s="170">
        <v>0.4</v>
      </c>
      <c r="H44" s="170">
        <v>0.4</v>
      </c>
      <c r="I44" s="170">
        <v>0.4</v>
      </c>
      <c r="J44" s="170">
        <v>0.4</v>
      </c>
      <c r="K44" s="170">
        <f>J44</f>
        <v>0.4</v>
      </c>
      <c r="L44" s="170">
        <f>K44</f>
        <v>0.4</v>
      </c>
      <c r="M44" s="80"/>
      <c r="N44" s="80"/>
      <c r="O44" s="202">
        <f>O43/O12</f>
        <v>0.18568769709036395</v>
      </c>
    </row>
    <row r="45" spans="2:15" x14ac:dyDescent="0.25">
      <c r="B45" s="80" t="s">
        <v>293</v>
      </c>
      <c r="C45" s="80"/>
      <c r="D45" s="199">
        <f>+BS!C23</f>
        <v>317.3</v>
      </c>
      <c r="E45" s="199">
        <f>+BS!D23</f>
        <v>510.2</v>
      </c>
      <c r="F45" s="177"/>
      <c r="G45" s="203"/>
      <c r="H45" s="203"/>
      <c r="I45" s="203"/>
      <c r="J45" s="203"/>
      <c r="K45" s="203"/>
      <c r="L45" s="203"/>
      <c r="M45" s="80"/>
      <c r="N45" s="80"/>
      <c r="O45" s="200">
        <f>+BS!E23</f>
        <v>2266.9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39121-535C-47AC-81BF-74798F12ABBC}">
  <dimension ref="A1:O73"/>
  <sheetViews>
    <sheetView workbookViewId="0">
      <pane xSplit="2" ySplit="4" topLeftCell="C8" activePane="bottomRight" state="frozen"/>
      <selection pane="topRight"/>
      <selection pane="bottomLeft"/>
      <selection pane="bottomRight" activeCell="C51" sqref="C51"/>
    </sheetView>
  </sheetViews>
  <sheetFormatPr defaultRowHeight="15" x14ac:dyDescent="0.25"/>
  <cols>
    <col min="2" max="2" width="35.28515625" bestFit="1" customWidth="1"/>
    <col min="3" max="4" width="9.7109375" bestFit="1" customWidth="1"/>
    <col min="5" max="5" width="10.85546875" bestFit="1" customWidth="1"/>
    <col min="6" max="10" width="9.7109375" bestFit="1" customWidth="1"/>
    <col min="13" max="13" width="9.5703125" bestFit="1" customWidth="1"/>
  </cols>
  <sheetData>
    <row r="1" spans="1:15" s="224" customFormat="1" x14ac:dyDescent="0.25">
      <c r="A1" s="101"/>
      <c r="B1" s="101"/>
      <c r="C1" s="101"/>
      <c r="D1" s="101"/>
      <c r="E1" s="101"/>
      <c r="F1" s="101"/>
      <c r="G1" s="101"/>
      <c r="H1" s="101"/>
      <c r="I1" s="101"/>
      <c r="J1" s="101"/>
      <c r="K1" s="101"/>
      <c r="L1" s="101"/>
      <c r="M1" s="101"/>
    </row>
    <row r="2" spans="1:15" s="224" customFormat="1" x14ac:dyDescent="0.25">
      <c r="A2" s="101"/>
      <c r="B2" s="101" t="s">
        <v>242</v>
      </c>
      <c r="C2" s="101"/>
      <c r="D2" s="101"/>
      <c r="E2" s="101"/>
      <c r="F2" s="101"/>
      <c r="G2" s="101"/>
      <c r="H2" s="101"/>
      <c r="I2" s="101"/>
      <c r="J2" s="101"/>
      <c r="K2" s="101"/>
      <c r="L2" s="101"/>
      <c r="M2" s="101"/>
    </row>
    <row r="3" spans="1:15" s="224" customFormat="1" x14ac:dyDescent="0.25">
      <c r="A3" s="101"/>
      <c r="B3" s="101" t="s">
        <v>294</v>
      </c>
      <c r="C3" s="101"/>
      <c r="D3" s="101"/>
      <c r="E3" s="101"/>
      <c r="F3" s="101"/>
      <c r="G3" s="101"/>
      <c r="H3" s="101"/>
      <c r="I3" s="101"/>
      <c r="J3" s="101"/>
      <c r="K3" s="101"/>
      <c r="L3" s="101"/>
      <c r="M3" s="101"/>
    </row>
    <row r="4" spans="1:15" s="224" customFormat="1" x14ac:dyDescent="0.25">
      <c r="A4" s="222"/>
      <c r="B4" s="225" t="s">
        <v>244</v>
      </c>
      <c r="C4" s="222">
        <v>2012</v>
      </c>
      <c r="D4" s="222">
        <v>2013</v>
      </c>
      <c r="E4" s="222">
        <v>2014</v>
      </c>
      <c r="F4" s="220" t="s">
        <v>271</v>
      </c>
      <c r="G4" s="220" t="s">
        <v>272</v>
      </c>
      <c r="H4" s="220" t="s">
        <v>273</v>
      </c>
      <c r="I4" s="220" t="s">
        <v>274</v>
      </c>
      <c r="J4" s="220" t="s">
        <v>275</v>
      </c>
      <c r="K4" s="222"/>
      <c r="L4" s="222" t="s">
        <v>295</v>
      </c>
      <c r="M4" s="222" t="s">
        <v>277</v>
      </c>
      <c r="O4" s="222" t="s">
        <v>150</v>
      </c>
    </row>
    <row r="6" spans="1:15" s="152" customFormat="1" x14ac:dyDescent="0.25">
      <c r="B6" s="152" t="s">
        <v>296</v>
      </c>
    </row>
    <row r="7" spans="1:15" s="71" customFormat="1" x14ac:dyDescent="0.25">
      <c r="B7" s="153" t="s">
        <v>297</v>
      </c>
    </row>
    <row r="8" spans="1:15" x14ac:dyDescent="0.25">
      <c r="B8" s="75" t="s">
        <v>298</v>
      </c>
      <c r="C8" s="73">
        <v>7405</v>
      </c>
      <c r="D8" s="73">
        <v>7000</v>
      </c>
      <c r="E8" s="73">
        <v>7255</v>
      </c>
      <c r="F8" s="73">
        <f>E8*(1+F9)</f>
        <v>7762.85</v>
      </c>
      <c r="G8" s="73">
        <f t="shared" ref="G8:J8" si="0">F8*(1+G9)</f>
        <v>8150.9925000000003</v>
      </c>
      <c r="H8" s="73">
        <f t="shared" si="0"/>
        <v>8477.0322000000015</v>
      </c>
      <c r="I8" s="73">
        <f t="shared" si="0"/>
        <v>8816.1134880000027</v>
      </c>
      <c r="J8" s="73">
        <f t="shared" si="0"/>
        <v>9080.5968926400037</v>
      </c>
      <c r="L8">
        <v>3668</v>
      </c>
      <c r="M8">
        <v>3694</v>
      </c>
    </row>
    <row r="9" spans="1:15" s="146" customFormat="1" x14ac:dyDescent="0.25">
      <c r="B9" s="154" t="s">
        <v>283</v>
      </c>
      <c r="D9" s="147">
        <f>D8/C8-1</f>
        <v>-5.4692775151924389E-2</v>
      </c>
      <c r="E9" s="147">
        <f>E8/D8-1</f>
        <v>3.6428571428571477E-2</v>
      </c>
      <c r="F9" s="148">
        <f>'Given Assumptions'!D6</f>
        <v>7.0000000000000007E-2</v>
      </c>
      <c r="G9" s="148">
        <f>'Given Assumptions'!E6</f>
        <v>0.05</v>
      </c>
      <c r="H9" s="148">
        <f>'Given Assumptions'!F6</f>
        <v>0.04</v>
      </c>
      <c r="I9" s="148">
        <f>'Given Assumptions'!G6</f>
        <v>0.04</v>
      </c>
      <c r="J9" s="148">
        <f>'Given Assumptions'!H6</f>
        <v>0.03</v>
      </c>
      <c r="M9" s="147">
        <f>M8/L8-1</f>
        <v>7.0883315158123406E-3</v>
      </c>
    </row>
    <row r="10" spans="1:15" x14ac:dyDescent="0.25">
      <c r="B10" s="75" t="s">
        <v>299</v>
      </c>
      <c r="C10" s="73">
        <f>C12/C8</f>
        <v>0.22893787981093858</v>
      </c>
      <c r="D10" s="73">
        <f t="shared" ref="D10:E10" si="1">D12/D8</f>
        <v>0.236455</v>
      </c>
      <c r="E10" s="73">
        <f t="shared" si="1"/>
        <v>0.26791578221915918</v>
      </c>
      <c r="F10" s="73">
        <f>E10*(1+F11)</f>
        <v>0.28131157133011714</v>
      </c>
      <c r="G10" s="73">
        <f t="shared" ref="G10:J10" si="2">F10*(1+G11)</f>
        <v>0.295377149896623</v>
      </c>
      <c r="H10" s="73">
        <f t="shared" si="2"/>
        <v>0.31014600739145415</v>
      </c>
      <c r="I10" s="73">
        <f t="shared" si="2"/>
        <v>0.32565330776102686</v>
      </c>
      <c r="J10" s="73">
        <f t="shared" si="2"/>
        <v>0.3419359731490782</v>
      </c>
      <c r="M10" s="73">
        <f t="shared" ref="M10" si="3">M12/M8</f>
        <v>0.27268624796968055</v>
      </c>
    </row>
    <row r="11" spans="1:15" x14ac:dyDescent="0.25">
      <c r="A11" s="146"/>
      <c r="B11" s="154" t="s">
        <v>283</v>
      </c>
      <c r="C11" s="146"/>
      <c r="D11" s="147">
        <f>D10/C10-1</f>
        <v>3.2834759347248221E-2</v>
      </c>
      <c r="E11" s="147">
        <f>E10/D10-1</f>
        <v>0.13305187971985877</v>
      </c>
      <c r="F11" s="148">
        <f>'Given Assumptions'!D7</f>
        <v>0.05</v>
      </c>
      <c r="G11" s="148">
        <f>'Given Assumptions'!E7</f>
        <v>0.05</v>
      </c>
      <c r="H11" s="148">
        <f>'Given Assumptions'!F7</f>
        <v>0.05</v>
      </c>
      <c r="I11" s="148">
        <f>'Given Assumptions'!G7</f>
        <v>0.05</v>
      </c>
      <c r="J11" s="148">
        <f>'Given Assumptions'!H7</f>
        <v>0.05</v>
      </c>
      <c r="K11" s="146"/>
      <c r="L11" s="146"/>
      <c r="M11" s="147"/>
    </row>
    <row r="12" spans="1:15" x14ac:dyDescent="0.25">
      <c r="B12" t="s">
        <v>300</v>
      </c>
      <c r="C12" s="73">
        <f>'1.2 Projected (old)'!C8</f>
        <v>1695.2850000000001</v>
      </c>
      <c r="D12" s="73">
        <f>'1.2 Projected (old)'!D8</f>
        <v>1655.1849999999999</v>
      </c>
      <c r="E12" s="73">
        <f>'1.2 Projected (old)'!E8</f>
        <v>1943.729</v>
      </c>
      <c r="F12" s="73">
        <f>E12*(1+F13)</f>
        <v>2183.7795314999998</v>
      </c>
      <c r="G12" s="73">
        <f t="shared" ref="G12:J12" si="4">F12*(1+G13)</f>
        <v>2407.6169334787501</v>
      </c>
      <c r="H12" s="73">
        <f t="shared" si="4"/>
        <v>2629.1176913587951</v>
      </c>
      <c r="I12" s="73">
        <f t="shared" si="4"/>
        <v>2870.9965189638046</v>
      </c>
      <c r="J12" s="73">
        <f t="shared" si="4"/>
        <v>3104.9827352593552</v>
      </c>
      <c r="M12" s="151">
        <v>1007.303</v>
      </c>
    </row>
    <row r="13" spans="1:15" x14ac:dyDescent="0.25">
      <c r="B13" s="154" t="s">
        <v>283</v>
      </c>
      <c r="C13" s="149"/>
      <c r="D13" s="147">
        <f t="shared" ref="D13:E13" si="5">D12/C12-1</f>
        <v>-2.3653839914822616E-2</v>
      </c>
      <c r="E13" s="147">
        <f t="shared" si="5"/>
        <v>0.1743273410525108</v>
      </c>
      <c r="F13" s="147">
        <f>F45</f>
        <v>0.12349999999999994</v>
      </c>
      <c r="G13" s="147">
        <f t="shared" ref="G13:J13" si="6">G45</f>
        <v>0.10250000000000004</v>
      </c>
      <c r="H13" s="147">
        <f t="shared" si="6"/>
        <v>9.2000000000000082E-2</v>
      </c>
      <c r="I13" s="147">
        <f t="shared" si="6"/>
        <v>9.2000000000000082E-2</v>
      </c>
      <c r="J13" s="147">
        <f t="shared" si="6"/>
        <v>8.1500000000000128E-2</v>
      </c>
      <c r="M13" s="151"/>
    </row>
    <row r="14" spans="1:15" x14ac:dyDescent="0.25">
      <c r="E14" s="159"/>
      <c r="F14" s="159"/>
      <c r="G14" s="159"/>
      <c r="H14" s="159"/>
      <c r="I14" s="159"/>
      <c r="J14" s="159"/>
    </row>
    <row r="15" spans="1:15" s="71" customFormat="1" x14ac:dyDescent="0.25">
      <c r="B15" s="79" t="s">
        <v>301</v>
      </c>
    </row>
    <row r="16" spans="1:15" x14ac:dyDescent="0.25">
      <c r="B16" t="s">
        <v>302</v>
      </c>
      <c r="C16" s="73">
        <f>'1.2 Projected (old)'!C9</f>
        <v>76.534999999999997</v>
      </c>
      <c r="D16" s="73">
        <f>'1.2 Projected (old)'!D9</f>
        <v>187.91499999999999</v>
      </c>
      <c r="E16" s="73">
        <f>'1.2 Projected (old)'!E9</f>
        <v>311.15499999999997</v>
      </c>
      <c r="F16" s="150">
        <f>E16*(1+F17)</f>
        <v>320.48964999999998</v>
      </c>
      <c r="G16" s="150">
        <f t="shared" ref="G16" si="7">F16*(1+G17)</f>
        <v>330.10433949999998</v>
      </c>
      <c r="H16" s="150">
        <f t="shared" ref="H16" si="8">G16*(1+H17)</f>
        <v>340.00746968499999</v>
      </c>
      <c r="I16" s="150">
        <f t="shared" ref="I16" si="9">H16*(1+I17)</f>
        <v>350.20769377555001</v>
      </c>
      <c r="J16" s="150">
        <f t="shared" ref="J16" si="10">I16*(1+J17)</f>
        <v>360.7139245888165</v>
      </c>
      <c r="M16" s="150">
        <v>121.142</v>
      </c>
      <c r="O16" t="s">
        <v>303</v>
      </c>
    </row>
    <row r="17" spans="1:15" x14ac:dyDescent="0.25">
      <c r="B17" s="154" t="s">
        <v>283</v>
      </c>
      <c r="D17" s="147">
        <f>D16/C16-1</f>
        <v>1.4552818971712287</v>
      </c>
      <c r="E17" s="147">
        <f>E16/D16-1</f>
        <v>0.65582843306814254</v>
      </c>
      <c r="F17" s="148">
        <f>'Given Assumptions'!D8</f>
        <v>0.03</v>
      </c>
      <c r="G17" s="148">
        <f>'Given Assumptions'!E8</f>
        <v>0.03</v>
      </c>
      <c r="H17" s="148">
        <f>'Given Assumptions'!F8</f>
        <v>0.03</v>
      </c>
      <c r="I17" s="148">
        <f>'Given Assumptions'!G8</f>
        <v>0.03</v>
      </c>
      <c r="J17" s="148">
        <f>'Given Assumptions'!H8</f>
        <v>0.03</v>
      </c>
    </row>
    <row r="19" spans="1:15" s="71" customFormat="1" x14ac:dyDescent="0.25">
      <c r="B19" s="79" t="s">
        <v>304</v>
      </c>
    </row>
    <row r="20" spans="1:15" x14ac:dyDescent="0.25">
      <c r="B20" s="76" t="s">
        <v>281</v>
      </c>
      <c r="C20" s="73">
        <f>'1.2 Projected (old)'!C10</f>
        <v>384.79300000000001</v>
      </c>
      <c r="D20" s="73">
        <f>'1.2 Projected (old)'!D10</f>
        <v>412.00400000000002</v>
      </c>
      <c r="E20" s="73">
        <f>'1.2 Projected (old)'!E10</f>
        <v>416.673</v>
      </c>
      <c r="F20" s="150">
        <f t="shared" ref="F20:J20" si="11">E20*(1+F21)</f>
        <v>429.17319000000003</v>
      </c>
      <c r="G20" s="150">
        <f t="shared" si="11"/>
        <v>454.92358140000005</v>
      </c>
      <c r="H20" s="150">
        <f t="shared" si="11"/>
        <v>482.21899628400007</v>
      </c>
      <c r="I20" s="150">
        <f t="shared" si="11"/>
        <v>511.1521360610401</v>
      </c>
      <c r="J20" s="150">
        <f t="shared" si="11"/>
        <v>541.82126422470253</v>
      </c>
      <c r="M20">
        <v>212.28100000000001</v>
      </c>
    </row>
    <row r="21" spans="1:15" x14ac:dyDescent="0.25">
      <c r="B21" s="154" t="s">
        <v>283</v>
      </c>
      <c r="C21" s="73"/>
      <c r="D21" s="147">
        <f>D20/C20-1</f>
        <v>7.0715943377348323E-2</v>
      </c>
      <c r="E21" s="147">
        <f>E20/D20-1</f>
        <v>1.1332414248405254E-2</v>
      </c>
      <c r="F21" s="148">
        <f>'Given Assumptions'!D9</f>
        <v>0.03</v>
      </c>
      <c r="G21" s="148">
        <f>'Given Assumptions'!E9</f>
        <v>0.06</v>
      </c>
      <c r="H21" s="148">
        <f>'Given Assumptions'!F9</f>
        <v>0.06</v>
      </c>
      <c r="I21" s="148">
        <f>'Given Assumptions'!G9</f>
        <v>0.06</v>
      </c>
      <c r="J21" s="148">
        <f>'Given Assumptions'!H9</f>
        <v>0.06</v>
      </c>
    </row>
    <row r="22" spans="1:15" x14ac:dyDescent="0.25">
      <c r="B22" s="76" t="s">
        <v>282</v>
      </c>
      <c r="C22" s="73">
        <f>'1.2 Projected (old)'!C11</f>
        <v>68.593999999999994</v>
      </c>
      <c r="D22" s="73">
        <f>'1.2 Projected (old)'!D11</f>
        <v>80.165999999999997</v>
      </c>
      <c r="E22" s="73">
        <f>'1.2 Projected (old)'!E11</f>
        <v>90.802999999999997</v>
      </c>
      <c r="F22" s="150">
        <f t="shared" ref="F22:J22" si="12">E22*(1+F23)</f>
        <v>93.527090000000001</v>
      </c>
      <c r="G22" s="150">
        <f t="shared" si="12"/>
        <v>99.138715400000009</v>
      </c>
      <c r="H22" s="150">
        <f t="shared" si="12"/>
        <v>105.08703832400002</v>
      </c>
      <c r="I22" s="150">
        <f t="shared" si="12"/>
        <v>111.39226062344002</v>
      </c>
      <c r="J22" s="150">
        <f t="shared" si="12"/>
        <v>118.07579626084643</v>
      </c>
      <c r="M22">
        <v>46.011000000000003</v>
      </c>
    </row>
    <row r="23" spans="1:15" x14ac:dyDescent="0.25">
      <c r="B23" s="154" t="s">
        <v>283</v>
      </c>
      <c r="D23" s="147">
        <f>D22/C22-1</f>
        <v>0.16870280199434351</v>
      </c>
      <c r="E23" s="147">
        <f>E22/D22-1</f>
        <v>0.13268717411371411</v>
      </c>
      <c r="F23" s="148">
        <f>'Given Assumptions'!D9</f>
        <v>0.03</v>
      </c>
      <c r="G23" s="148">
        <f>'Given Assumptions'!E9</f>
        <v>0.06</v>
      </c>
      <c r="H23" s="148">
        <f>'Given Assumptions'!F9</f>
        <v>0.06</v>
      </c>
      <c r="I23" s="148">
        <f>'Given Assumptions'!G9</f>
        <v>0.06</v>
      </c>
      <c r="J23" s="148">
        <f>'Given Assumptions'!H9</f>
        <v>0.06</v>
      </c>
    </row>
    <row r="24" spans="1:15" x14ac:dyDescent="0.25">
      <c r="B24" s="154"/>
      <c r="D24" s="147"/>
      <c r="E24" s="147"/>
      <c r="F24" s="156"/>
      <c r="G24" s="156"/>
      <c r="H24" s="156"/>
      <c r="I24" s="156"/>
      <c r="J24" s="156"/>
    </row>
    <row r="25" spans="1:15" x14ac:dyDescent="0.25">
      <c r="B25" s="165" t="s">
        <v>305</v>
      </c>
      <c r="C25" s="169">
        <f>SUM(C12,C16,C20,C22)</f>
        <v>2225.2070000000003</v>
      </c>
      <c r="D25" s="169">
        <f t="shared" ref="D25:J25" si="13">SUM(D12,D16,D20,D22)</f>
        <v>2335.27</v>
      </c>
      <c r="E25" s="169">
        <f t="shared" si="13"/>
        <v>2762.3599999999997</v>
      </c>
      <c r="F25" s="169">
        <f t="shared" si="13"/>
        <v>3026.9694614999999</v>
      </c>
      <c r="G25" s="169">
        <f t="shared" si="13"/>
        <v>3291.78356977875</v>
      </c>
      <c r="H25" s="169">
        <f t="shared" si="13"/>
        <v>3556.4311956517954</v>
      </c>
      <c r="I25" s="169">
        <f t="shared" si="13"/>
        <v>3843.7486094238348</v>
      </c>
      <c r="J25" s="169">
        <f t="shared" si="13"/>
        <v>4125.5937203337207</v>
      </c>
      <c r="M25" s="169">
        <f t="shared" ref="M25" si="14">SUM(M12,M16,M20,M22)</f>
        <v>1386.7369999999999</v>
      </c>
    </row>
    <row r="26" spans="1:15" x14ac:dyDescent="0.25">
      <c r="B26" s="154" t="s">
        <v>283</v>
      </c>
      <c r="D26" s="147">
        <f>D25/C25-1</f>
        <v>4.9461915228560693E-2</v>
      </c>
      <c r="E26" s="147">
        <f t="shared" ref="E26:J26" si="15">E25/D25-1</f>
        <v>0.18288677540498521</v>
      </c>
      <c r="F26" s="147">
        <f t="shared" si="15"/>
        <v>9.5791084978062324E-2</v>
      </c>
      <c r="G26" s="147">
        <f t="shared" si="15"/>
        <v>8.7484895915508343E-2</v>
      </c>
      <c r="H26" s="147">
        <f t="shared" si="15"/>
        <v>8.0396423477754109E-2</v>
      </c>
      <c r="I26" s="147">
        <f t="shared" si="15"/>
        <v>8.0788126626299528E-2</v>
      </c>
      <c r="J26" s="147">
        <f t="shared" si="15"/>
        <v>7.3325583837319019E-2</v>
      </c>
    </row>
    <row r="27" spans="1:15" x14ac:dyDescent="0.25">
      <c r="B27" s="154"/>
      <c r="D27" s="147"/>
      <c r="E27" s="147"/>
      <c r="F27" s="147"/>
      <c r="G27" s="147"/>
      <c r="H27" s="147"/>
      <c r="I27" s="147"/>
      <c r="J27" s="147"/>
    </row>
    <row r="28" spans="1:15" s="164" customFormat="1" x14ac:dyDescent="0.25">
      <c r="A28" s="152"/>
      <c r="B28" s="152" t="s">
        <v>306</v>
      </c>
      <c r="C28" s="152"/>
      <c r="D28" s="152"/>
      <c r="E28" s="152"/>
      <c r="F28" s="152"/>
      <c r="G28" s="152"/>
      <c r="H28" s="152"/>
      <c r="I28" s="152"/>
      <c r="J28" s="152"/>
      <c r="K28" s="152"/>
      <c r="L28" s="152"/>
      <c r="M28" s="152"/>
      <c r="N28" s="152"/>
      <c r="O28" s="152"/>
    </row>
    <row r="29" spans="1:15" s="71" customFormat="1" x14ac:dyDescent="0.25">
      <c r="B29" s="153" t="s">
        <v>297</v>
      </c>
    </row>
    <row r="30" spans="1:15" x14ac:dyDescent="0.25">
      <c r="B30" s="80" t="s">
        <v>307</v>
      </c>
      <c r="E30" s="73">
        <f>E12*E31</f>
        <v>242.96612500000001</v>
      </c>
      <c r="F30" s="73">
        <f t="shared" ref="F30:J30" si="16">F12*F31</f>
        <v>283.89133909499998</v>
      </c>
      <c r="G30" s="73">
        <f t="shared" si="16"/>
        <v>325.02828601963125</v>
      </c>
      <c r="H30" s="73">
        <f t="shared" si="16"/>
        <v>368.07647679023137</v>
      </c>
      <c r="I30" s="73">
        <f t="shared" si="16"/>
        <v>401.93951265493268</v>
      </c>
      <c r="J30" s="73">
        <f t="shared" si="16"/>
        <v>434.69758293630974</v>
      </c>
    </row>
    <row r="31" spans="1:15" s="146" customFormat="1" x14ac:dyDescent="0.25">
      <c r="B31" s="161" t="s">
        <v>308</v>
      </c>
      <c r="E31" s="162">
        <f>'Given Assumptions'!C12</f>
        <v>0.125</v>
      </c>
      <c r="F31" s="163">
        <f>F52</f>
        <v>0.13</v>
      </c>
      <c r="G31" s="163">
        <f t="shared" ref="G31:J31" si="17">G52</f>
        <v>0.13500000000000001</v>
      </c>
      <c r="H31" s="163">
        <f t="shared" si="17"/>
        <v>0.14000000000000001</v>
      </c>
      <c r="I31" s="163">
        <f t="shared" si="17"/>
        <v>0.14000000000000001</v>
      </c>
      <c r="J31" s="163">
        <f t="shared" si="17"/>
        <v>0.14000000000000001</v>
      </c>
    </row>
    <row r="32" spans="1:15" s="71" customFormat="1" x14ac:dyDescent="0.25">
      <c r="B32" s="79" t="s">
        <v>301</v>
      </c>
    </row>
    <row r="33" spans="1:15" x14ac:dyDescent="0.25">
      <c r="B33" s="80" t="s">
        <v>309</v>
      </c>
      <c r="E33" s="73">
        <f t="shared" ref="E33:J33" si="18">E16*E34</f>
        <v>28.315104999999996</v>
      </c>
      <c r="F33" s="73">
        <f t="shared" si="18"/>
        <v>32.048965000000003</v>
      </c>
      <c r="G33" s="73">
        <f t="shared" si="18"/>
        <v>33.010433949999999</v>
      </c>
      <c r="H33" s="73">
        <f t="shared" si="18"/>
        <v>34.000746968500003</v>
      </c>
      <c r="I33" s="73">
        <f t="shared" si="18"/>
        <v>35.020769377555006</v>
      </c>
      <c r="J33" s="73">
        <f t="shared" si="18"/>
        <v>36.071392458881654</v>
      </c>
    </row>
    <row r="34" spans="1:15" x14ac:dyDescent="0.25">
      <c r="A34" s="146"/>
      <c r="B34" s="161" t="s">
        <v>310</v>
      </c>
      <c r="C34" s="146"/>
      <c r="D34" s="146"/>
      <c r="E34" s="162">
        <f>'Given Assumptions'!C13</f>
        <v>9.0999999999999998E-2</v>
      </c>
      <c r="F34" s="163">
        <f>'Given Assumptions'!D13</f>
        <v>0.1</v>
      </c>
      <c r="G34" s="163">
        <f>'Given Assumptions'!E13</f>
        <v>0.1</v>
      </c>
      <c r="H34" s="163">
        <f>'Given Assumptions'!F13</f>
        <v>0.1</v>
      </c>
      <c r="I34" s="163">
        <f>'Given Assumptions'!G13</f>
        <v>0.1</v>
      </c>
      <c r="J34" s="163">
        <f>'Given Assumptions'!H13</f>
        <v>0.1</v>
      </c>
      <c r="K34" s="146"/>
      <c r="L34" s="146"/>
      <c r="M34" s="146"/>
      <c r="N34" s="146"/>
      <c r="O34" s="146"/>
    </row>
    <row r="35" spans="1:15" s="71" customFormat="1" x14ac:dyDescent="0.25">
      <c r="B35" s="79" t="s">
        <v>304</v>
      </c>
    </row>
    <row r="36" spans="1:15" x14ac:dyDescent="0.25">
      <c r="B36" t="s">
        <v>311</v>
      </c>
      <c r="E36" s="73">
        <f>SUM(E20,E22)*E37</f>
        <v>126.361524</v>
      </c>
      <c r="F36" s="73">
        <f t="shared" ref="F36:J36" si="19">SUM(F20,F22)*F37</f>
        <v>130.67507000000001</v>
      </c>
      <c r="G36" s="73">
        <f t="shared" si="19"/>
        <v>149.59682013600002</v>
      </c>
      <c r="H36" s="73">
        <f t="shared" si="19"/>
        <v>164.44568969024004</v>
      </c>
      <c r="I36" s="73">
        <f t="shared" si="19"/>
        <v>186.76331900534404</v>
      </c>
      <c r="J36" s="73">
        <f t="shared" si="19"/>
        <v>197.96911814566468</v>
      </c>
    </row>
    <row r="37" spans="1:15" x14ac:dyDescent="0.25">
      <c r="B37" s="161" t="s">
        <v>312</v>
      </c>
      <c r="E37" s="162">
        <f>'Given Assumptions'!C14</f>
        <v>0.249</v>
      </c>
      <c r="F37" s="163">
        <f>'Given Assumptions'!D14</f>
        <v>0.25</v>
      </c>
      <c r="G37" s="163">
        <f>'Given Assumptions'!E14</f>
        <v>0.27</v>
      </c>
      <c r="H37" s="163">
        <f>'Given Assumptions'!F14</f>
        <v>0.28000000000000003</v>
      </c>
      <c r="I37" s="163">
        <f>'Given Assumptions'!G14</f>
        <v>0.3</v>
      </c>
      <c r="J37" s="163">
        <f>'Given Assumptions'!H14</f>
        <v>0.3</v>
      </c>
    </row>
    <row r="39" spans="1:15" ht="15.75" thickBot="1" x14ac:dyDescent="0.3">
      <c r="B39" s="70" t="s">
        <v>313</v>
      </c>
      <c r="C39" s="70"/>
      <c r="D39" s="70"/>
      <c r="E39" s="77">
        <f t="shared" ref="E39:J39" si="20">SUM(E30,E33,E36)</f>
        <v>397.64275399999997</v>
      </c>
      <c r="F39" s="77">
        <f t="shared" si="20"/>
        <v>446.61537409499999</v>
      </c>
      <c r="G39" s="77">
        <f t="shared" si="20"/>
        <v>507.63554010563126</v>
      </c>
      <c r="H39" s="77">
        <f t="shared" si="20"/>
        <v>566.52291344897139</v>
      </c>
      <c r="I39" s="77">
        <f t="shared" si="20"/>
        <v>623.72360103783171</v>
      </c>
      <c r="J39" s="77">
        <f t="shared" si="20"/>
        <v>668.73809354085608</v>
      </c>
      <c r="K39" s="73"/>
      <c r="M39" s="73">
        <v>218.00499999999988</v>
      </c>
    </row>
    <row r="40" spans="1:15" ht="15.75" thickTop="1" x14ac:dyDescent="0.25">
      <c r="B40" s="154" t="s">
        <v>283</v>
      </c>
      <c r="E40" s="147"/>
      <c r="F40" s="147">
        <f t="shared" ref="F40" si="21">F39/E39-1</f>
        <v>0.12315733054952149</v>
      </c>
      <c r="G40" s="147">
        <f t="shared" ref="G40" si="22">G39/F39-1</f>
        <v>0.13662800151983046</v>
      </c>
      <c r="H40" s="147">
        <f t="shared" ref="H40" si="23">H39/G39-1</f>
        <v>0.11600325172482329</v>
      </c>
      <c r="I40" s="147">
        <f t="shared" ref="I40" si="24">I39/H39-1</f>
        <v>0.10096800364282621</v>
      </c>
      <c r="J40" s="147">
        <f t="shared" ref="J40" si="25">J39/I39-1</f>
        <v>7.2170577525242585E-2</v>
      </c>
    </row>
    <row r="41" spans="1:15" x14ac:dyDescent="0.25">
      <c r="B41" s="154" t="s">
        <v>314</v>
      </c>
      <c r="E41" s="147">
        <f>E39/E25</f>
        <v>0.14395037359359389</v>
      </c>
      <c r="F41" s="147">
        <f t="shared" ref="F41:J41" si="26">F39/F25</f>
        <v>0.14754538483968779</v>
      </c>
      <c r="G41" s="147">
        <f t="shared" si="26"/>
        <v>0.1542129150792714</v>
      </c>
      <c r="H41" s="147">
        <f t="shared" si="26"/>
        <v>0.15929533914268329</v>
      </c>
      <c r="I41" s="147">
        <f t="shared" si="26"/>
        <v>0.16226961344678725</v>
      </c>
      <c r="J41" s="147">
        <f t="shared" si="26"/>
        <v>0.16209499501728969</v>
      </c>
    </row>
    <row r="43" spans="1:15" ht="16.5" customHeight="1" x14ac:dyDescent="0.25"/>
    <row r="44" spans="1:15" s="275" customFormat="1" x14ac:dyDescent="0.25">
      <c r="B44" s="276" t="s">
        <v>297</v>
      </c>
      <c r="F44" s="220" t="s">
        <v>271</v>
      </c>
      <c r="G44" s="220" t="s">
        <v>272</v>
      </c>
      <c r="H44" s="220" t="s">
        <v>273</v>
      </c>
      <c r="I44" s="220" t="s">
        <v>274</v>
      </c>
      <c r="J44" s="220" t="s">
        <v>275</v>
      </c>
    </row>
    <row r="45" spans="1:15" x14ac:dyDescent="0.25">
      <c r="B45" s="70" t="s">
        <v>351</v>
      </c>
      <c r="D45" s="145">
        <f>D9</f>
        <v>-5.4692775151924389E-2</v>
      </c>
      <c r="E45" s="145">
        <f>E9</f>
        <v>3.6428571428571477E-2</v>
      </c>
      <c r="F45" s="255">
        <f>CHOOSE('1.3 DCF'!$C$6,'1.1 Operation &amp; Assumptions'!F46,'1.1 Operation &amp; Assumptions'!F47,'1.1 Operation &amp; Assumptions'!F48,'1.1 Operation &amp; Assumptions'!F49,'1.1 Operation &amp; Assumptions'!F50)</f>
        <v>0.12349999999999994</v>
      </c>
      <c r="G45" s="255">
        <f>CHOOSE('1.3 DCF'!$C$6,'1.1 Operation &amp; Assumptions'!G46,'1.1 Operation &amp; Assumptions'!G47,'1.1 Operation &amp; Assumptions'!G48,'1.1 Operation &amp; Assumptions'!G49,'1.1 Operation &amp; Assumptions'!G50)</f>
        <v>0.10250000000000004</v>
      </c>
      <c r="H45" s="255">
        <f>CHOOSE('1.3 DCF'!$C$6,'1.1 Operation &amp; Assumptions'!H46,'1.1 Operation &amp; Assumptions'!H47,'1.1 Operation &amp; Assumptions'!H48,'1.1 Operation &amp; Assumptions'!H49,'1.1 Operation &amp; Assumptions'!H50)</f>
        <v>9.2000000000000082E-2</v>
      </c>
      <c r="I45" s="255">
        <f>CHOOSE('1.3 DCF'!$C$6,'1.1 Operation &amp; Assumptions'!I46,'1.1 Operation &amp; Assumptions'!I47,'1.1 Operation &amp; Assumptions'!I48,'1.1 Operation &amp; Assumptions'!I49,'1.1 Operation &amp; Assumptions'!I50)</f>
        <v>9.2000000000000082E-2</v>
      </c>
      <c r="J45" s="255">
        <f>CHOOSE('1.3 DCF'!$C$6,'1.1 Operation &amp; Assumptions'!J46,'1.1 Operation &amp; Assumptions'!J47,'1.1 Operation &amp; Assumptions'!J48,'1.1 Operation &amp; Assumptions'!J49,'1.1 Operation &amp; Assumptions'!J50)</f>
        <v>8.1500000000000128E-2</v>
      </c>
    </row>
    <row r="46" spans="1:15" x14ac:dyDescent="0.25">
      <c r="B46" s="254" t="s">
        <v>346</v>
      </c>
      <c r="F46" s="258">
        <f>F47-1%</f>
        <v>0.10349999999999995</v>
      </c>
      <c r="G46" s="258">
        <f t="shared" ref="G46:J47" si="27">G47-1%</f>
        <v>8.2500000000000046E-2</v>
      </c>
      <c r="H46" s="258">
        <f t="shared" si="27"/>
        <v>7.2000000000000092E-2</v>
      </c>
      <c r="I46" s="258">
        <f t="shared" si="27"/>
        <v>7.2000000000000092E-2</v>
      </c>
      <c r="J46" s="258">
        <f t="shared" si="27"/>
        <v>6.1500000000000131E-2</v>
      </c>
    </row>
    <row r="47" spans="1:15" x14ac:dyDescent="0.25">
      <c r="B47" s="254" t="s">
        <v>347</v>
      </c>
      <c r="F47" s="258">
        <f>F48-1%</f>
        <v>0.11349999999999995</v>
      </c>
      <c r="G47" s="258">
        <f t="shared" si="27"/>
        <v>9.2500000000000041E-2</v>
      </c>
      <c r="H47" s="258">
        <f t="shared" si="27"/>
        <v>8.2000000000000087E-2</v>
      </c>
      <c r="I47" s="258">
        <f t="shared" si="27"/>
        <v>8.2000000000000087E-2</v>
      </c>
      <c r="J47" s="258">
        <f t="shared" si="27"/>
        <v>7.1500000000000133E-2</v>
      </c>
    </row>
    <row r="48" spans="1:15" x14ac:dyDescent="0.25">
      <c r="B48" s="254" t="s">
        <v>348</v>
      </c>
      <c r="F48" s="257">
        <v>0.12349999999999994</v>
      </c>
      <c r="G48" s="257">
        <v>0.10250000000000004</v>
      </c>
      <c r="H48" s="257">
        <v>9.2000000000000082E-2</v>
      </c>
      <c r="I48" s="257">
        <v>9.2000000000000082E-2</v>
      </c>
      <c r="J48" s="257">
        <v>8.1500000000000128E-2</v>
      </c>
    </row>
    <row r="49" spans="2:10" x14ac:dyDescent="0.25">
      <c r="B49" s="254" t="s">
        <v>349</v>
      </c>
      <c r="F49" s="258">
        <f>F48+1%</f>
        <v>0.13349999999999995</v>
      </c>
      <c r="G49" s="258">
        <f t="shared" ref="G49:J49" si="28">G48+1%</f>
        <v>0.11250000000000003</v>
      </c>
      <c r="H49" s="258">
        <f t="shared" si="28"/>
        <v>0.10200000000000008</v>
      </c>
      <c r="I49" s="258">
        <f t="shared" si="28"/>
        <v>0.10200000000000008</v>
      </c>
      <c r="J49" s="258">
        <f t="shared" si="28"/>
        <v>9.1500000000000123E-2</v>
      </c>
    </row>
    <row r="50" spans="2:10" x14ac:dyDescent="0.25">
      <c r="B50" s="254" t="s">
        <v>350</v>
      </c>
      <c r="F50" s="258">
        <f>F49+1%</f>
        <v>0.14349999999999996</v>
      </c>
      <c r="G50" s="258">
        <f t="shared" ref="G50" si="29">G49+1%</f>
        <v>0.12250000000000003</v>
      </c>
      <c r="H50" s="258">
        <f t="shared" ref="H50" si="30">H49+1%</f>
        <v>0.11200000000000007</v>
      </c>
      <c r="I50" s="258">
        <f t="shared" ref="I50" si="31">I49+1%</f>
        <v>0.11200000000000007</v>
      </c>
      <c r="J50" s="258">
        <f t="shared" ref="J50" si="32">J49+1%</f>
        <v>0.10150000000000012</v>
      </c>
    </row>
    <row r="52" spans="2:10" x14ac:dyDescent="0.25">
      <c r="B52" s="70" t="s">
        <v>352</v>
      </c>
      <c r="D52" s="145"/>
      <c r="E52" s="145">
        <f>E31</f>
        <v>0.125</v>
      </c>
      <c r="F52" s="255">
        <f>CHOOSE('1.3 DCF'!$C$7,'1.1 Operation &amp; Assumptions'!F53,'1.1 Operation &amp; Assumptions'!F54,'1.1 Operation &amp; Assumptions'!F55,'1.1 Operation &amp; Assumptions'!F56,'1.1 Operation &amp; Assumptions'!F57)</f>
        <v>0.13</v>
      </c>
      <c r="G52" s="255">
        <f>CHOOSE('1.3 DCF'!$C$7,'1.1 Operation &amp; Assumptions'!G53,'1.1 Operation &amp; Assumptions'!G54,'1.1 Operation &amp; Assumptions'!G55,'1.1 Operation &amp; Assumptions'!G56,'1.1 Operation &amp; Assumptions'!G57)</f>
        <v>0.13500000000000001</v>
      </c>
      <c r="H52" s="255">
        <f>CHOOSE('1.3 DCF'!$C$7,'1.1 Operation &amp; Assumptions'!H53,'1.1 Operation &amp; Assumptions'!H54,'1.1 Operation &amp; Assumptions'!H55,'1.1 Operation &amp; Assumptions'!H56,'1.1 Operation &amp; Assumptions'!H57)</f>
        <v>0.14000000000000001</v>
      </c>
      <c r="I52" s="255">
        <f>CHOOSE('1.3 DCF'!$C$7,'1.1 Operation &amp; Assumptions'!I53,'1.1 Operation &amp; Assumptions'!I54,'1.1 Operation &amp; Assumptions'!I55,'1.1 Operation &amp; Assumptions'!I56,'1.1 Operation &amp; Assumptions'!I57)</f>
        <v>0.14000000000000001</v>
      </c>
      <c r="J52" s="255">
        <f>CHOOSE('1.3 DCF'!$C$7,'1.1 Operation &amp; Assumptions'!J53,'1.1 Operation &amp; Assumptions'!J54,'1.1 Operation &amp; Assumptions'!J55,'1.1 Operation &amp; Assumptions'!J56,'1.1 Operation &amp; Assumptions'!J57)</f>
        <v>0.14000000000000001</v>
      </c>
    </row>
    <row r="53" spans="2:10" x14ac:dyDescent="0.25">
      <c r="B53" s="254" t="s">
        <v>346</v>
      </c>
      <c r="F53" s="258">
        <f>F54-1%</f>
        <v>0.11000000000000001</v>
      </c>
      <c r="G53" s="258">
        <f t="shared" ref="G53:G54" si="33">G54-1%</f>
        <v>0.115</v>
      </c>
      <c r="H53" s="258">
        <f t="shared" ref="H53:H54" si="34">H54-1%</f>
        <v>0.12000000000000001</v>
      </c>
      <c r="I53" s="258">
        <f t="shared" ref="I53:I54" si="35">I54-1%</f>
        <v>0.12000000000000001</v>
      </c>
      <c r="J53" s="258">
        <f t="shared" ref="J53:J54" si="36">J54-1%</f>
        <v>0.12000000000000001</v>
      </c>
    </row>
    <row r="54" spans="2:10" x14ac:dyDescent="0.25">
      <c r="B54" s="254" t="s">
        <v>347</v>
      </c>
      <c r="F54" s="258">
        <f>F55-1%</f>
        <v>0.12000000000000001</v>
      </c>
      <c r="G54" s="258">
        <f t="shared" si="33"/>
        <v>0.125</v>
      </c>
      <c r="H54" s="258">
        <f t="shared" si="34"/>
        <v>0.13</v>
      </c>
      <c r="I54" s="258">
        <f t="shared" si="35"/>
        <v>0.13</v>
      </c>
      <c r="J54" s="258">
        <f t="shared" si="36"/>
        <v>0.13</v>
      </c>
    </row>
    <row r="55" spans="2:10" x14ac:dyDescent="0.25">
      <c r="B55" s="254" t="s">
        <v>348</v>
      </c>
      <c r="F55" s="257">
        <v>0.13</v>
      </c>
      <c r="G55" s="257">
        <v>0.13500000000000001</v>
      </c>
      <c r="H55" s="257">
        <v>0.14000000000000001</v>
      </c>
      <c r="I55" s="257">
        <v>0.14000000000000001</v>
      </c>
      <c r="J55" s="257">
        <v>0.14000000000000001</v>
      </c>
    </row>
    <row r="56" spans="2:10" x14ac:dyDescent="0.25">
      <c r="B56" s="254" t="s">
        <v>349</v>
      </c>
      <c r="F56" s="258">
        <f>F55+1%</f>
        <v>0.14000000000000001</v>
      </c>
      <c r="G56" s="258">
        <f t="shared" ref="G56:G57" si="37">G55+1%</f>
        <v>0.14500000000000002</v>
      </c>
      <c r="H56" s="258">
        <f t="shared" ref="H56:H57" si="38">H55+1%</f>
        <v>0.15000000000000002</v>
      </c>
      <c r="I56" s="258">
        <f t="shared" ref="I56:I57" si="39">I55+1%</f>
        <v>0.15000000000000002</v>
      </c>
      <c r="J56" s="258">
        <f t="shared" ref="J56:J57" si="40">J55+1%</f>
        <v>0.15000000000000002</v>
      </c>
    </row>
    <row r="57" spans="2:10" x14ac:dyDescent="0.25">
      <c r="B57" s="254" t="s">
        <v>350</v>
      </c>
      <c r="F57" s="258">
        <f>F56+1%</f>
        <v>0.15000000000000002</v>
      </c>
      <c r="G57" s="258">
        <f t="shared" si="37"/>
        <v>0.15500000000000003</v>
      </c>
      <c r="H57" s="258">
        <f t="shared" si="38"/>
        <v>0.16000000000000003</v>
      </c>
      <c r="I57" s="258">
        <f t="shared" si="39"/>
        <v>0.16000000000000003</v>
      </c>
      <c r="J57" s="258">
        <f t="shared" si="40"/>
        <v>0.16000000000000003</v>
      </c>
    </row>
    <row r="60" spans="2:10" x14ac:dyDescent="0.25">
      <c r="B60" s="276" t="s">
        <v>297</v>
      </c>
      <c r="C60" s="220" t="s">
        <v>271</v>
      </c>
      <c r="D60" s="220" t="s">
        <v>272</v>
      </c>
      <c r="E60" s="220" t="s">
        <v>273</v>
      </c>
      <c r="F60" s="220" t="s">
        <v>274</v>
      </c>
      <c r="G60" s="220" t="s">
        <v>275</v>
      </c>
    </row>
    <row r="61" spans="2:10" x14ac:dyDescent="0.25">
      <c r="B61" s="70" t="s">
        <v>351</v>
      </c>
      <c r="C61" s="255">
        <f>CHOOSE('1.3 DCF'!$C$6,'1.1 Operation &amp; Assumptions'!C62,'1.1 Operation &amp; Assumptions'!C63,'1.1 Operation &amp; Assumptions'!C64,'1.1 Operation &amp; Assumptions'!C65,'1.1 Operation &amp; Assumptions'!C66)</f>
        <v>0.12349999999999994</v>
      </c>
      <c r="D61" s="255">
        <f>CHOOSE('1.3 DCF'!$C$6,'1.1 Operation &amp; Assumptions'!D62,'1.1 Operation &amp; Assumptions'!D63,'1.1 Operation &amp; Assumptions'!D64,'1.1 Operation &amp; Assumptions'!D65,'1.1 Operation &amp; Assumptions'!D66)</f>
        <v>0.10250000000000004</v>
      </c>
      <c r="E61" s="255">
        <f>CHOOSE('1.3 DCF'!$C$6,'1.1 Operation &amp; Assumptions'!E62,'1.1 Operation &amp; Assumptions'!E63,'1.1 Operation &amp; Assumptions'!E64,'1.1 Operation &amp; Assumptions'!E65,'1.1 Operation &amp; Assumptions'!E66)</f>
        <v>9.2000000000000082E-2</v>
      </c>
      <c r="F61" s="255">
        <f>CHOOSE('1.3 DCF'!$C$6,'1.1 Operation &amp; Assumptions'!F62,'1.1 Operation &amp; Assumptions'!F63,'1.1 Operation &amp; Assumptions'!F64,'1.1 Operation &amp; Assumptions'!F65,'1.1 Operation &amp; Assumptions'!F66)</f>
        <v>9.2000000000000082E-2</v>
      </c>
      <c r="G61" s="255">
        <f>CHOOSE('1.3 DCF'!$C$6,'1.1 Operation &amp; Assumptions'!G62,'1.1 Operation &amp; Assumptions'!G63,'1.1 Operation &amp; Assumptions'!G64,'1.1 Operation &amp; Assumptions'!G65,'1.1 Operation &amp; Assumptions'!G66)</f>
        <v>8.1500000000000128E-2</v>
      </c>
    </row>
    <row r="62" spans="2:10" x14ac:dyDescent="0.25">
      <c r="B62" s="254" t="s">
        <v>346</v>
      </c>
      <c r="C62" s="258">
        <f>C63-1%</f>
        <v>0.10349999999999995</v>
      </c>
      <c r="D62" s="258">
        <f t="shared" ref="D62:G63" si="41">D63-1%</f>
        <v>8.2500000000000046E-2</v>
      </c>
      <c r="E62" s="258">
        <f t="shared" si="41"/>
        <v>7.2000000000000092E-2</v>
      </c>
      <c r="F62" s="258">
        <f t="shared" si="41"/>
        <v>7.2000000000000092E-2</v>
      </c>
      <c r="G62" s="258">
        <f t="shared" si="41"/>
        <v>6.1500000000000131E-2</v>
      </c>
    </row>
    <row r="63" spans="2:10" x14ac:dyDescent="0.25">
      <c r="B63" s="254" t="s">
        <v>347</v>
      </c>
      <c r="C63" s="258">
        <f>C64-1%</f>
        <v>0.11349999999999995</v>
      </c>
      <c r="D63" s="258">
        <f t="shared" si="41"/>
        <v>9.2500000000000041E-2</v>
      </c>
      <c r="E63" s="258">
        <f t="shared" si="41"/>
        <v>8.2000000000000087E-2</v>
      </c>
      <c r="F63" s="258">
        <f t="shared" si="41"/>
        <v>8.2000000000000087E-2</v>
      </c>
      <c r="G63" s="258">
        <f t="shared" si="41"/>
        <v>7.1500000000000133E-2</v>
      </c>
    </row>
    <row r="64" spans="2:10" x14ac:dyDescent="0.25">
      <c r="B64" s="254" t="s">
        <v>348</v>
      </c>
      <c r="C64" s="257">
        <v>0.12349999999999994</v>
      </c>
      <c r="D64" s="257">
        <v>0.10250000000000004</v>
      </c>
      <c r="E64" s="257">
        <v>9.2000000000000082E-2</v>
      </c>
      <c r="F64" s="257">
        <v>9.2000000000000082E-2</v>
      </c>
      <c r="G64" s="257">
        <v>8.1500000000000128E-2</v>
      </c>
    </row>
    <row r="65" spans="2:7" x14ac:dyDescent="0.25">
      <c r="B65" s="254" t="s">
        <v>349</v>
      </c>
      <c r="C65" s="258">
        <f>C64+1%</f>
        <v>0.13349999999999995</v>
      </c>
      <c r="D65" s="258">
        <f t="shared" ref="D65:G66" si="42">D64+1%</f>
        <v>0.11250000000000003</v>
      </c>
      <c r="E65" s="258">
        <f t="shared" si="42"/>
        <v>0.10200000000000008</v>
      </c>
      <c r="F65" s="258">
        <f t="shared" si="42"/>
        <v>0.10200000000000008</v>
      </c>
      <c r="G65" s="258">
        <f t="shared" si="42"/>
        <v>9.1500000000000123E-2</v>
      </c>
    </row>
    <row r="66" spans="2:7" x14ac:dyDescent="0.25">
      <c r="B66" s="254" t="s">
        <v>350</v>
      </c>
      <c r="C66" s="258">
        <f>C65+1%</f>
        <v>0.14349999999999996</v>
      </c>
      <c r="D66" s="258">
        <f t="shared" si="42"/>
        <v>0.12250000000000003</v>
      </c>
      <c r="E66" s="258">
        <f t="shared" si="42"/>
        <v>0.11200000000000007</v>
      </c>
      <c r="F66" s="258">
        <f t="shared" si="42"/>
        <v>0.11200000000000007</v>
      </c>
      <c r="G66" s="258">
        <f t="shared" si="42"/>
        <v>0.10150000000000012</v>
      </c>
    </row>
    <row r="68" spans="2:7" x14ac:dyDescent="0.25">
      <c r="B68" s="70" t="s">
        <v>352</v>
      </c>
      <c r="C68" s="255">
        <f>CHOOSE('1.3 DCF'!$C$7,'1.1 Operation &amp; Assumptions'!C69,'1.1 Operation &amp; Assumptions'!C70,'1.1 Operation &amp; Assumptions'!C71,'1.1 Operation &amp; Assumptions'!C72,'1.1 Operation &amp; Assumptions'!C73)</f>
        <v>0.13</v>
      </c>
      <c r="D68" s="255">
        <f>CHOOSE('1.3 DCF'!$C$7,'1.1 Operation &amp; Assumptions'!D69,'1.1 Operation &amp; Assumptions'!D70,'1.1 Operation &amp; Assumptions'!D71,'1.1 Operation &amp; Assumptions'!D72,'1.1 Operation &amp; Assumptions'!D73)</f>
        <v>0.13500000000000001</v>
      </c>
      <c r="E68" s="255">
        <f>CHOOSE('1.3 DCF'!$C$7,'1.1 Operation &amp; Assumptions'!E69,'1.1 Operation &amp; Assumptions'!E70,'1.1 Operation &amp; Assumptions'!E71,'1.1 Operation &amp; Assumptions'!E72,'1.1 Operation &amp; Assumptions'!E73)</f>
        <v>0.14000000000000001</v>
      </c>
      <c r="F68" s="255">
        <f>CHOOSE('1.3 DCF'!$C$7,'1.1 Operation &amp; Assumptions'!F69,'1.1 Operation &amp; Assumptions'!F70,'1.1 Operation &amp; Assumptions'!F71,'1.1 Operation &amp; Assumptions'!F72,'1.1 Operation &amp; Assumptions'!F73)</f>
        <v>0.14000000000000001</v>
      </c>
      <c r="G68" s="255">
        <f>CHOOSE('1.3 DCF'!$C$7,'1.1 Operation &amp; Assumptions'!G69,'1.1 Operation &amp; Assumptions'!G70,'1.1 Operation &amp; Assumptions'!G71,'1.1 Operation &amp; Assumptions'!G72,'1.1 Operation &amp; Assumptions'!G73)</f>
        <v>0.14000000000000001</v>
      </c>
    </row>
    <row r="69" spans="2:7" x14ac:dyDescent="0.25">
      <c r="B69" s="254" t="s">
        <v>346</v>
      </c>
      <c r="C69" s="258">
        <f>C70-1%</f>
        <v>0.11000000000000001</v>
      </c>
      <c r="D69" s="258">
        <f t="shared" ref="D69:G70" si="43">D70-1%</f>
        <v>0.115</v>
      </c>
      <c r="E69" s="258">
        <f t="shared" si="43"/>
        <v>0.12000000000000001</v>
      </c>
      <c r="F69" s="258">
        <f t="shared" si="43"/>
        <v>0.12000000000000001</v>
      </c>
      <c r="G69" s="258">
        <f t="shared" si="43"/>
        <v>0.12000000000000001</v>
      </c>
    </row>
    <row r="70" spans="2:7" x14ac:dyDescent="0.25">
      <c r="B70" s="254" t="s">
        <v>347</v>
      </c>
      <c r="C70" s="258">
        <f>C71-1%</f>
        <v>0.12000000000000001</v>
      </c>
      <c r="D70" s="258">
        <f t="shared" si="43"/>
        <v>0.125</v>
      </c>
      <c r="E70" s="258">
        <f t="shared" si="43"/>
        <v>0.13</v>
      </c>
      <c r="F70" s="258">
        <f t="shared" si="43"/>
        <v>0.13</v>
      </c>
      <c r="G70" s="258">
        <f t="shared" si="43"/>
        <v>0.13</v>
      </c>
    </row>
    <row r="71" spans="2:7" x14ac:dyDescent="0.25">
      <c r="B71" s="254" t="s">
        <v>348</v>
      </c>
      <c r="C71" s="257">
        <v>0.13</v>
      </c>
      <c r="D71" s="257">
        <v>0.13500000000000001</v>
      </c>
      <c r="E71" s="257">
        <v>0.14000000000000001</v>
      </c>
      <c r="F71" s="257">
        <v>0.14000000000000001</v>
      </c>
      <c r="G71" s="257">
        <v>0.14000000000000001</v>
      </c>
    </row>
    <row r="72" spans="2:7" x14ac:dyDescent="0.25">
      <c r="B72" s="254" t="s">
        <v>349</v>
      </c>
      <c r="C72" s="258">
        <f>C71+1%</f>
        <v>0.14000000000000001</v>
      </c>
      <c r="D72" s="258">
        <f t="shared" ref="D72:G73" si="44">D71+1%</f>
        <v>0.14500000000000002</v>
      </c>
      <c r="E72" s="258">
        <f t="shared" si="44"/>
        <v>0.15000000000000002</v>
      </c>
      <c r="F72" s="258">
        <f t="shared" si="44"/>
        <v>0.15000000000000002</v>
      </c>
      <c r="G72" s="258">
        <f t="shared" si="44"/>
        <v>0.15000000000000002</v>
      </c>
    </row>
    <row r="73" spans="2:7" x14ac:dyDescent="0.25">
      <c r="B73" s="254" t="s">
        <v>350</v>
      </c>
      <c r="C73" s="258">
        <f>C72+1%</f>
        <v>0.15000000000000002</v>
      </c>
      <c r="D73" s="258">
        <f t="shared" si="44"/>
        <v>0.15500000000000003</v>
      </c>
      <c r="E73" s="258">
        <f t="shared" si="44"/>
        <v>0.16000000000000003</v>
      </c>
      <c r="F73" s="258">
        <f t="shared" si="44"/>
        <v>0.16000000000000003</v>
      </c>
      <c r="G73" s="258">
        <f t="shared" si="44"/>
        <v>0.16000000000000003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E9AF-A9F9-4525-816C-85829060312F}">
  <dimension ref="A1:AA42"/>
  <sheetViews>
    <sheetView workbookViewId="0">
      <selection activeCell="J19" sqref="J19"/>
    </sheetView>
  </sheetViews>
  <sheetFormatPr defaultColWidth="9.140625" defaultRowHeight="15" customHeight="1" outlineLevelCol="1" x14ac:dyDescent="0.25"/>
  <cols>
    <col min="1" max="1" width="9.140625" style="105"/>
    <col min="2" max="2" width="28" style="105" customWidth="1"/>
    <col min="3" max="3" width="18.28515625" style="119" hidden="1" customWidth="1" outlineLevel="1"/>
    <col min="4" max="4" width="30.42578125" style="119" hidden="1" customWidth="1" outlineLevel="1"/>
    <col min="5" max="5" width="10.140625" style="105" customWidth="1" collapsed="1"/>
    <col min="6" max="8" width="10.140625" style="105" customWidth="1"/>
    <col min="9" max="9" width="10.140625" style="135" customWidth="1"/>
    <col min="10" max="13" width="10.140625" style="105" customWidth="1"/>
    <col min="14" max="14" width="11.28515625" style="105" customWidth="1"/>
    <col min="15" max="16" width="9.7109375" style="121" hidden="1" customWidth="1" outlineLevel="1"/>
    <col min="17" max="17" width="10.5703125" style="121" hidden="1" customWidth="1" outlineLevel="1"/>
    <col min="18" max="18" width="10.42578125" style="121" hidden="1" customWidth="1" outlineLevel="1"/>
    <col min="19" max="19" width="12.140625" style="121" customWidth="1" collapsed="1"/>
    <col min="20" max="20" width="11.85546875" style="121" customWidth="1"/>
    <col min="21" max="21" width="9.140625" style="105"/>
    <col min="22" max="22" width="33.42578125" style="105" customWidth="1"/>
    <col min="23" max="23" width="9.7109375" style="105" hidden="1" customWidth="1" outlineLevel="1"/>
    <col min="24" max="24" width="10" style="105" hidden="1" customWidth="1" outlineLevel="1"/>
    <col min="25" max="25" width="0" style="105" hidden="1" customWidth="1" outlineLevel="1"/>
    <col min="26" max="26" width="12.42578125" style="105" hidden="1" customWidth="1" outlineLevel="1"/>
    <col min="27" max="27" width="12.42578125" style="105" bestFit="1" customWidth="1" collapsed="1"/>
    <col min="28" max="16384" width="9.140625" style="105"/>
  </cols>
  <sheetData>
    <row r="1" spans="1:27" s="100" customFormat="1" x14ac:dyDescent="0.25">
      <c r="A1" s="99"/>
      <c r="B1" s="99"/>
      <c r="C1" s="137"/>
      <c r="D1" s="137"/>
      <c r="E1" s="99"/>
      <c r="F1" s="99"/>
      <c r="G1" s="99"/>
      <c r="H1" s="99"/>
      <c r="I1" s="130"/>
      <c r="J1" s="99"/>
      <c r="K1" s="99"/>
      <c r="L1" s="99"/>
      <c r="M1" s="99"/>
      <c r="N1" s="99"/>
      <c r="O1" s="136"/>
      <c r="P1" s="136"/>
      <c r="Q1" s="136"/>
      <c r="R1" s="136"/>
      <c r="S1" s="136"/>
      <c r="T1" s="136"/>
      <c r="U1" s="99"/>
      <c r="V1" s="99"/>
      <c r="W1" s="182"/>
      <c r="X1" s="182"/>
      <c r="Y1" s="182"/>
    </row>
    <row r="2" spans="1:27" s="100" customFormat="1" x14ac:dyDescent="0.25">
      <c r="A2" s="99"/>
      <c r="B2" s="101" t="s">
        <v>242</v>
      </c>
      <c r="C2" s="138"/>
      <c r="D2" s="138"/>
      <c r="E2" s="99"/>
      <c r="F2" s="99"/>
      <c r="G2" s="99"/>
      <c r="H2" s="99"/>
      <c r="I2" s="130"/>
      <c r="J2" s="99"/>
      <c r="K2" s="99"/>
      <c r="L2" s="99"/>
      <c r="M2" s="99"/>
      <c r="N2" s="99"/>
      <c r="O2" s="136"/>
      <c r="P2" s="136"/>
      <c r="Q2" s="136"/>
      <c r="R2" s="136"/>
      <c r="S2" s="136"/>
      <c r="T2" s="136"/>
      <c r="U2" s="99"/>
      <c r="V2" s="99"/>
      <c r="W2" s="182"/>
      <c r="X2" s="182"/>
      <c r="Y2" s="182"/>
    </row>
    <row r="3" spans="1:27" s="100" customFormat="1" x14ac:dyDescent="0.25">
      <c r="A3" s="99"/>
      <c r="B3" s="101" t="s">
        <v>315</v>
      </c>
      <c r="C3" s="137"/>
      <c r="D3" s="137"/>
      <c r="E3" s="99"/>
      <c r="F3" s="99"/>
      <c r="G3" s="99"/>
      <c r="H3" s="99"/>
      <c r="I3" s="130"/>
      <c r="J3" s="99"/>
      <c r="K3" s="99"/>
      <c r="L3" s="99"/>
      <c r="M3" s="99"/>
      <c r="N3" s="99"/>
      <c r="O3" s="136"/>
      <c r="P3" s="136"/>
      <c r="Q3" s="136"/>
      <c r="R3" s="136"/>
      <c r="S3" s="136"/>
      <c r="T3" s="136"/>
      <c r="U3" s="99"/>
      <c r="V3" s="99"/>
      <c r="W3" s="182"/>
      <c r="X3" s="182"/>
      <c r="Y3" s="182"/>
    </row>
    <row r="4" spans="1:27" s="103" customFormat="1" x14ac:dyDescent="0.25">
      <c r="A4" s="204"/>
      <c r="B4" s="219" t="s">
        <v>244</v>
      </c>
      <c r="C4" s="137"/>
      <c r="D4" s="137"/>
      <c r="E4" s="204"/>
      <c r="F4" s="204"/>
      <c r="G4" s="204"/>
      <c r="H4" s="204"/>
      <c r="I4" s="205"/>
      <c r="J4" s="204"/>
      <c r="K4" s="204"/>
      <c r="L4" s="204"/>
      <c r="M4" s="204"/>
      <c r="N4" s="204"/>
      <c r="O4" s="206"/>
      <c r="P4" s="206"/>
      <c r="Q4" s="206"/>
      <c r="R4" s="206"/>
      <c r="S4" s="206"/>
      <c r="T4" s="206"/>
      <c r="U4" s="204"/>
      <c r="V4" s="204"/>
      <c r="W4" s="207"/>
      <c r="X4" s="207"/>
      <c r="Y4" s="207"/>
    </row>
    <row r="5" spans="1:27" s="119" customFormat="1" ht="63" x14ac:dyDescent="0.25">
      <c r="A5" s="115"/>
      <c r="B5" s="226"/>
      <c r="C5" s="226" t="s">
        <v>316</v>
      </c>
      <c r="D5" s="226" t="s">
        <v>317</v>
      </c>
      <c r="E5" s="227" t="s">
        <v>98</v>
      </c>
      <c r="F5" s="228" t="s">
        <v>99</v>
      </c>
      <c r="G5" s="228" t="s">
        <v>100</v>
      </c>
      <c r="H5" s="228" t="s">
        <v>288</v>
      </c>
      <c r="I5" s="229" t="s">
        <v>101</v>
      </c>
      <c r="J5" s="228" t="s">
        <v>102</v>
      </c>
      <c r="K5" s="228" t="s">
        <v>342</v>
      </c>
      <c r="L5" s="228" t="s">
        <v>318</v>
      </c>
      <c r="M5" s="347" t="s">
        <v>104</v>
      </c>
      <c r="N5" s="230" t="s">
        <v>319</v>
      </c>
      <c r="O5" s="348" t="s">
        <v>345</v>
      </c>
      <c r="P5" s="348" t="s">
        <v>344</v>
      </c>
      <c r="Q5" s="348" t="s">
        <v>368</v>
      </c>
      <c r="R5" s="348" t="s">
        <v>367</v>
      </c>
      <c r="S5" s="356" t="s">
        <v>370</v>
      </c>
      <c r="T5" s="348" t="s">
        <v>367</v>
      </c>
      <c r="U5" s="184"/>
      <c r="V5" s="184"/>
      <c r="W5" s="314">
        <v>2016</v>
      </c>
      <c r="X5" s="314">
        <v>2015</v>
      </c>
      <c r="Y5" s="184"/>
      <c r="Z5" s="323" t="s">
        <v>369</v>
      </c>
      <c r="AA5" s="309" t="s">
        <v>371</v>
      </c>
    </row>
    <row r="6" spans="1:27" ht="15.75" x14ac:dyDescent="0.25">
      <c r="A6" s="106"/>
      <c r="B6" s="232" t="s">
        <v>105</v>
      </c>
      <c r="C6" s="233"/>
      <c r="D6" s="233"/>
      <c r="E6" s="234"/>
      <c r="F6" s="234"/>
      <c r="G6" s="234"/>
      <c r="H6" s="234"/>
      <c r="I6" s="235"/>
      <c r="J6" s="234"/>
      <c r="K6" s="234"/>
      <c r="L6" s="234"/>
      <c r="M6" s="349"/>
      <c r="N6" s="236"/>
      <c r="O6" s="350"/>
      <c r="P6" s="350"/>
      <c r="Q6" s="350"/>
      <c r="R6" s="350"/>
      <c r="S6" s="350"/>
      <c r="T6" s="350"/>
      <c r="U6" s="186"/>
      <c r="V6" s="186" t="s">
        <v>343</v>
      </c>
      <c r="W6" s="315">
        <f>O19</f>
        <v>9.1319389082448943</v>
      </c>
      <c r="X6" s="315">
        <f>W6</f>
        <v>9.1319389082448943</v>
      </c>
      <c r="Y6" s="186"/>
      <c r="Z6" s="317">
        <f>R19</f>
        <v>8.7337939811430516</v>
      </c>
      <c r="AA6" s="312">
        <f>T19</f>
        <v>8.9305956541643354</v>
      </c>
    </row>
    <row r="7" spans="1:27" ht="15.75" x14ac:dyDescent="0.25">
      <c r="A7" s="106"/>
      <c r="B7" s="238" t="s">
        <v>106</v>
      </c>
      <c r="C7" s="239" t="s">
        <v>321</v>
      </c>
      <c r="D7" s="239" t="s">
        <v>322</v>
      </c>
      <c r="E7" s="240">
        <v>80401</v>
      </c>
      <c r="F7" s="240">
        <v>6099</v>
      </c>
      <c r="G7" s="240">
        <v>16426</v>
      </c>
      <c r="H7" s="241">
        <f>G7/E7</f>
        <v>0.20430094153057798</v>
      </c>
      <c r="I7" s="235">
        <v>6.0999999999999999E-2</v>
      </c>
      <c r="J7" s="240">
        <v>56561.963003999997</v>
      </c>
      <c r="K7" s="234">
        <v>77506</v>
      </c>
      <c r="L7" s="242">
        <f>K7/J7</f>
        <v>1.3702848324857266</v>
      </c>
      <c r="M7" s="351">
        <v>7688</v>
      </c>
      <c r="N7" s="243">
        <f>J7+K7-M7</f>
        <v>126379.96300399999</v>
      </c>
      <c r="O7" s="350">
        <f>N7/G7</f>
        <v>7.693897662486302</v>
      </c>
      <c r="P7" s="350">
        <f>N7/E7</f>
        <v>1.5718705364858645</v>
      </c>
      <c r="Q7" s="352">
        <f>G7*(1+$I7)^2</f>
        <v>18491.093145999999</v>
      </c>
      <c r="R7" s="350">
        <f>N7/Q7</f>
        <v>6.8346398996610187</v>
      </c>
      <c r="S7" s="353">
        <f>G7*(1+I7)</f>
        <v>17427.986000000001</v>
      </c>
      <c r="T7" s="354">
        <f>N7/S7</f>
        <v>7.2515529335403404</v>
      </c>
      <c r="U7" s="186"/>
      <c r="V7" s="186" t="s">
        <v>323</v>
      </c>
      <c r="W7" s="315">
        <f>'1.2 Projected FS'!G28</f>
        <v>846.56850273431769</v>
      </c>
      <c r="X7" s="315">
        <f>'1.2 Projected FS'!F28</f>
        <v>763.27927341413044</v>
      </c>
      <c r="Y7" s="186"/>
      <c r="Z7" s="317">
        <f>'1.2 Projected FS'!G28</f>
        <v>846.56850273431769</v>
      </c>
      <c r="AA7" s="312">
        <f>'1.2 Projected FS'!F28</f>
        <v>763.27927341413044</v>
      </c>
    </row>
    <row r="8" spans="1:27" ht="15.75" x14ac:dyDescent="0.25">
      <c r="A8" s="106"/>
      <c r="B8" s="238" t="s">
        <v>107</v>
      </c>
      <c r="C8" s="244" t="s">
        <v>324</v>
      </c>
      <c r="D8" s="239" t="s">
        <v>325</v>
      </c>
      <c r="E8" s="240">
        <v>129872</v>
      </c>
      <c r="F8" s="240">
        <v>6307</v>
      </c>
      <c r="G8" s="240">
        <v>18514</v>
      </c>
      <c r="H8" s="241">
        <f>G8/E8</f>
        <v>0.14255574719724037</v>
      </c>
      <c r="I8" s="235">
        <v>6.9000000000000006E-2</v>
      </c>
      <c r="J8" s="240">
        <v>77905.566424000004</v>
      </c>
      <c r="K8" s="234">
        <v>86689</v>
      </c>
      <c r="L8" s="242">
        <f>K8/J8</f>
        <v>1.1127446212019854</v>
      </c>
      <c r="M8" s="351">
        <v>15543</v>
      </c>
      <c r="N8" s="243">
        <f>J8+K8-M8</f>
        <v>149051.56642400002</v>
      </c>
      <c r="O8" s="350">
        <f>N8/G8</f>
        <v>8.0507489696445944</v>
      </c>
      <c r="P8" s="350">
        <f>N8/E8</f>
        <v>1.147680534865098</v>
      </c>
      <c r="Q8" s="352">
        <f t="shared" ref="Q8:Q17" si="0">G8*(1+I8)^2</f>
        <v>21157.077153999999</v>
      </c>
      <c r="R8" s="350">
        <f t="shared" ref="R8:R10" si="1">N8/$Q8</f>
        <v>7.0449980088965187</v>
      </c>
      <c r="S8" s="353">
        <f t="shared" ref="S8:S10" si="2">G8*(1+I8)</f>
        <v>19791.466</v>
      </c>
      <c r="T8" s="354">
        <f t="shared" ref="T8:T17" si="3">N8/S8</f>
        <v>7.5311028715103783</v>
      </c>
      <c r="U8" s="186"/>
      <c r="V8" s="186" t="s">
        <v>326</v>
      </c>
      <c r="W8" s="316">
        <f>W6*W7</f>
        <v>7730.8118486141402</v>
      </c>
      <c r="X8" s="316">
        <f>X6*X7</f>
        <v>6970.2196947473903</v>
      </c>
      <c r="Y8" s="186"/>
      <c r="Z8" s="324">
        <f>Z6*Z7</f>
        <v>7393.7548938062691</v>
      </c>
      <c r="AA8" s="310">
        <f>AA6*AA7</f>
        <v>6816.5385620659445</v>
      </c>
    </row>
    <row r="9" spans="1:27" ht="15.75" x14ac:dyDescent="0.25">
      <c r="A9" s="106"/>
      <c r="B9" s="238" t="s">
        <v>108</v>
      </c>
      <c r="C9" s="244" t="s">
        <v>92</v>
      </c>
      <c r="D9" s="244" t="s">
        <v>327</v>
      </c>
      <c r="E9" s="240">
        <v>96090</v>
      </c>
      <c r="F9" s="240">
        <v>8121</v>
      </c>
      <c r="G9" s="240">
        <v>8271</v>
      </c>
      <c r="H9" s="241">
        <f>G9/E9</f>
        <v>8.6075554167967527E-2</v>
      </c>
      <c r="I9" s="235">
        <v>4.5999999999999999E-2</v>
      </c>
      <c r="J9" s="240">
        <v>18657.031728000002</v>
      </c>
      <c r="K9" s="234">
        <v>33724</v>
      </c>
      <c r="L9" s="242">
        <f>K9/J9</f>
        <v>1.8075758508459774</v>
      </c>
      <c r="M9" s="351">
        <v>23601</v>
      </c>
      <c r="N9" s="243">
        <f>J9+K9-M9</f>
        <v>28780.031728000002</v>
      </c>
      <c r="O9" s="350">
        <f>N9/G9</f>
        <v>3.4796314506105674</v>
      </c>
      <c r="P9" s="350">
        <f>N9/E9</f>
        <v>0.29951120541159332</v>
      </c>
      <c r="Q9" s="352">
        <f t="shared" si="0"/>
        <v>9049.4334360000012</v>
      </c>
      <c r="R9" s="350">
        <f t="shared" si="1"/>
        <v>3.1803131026422853</v>
      </c>
      <c r="S9" s="353">
        <f t="shared" si="2"/>
        <v>8651.4660000000003</v>
      </c>
      <c r="T9" s="354">
        <f t="shared" si="3"/>
        <v>3.3266075053638309</v>
      </c>
      <c r="U9" s="186"/>
      <c r="V9" t="s">
        <v>373</v>
      </c>
      <c r="W9" s="317">
        <f>W8/(1+'1.3 DCF'!C36)^'1.3 DCF'!E17</f>
        <v>7291.1820946405014</v>
      </c>
      <c r="X9" s="317">
        <f>X8/(1+'1.3 DCF'!C36)^'1.3 DCF'!D17</f>
        <v>6903.4575698402559</v>
      </c>
      <c r="Z9" s="317">
        <f>Z8/(1+'1.3 DCF'!C36)^'1.3 DCF'!E17</f>
        <v>6973.2926307791158</v>
      </c>
      <c r="AA9" s="311">
        <f>AA8/(1+'1.3 DCF'!C36)^'1.3 DCF'!D17</f>
        <v>6751.248425048042</v>
      </c>
    </row>
    <row r="10" spans="1:27" ht="15.75" x14ac:dyDescent="0.25">
      <c r="A10" s="106"/>
      <c r="B10" s="238" t="s">
        <v>120</v>
      </c>
      <c r="C10" s="239" t="s">
        <v>330</v>
      </c>
      <c r="D10" s="239" t="s">
        <v>322</v>
      </c>
      <c r="E10" s="240">
        <v>202458</v>
      </c>
      <c r="F10" s="240">
        <v>16613</v>
      </c>
      <c r="G10" s="240">
        <v>23048</v>
      </c>
      <c r="H10" s="241">
        <f>G10/E10</f>
        <v>0.11384089539558823</v>
      </c>
      <c r="I10" s="235">
        <v>3.5000000000000003E-2</v>
      </c>
      <c r="J10" s="240">
        <v>52915.536382999999</v>
      </c>
      <c r="K10" s="234">
        <v>139021</v>
      </c>
      <c r="L10" s="242">
        <f>K10/J10</f>
        <v>2.627224620643982</v>
      </c>
      <c r="M10" s="351">
        <v>34143</v>
      </c>
      <c r="N10" s="243">
        <f>J10+K10-M10</f>
        <v>157793.536383</v>
      </c>
      <c r="O10" s="350">
        <f>N10/G10</f>
        <v>6.8463006066903853</v>
      </c>
      <c r="P10" s="350">
        <f>N10/E10</f>
        <v>0.77938899121299232</v>
      </c>
      <c r="Q10" s="352">
        <f t="shared" si="0"/>
        <v>24689.593799999999</v>
      </c>
      <c r="R10" s="350">
        <f t="shared" si="1"/>
        <v>6.391094874270471</v>
      </c>
      <c r="S10" s="353">
        <f t="shared" si="2"/>
        <v>23854.679999999997</v>
      </c>
      <c r="T10" s="354">
        <f t="shared" si="3"/>
        <v>6.614783194869938</v>
      </c>
      <c r="U10" s="186"/>
      <c r="V10" s="186" t="s">
        <v>331</v>
      </c>
      <c r="W10" s="315">
        <f>'1.2 Projected (old)'!M44-'1.2 Projected (old)'!M42</f>
        <v>2009.4</v>
      </c>
      <c r="X10" s="316">
        <f>'1.2 Projected (old)'!M44-'1.2 Projected (old)'!M42</f>
        <v>2009.4</v>
      </c>
      <c r="Y10" s="186"/>
      <c r="Z10" s="317">
        <f>'1.2 Projected (old)'!M44-'1.2 Projected (old)'!M42</f>
        <v>2009.4</v>
      </c>
      <c r="AA10" s="310">
        <f>Z10</f>
        <v>2009.4</v>
      </c>
    </row>
    <row r="11" spans="1:27" ht="15.75" x14ac:dyDescent="0.25">
      <c r="A11" s="106"/>
      <c r="B11" s="245" t="s">
        <v>121</v>
      </c>
      <c r="C11" s="246"/>
      <c r="D11" s="246"/>
      <c r="E11" s="247"/>
      <c r="F11" s="240"/>
      <c r="G11" s="240"/>
      <c r="H11" s="240"/>
      <c r="I11" s="248"/>
      <c r="J11" s="240"/>
      <c r="K11" s="234"/>
      <c r="L11" s="234"/>
      <c r="M11" s="351"/>
      <c r="N11" s="236"/>
      <c r="O11" s="350"/>
      <c r="P11" s="350"/>
      <c r="Q11" s="350"/>
      <c r="R11" s="350"/>
      <c r="S11" s="350"/>
      <c r="T11" s="350"/>
      <c r="U11" s="186"/>
      <c r="V11" s="186" t="s">
        <v>258</v>
      </c>
      <c r="W11" s="315">
        <f>W9-W10</f>
        <v>5281.7820946405009</v>
      </c>
      <c r="X11" s="315">
        <f>X9-X10</f>
        <v>4894.0575698402554</v>
      </c>
      <c r="Y11" s="186"/>
      <c r="Z11" s="325">
        <f>Z9-Z10</f>
        <v>4963.8926307791153</v>
      </c>
      <c r="AA11" s="312">
        <f>AA9-AA10</f>
        <v>4741.8484250480415</v>
      </c>
    </row>
    <row r="12" spans="1:27" ht="15.75" x14ac:dyDescent="0.25">
      <c r="A12" s="106"/>
      <c r="B12" s="238" t="s">
        <v>122</v>
      </c>
      <c r="C12" s="244"/>
      <c r="D12" s="244"/>
      <c r="E12" s="240">
        <v>3221.0176499999998</v>
      </c>
      <c r="F12" s="240">
        <v>198.760482</v>
      </c>
      <c r="G12" s="240">
        <v>745.12840900000003</v>
      </c>
      <c r="H12" s="241">
        <f t="shared" ref="H12:H17" si="4">G12/E12</f>
        <v>0.2313332275593088</v>
      </c>
      <c r="I12" s="235">
        <v>2.5999999999999999E-2</v>
      </c>
      <c r="J12" s="240">
        <v>7690.7576879999997</v>
      </c>
      <c r="K12" s="234">
        <v>90.120482999999993</v>
      </c>
      <c r="L12" s="242">
        <f t="shared" ref="L12:L17" si="5">K12/J12</f>
        <v>1.1718023978393739E-2</v>
      </c>
      <c r="M12" s="351">
        <v>864.99077</v>
      </c>
      <c r="N12" s="243">
        <f t="shared" ref="N12:N17" si="6">J12+K12-M12</f>
        <v>6915.887400999999</v>
      </c>
      <c r="O12" s="350">
        <f t="shared" ref="O12:O17" si="7">N12/G12</f>
        <v>9.2814705726781632</v>
      </c>
      <c r="P12" s="350">
        <f t="shared" ref="P12:P17" si="8">N12/E12</f>
        <v>2.1471125440743859</v>
      </c>
      <c r="Q12" s="352">
        <f t="shared" si="0"/>
        <v>784.37879307248397</v>
      </c>
      <c r="R12" s="350">
        <f t="shared" ref="R12:R17" si="9">N12/$Q12</f>
        <v>8.8170249655907078</v>
      </c>
      <c r="S12" s="353">
        <f t="shared" ref="S12:S17" si="10">G12*(1+I12)</f>
        <v>764.50174763400003</v>
      </c>
      <c r="T12" s="354">
        <f t="shared" si="3"/>
        <v>9.046267614696065</v>
      </c>
      <c r="U12" s="186"/>
      <c r="V12" t="s">
        <v>259</v>
      </c>
      <c r="W12" s="318">
        <v>189</v>
      </c>
      <c r="X12" s="318">
        <v>189</v>
      </c>
      <c r="Y12" s="186"/>
      <c r="Z12" s="326">
        <v>189</v>
      </c>
      <c r="AA12" s="216">
        <v>189</v>
      </c>
    </row>
    <row r="13" spans="1:27" ht="16.5" thickBot="1" x14ac:dyDescent="0.3">
      <c r="A13" s="106"/>
      <c r="B13" s="238" t="s">
        <v>123</v>
      </c>
      <c r="C13" s="244"/>
      <c r="D13" s="244"/>
      <c r="E13" s="240">
        <v>10410</v>
      </c>
      <c r="F13" s="240">
        <v>708</v>
      </c>
      <c r="G13" s="240">
        <v>2902</v>
      </c>
      <c r="H13" s="241">
        <f t="shared" si="4"/>
        <v>0.27877041306436118</v>
      </c>
      <c r="I13" s="235">
        <v>3.1E-2</v>
      </c>
      <c r="J13" s="240">
        <v>38985.930717000003</v>
      </c>
      <c r="K13" s="234">
        <v>3092.9999910000001</v>
      </c>
      <c r="L13" s="242">
        <f t="shared" si="5"/>
        <v>7.9336312718867139E-2</v>
      </c>
      <c r="M13" s="351">
        <v>8552.9999759999992</v>
      </c>
      <c r="N13" s="243">
        <f t="shared" si="6"/>
        <v>33525.930732000001</v>
      </c>
      <c r="O13" s="350">
        <f t="shared" si="7"/>
        <v>11.55269839145417</v>
      </c>
      <c r="P13" s="350">
        <f t="shared" si="8"/>
        <v>3.2205505025936598</v>
      </c>
      <c r="Q13" s="352">
        <f t="shared" si="0"/>
        <v>3084.7128219999995</v>
      </c>
      <c r="R13" s="350">
        <f t="shared" si="9"/>
        <v>10.868412285544034</v>
      </c>
      <c r="S13" s="353">
        <f t="shared" si="10"/>
        <v>2991.9619999999995</v>
      </c>
      <c r="T13" s="354">
        <f t="shared" si="3"/>
        <v>11.205333066395898</v>
      </c>
      <c r="U13" s="186"/>
      <c r="V13" s="186" t="s">
        <v>260</v>
      </c>
      <c r="W13" s="319">
        <f>W11/W12</f>
        <v>27.945937008679898</v>
      </c>
      <c r="X13" s="319">
        <f>X11/X12</f>
        <v>25.894484496509289</v>
      </c>
      <c r="Y13" s="186"/>
      <c r="Z13" s="327">
        <f>Z11/Z12</f>
        <v>26.263982173434471</v>
      </c>
      <c r="AA13" s="313">
        <f>AA11/AA12</f>
        <v>25.089145106074294</v>
      </c>
    </row>
    <row r="14" spans="1:27" ht="16.5" thickTop="1" x14ac:dyDescent="0.25">
      <c r="A14" s="106"/>
      <c r="B14" s="238" t="s">
        <v>124</v>
      </c>
      <c r="C14" s="244"/>
      <c r="D14" s="244"/>
      <c r="E14" s="240">
        <v>4118.6000000000004</v>
      </c>
      <c r="F14" s="240">
        <v>278.89999999999998</v>
      </c>
      <c r="G14" s="240">
        <v>1477.6</v>
      </c>
      <c r="H14" s="241">
        <f t="shared" si="4"/>
        <v>0.35876268634973046</v>
      </c>
      <c r="I14" s="235">
        <v>6.8000000000000005E-2</v>
      </c>
      <c r="J14" s="240">
        <v>35297.131624000001</v>
      </c>
      <c r="K14" s="234">
        <v>41.3</v>
      </c>
      <c r="L14" s="242">
        <f t="shared" si="5"/>
        <v>1.1700667476310849E-3</v>
      </c>
      <c r="M14" s="351">
        <v>1481</v>
      </c>
      <c r="N14" s="243">
        <f t="shared" si="6"/>
        <v>33857.431624000004</v>
      </c>
      <c r="O14" s="350">
        <f t="shared" si="7"/>
        <v>22.913800503519226</v>
      </c>
      <c r="P14" s="350">
        <f t="shared" si="8"/>
        <v>8.2206166231243625</v>
      </c>
      <c r="Q14" s="352">
        <f t="shared" si="0"/>
        <v>1685.3860224</v>
      </c>
      <c r="R14" s="350">
        <f t="shared" si="9"/>
        <v>20.088829012469684</v>
      </c>
      <c r="S14" s="353">
        <f t="shared" si="10"/>
        <v>1578.0768</v>
      </c>
      <c r="T14" s="354">
        <f t="shared" si="3"/>
        <v>21.454869385317625</v>
      </c>
      <c r="U14" s="186"/>
      <c r="V14" t="s">
        <v>261</v>
      </c>
      <c r="W14" s="320">
        <v>1.1375</v>
      </c>
      <c r="X14" s="320">
        <v>1.1375</v>
      </c>
      <c r="Y14" s="186"/>
      <c r="Z14" s="320">
        <v>1.1375</v>
      </c>
      <c r="AA14">
        <v>1.1375</v>
      </c>
    </row>
    <row r="15" spans="1:27" ht="16.5" thickBot="1" x14ac:dyDescent="0.3">
      <c r="A15" s="106"/>
      <c r="B15" s="238" t="s">
        <v>125</v>
      </c>
      <c r="C15" s="244"/>
      <c r="D15" s="244"/>
      <c r="E15" s="240">
        <v>30638</v>
      </c>
      <c r="F15" s="240">
        <v>1848</v>
      </c>
      <c r="G15" s="240">
        <v>7027</v>
      </c>
      <c r="H15" s="241">
        <f t="shared" si="4"/>
        <v>0.22935570206932568</v>
      </c>
      <c r="I15" s="235">
        <v>2.1000000000000001E-2</v>
      </c>
      <c r="J15" s="240">
        <v>80731.237393000003</v>
      </c>
      <c r="K15" s="234">
        <v>9243</v>
      </c>
      <c r="L15" s="242">
        <f t="shared" si="5"/>
        <v>0.11449099875683853</v>
      </c>
      <c r="M15" s="351">
        <v>4648</v>
      </c>
      <c r="N15" s="243">
        <f t="shared" si="6"/>
        <v>85326.237393000003</v>
      </c>
      <c r="O15" s="350">
        <f t="shared" si="7"/>
        <v>12.142626639106306</v>
      </c>
      <c r="P15" s="350">
        <f t="shared" si="8"/>
        <v>2.7849806577779228</v>
      </c>
      <c r="Q15" s="352">
        <f t="shared" si="0"/>
        <v>7325.2329069999978</v>
      </c>
      <c r="R15" s="350">
        <f t="shared" si="9"/>
        <v>11.648262720965798</v>
      </c>
      <c r="S15" s="353">
        <f t="shared" si="10"/>
        <v>7174.5669999999991</v>
      </c>
      <c r="T15" s="354">
        <f t="shared" si="3"/>
        <v>11.892876238106078</v>
      </c>
      <c r="U15" s="186"/>
      <c r="V15" s="70" t="s">
        <v>262</v>
      </c>
      <c r="W15" s="321">
        <f>W13*W14</f>
        <v>31.788503347373382</v>
      </c>
      <c r="X15" s="321">
        <f>X13*X14</f>
        <v>29.454976114779313</v>
      </c>
      <c r="Y15" s="186"/>
      <c r="Z15" s="321">
        <f>Z13*Z14</f>
        <v>29.875279722281711</v>
      </c>
      <c r="AA15" s="178">
        <f>AA13*AA14</f>
        <v>28.53890255815951</v>
      </c>
    </row>
    <row r="16" spans="1:27" ht="16.5" thickTop="1" x14ac:dyDescent="0.25">
      <c r="A16" s="106"/>
      <c r="B16" s="238" t="s">
        <v>126</v>
      </c>
      <c r="C16" s="244"/>
      <c r="D16" s="244"/>
      <c r="E16" s="240">
        <v>3551.6959999999999</v>
      </c>
      <c r="F16" s="240">
        <v>361.62400000000002</v>
      </c>
      <c r="G16" s="240">
        <v>954.24900000000002</v>
      </c>
      <c r="H16" s="241">
        <f t="shared" si="4"/>
        <v>0.26867417706920865</v>
      </c>
      <c r="I16" s="235">
        <v>1.9E-2</v>
      </c>
      <c r="J16" s="240">
        <v>8772.4431320000003</v>
      </c>
      <c r="K16" s="234">
        <v>518.55900599999995</v>
      </c>
      <c r="L16" s="242">
        <f t="shared" si="5"/>
        <v>5.9112267608598952E-2</v>
      </c>
      <c r="M16" s="351">
        <v>719.54900799999996</v>
      </c>
      <c r="N16" s="243">
        <f t="shared" si="6"/>
        <v>8571.4531299999999</v>
      </c>
      <c r="O16" s="350">
        <f t="shared" si="7"/>
        <v>8.9824072438116254</v>
      </c>
      <c r="P16" s="350">
        <f t="shared" si="8"/>
        <v>2.4133408743315869</v>
      </c>
      <c r="Q16" s="352">
        <f t="shared" si="0"/>
        <v>990.85494588899985</v>
      </c>
      <c r="R16" s="350">
        <f t="shared" si="9"/>
        <v>8.6505629966953954</v>
      </c>
      <c r="S16" s="353">
        <f t="shared" si="10"/>
        <v>972.37973099999988</v>
      </c>
      <c r="T16" s="354">
        <f t="shared" si="3"/>
        <v>8.8149236936326076</v>
      </c>
      <c r="U16" s="186"/>
      <c r="V16" s="186"/>
      <c r="W16" s="322"/>
      <c r="X16" s="322"/>
      <c r="Y16" s="186"/>
    </row>
    <row r="17" spans="1:25" ht="15.75" x14ac:dyDescent="0.25">
      <c r="A17" s="106"/>
      <c r="B17" s="238" t="s">
        <v>127</v>
      </c>
      <c r="C17" s="244"/>
      <c r="D17" s="244"/>
      <c r="E17" s="240">
        <v>3248.4234329999999</v>
      </c>
      <c r="F17" s="240">
        <v>189.09574499999999</v>
      </c>
      <c r="G17" s="240">
        <v>818.65233000000001</v>
      </c>
      <c r="H17" s="241">
        <f t="shared" si="4"/>
        <v>0.25201527660572076</v>
      </c>
      <c r="I17" s="235">
        <v>4.7E-2</v>
      </c>
      <c r="J17" s="240">
        <v>9125.4802980000004</v>
      </c>
      <c r="K17" s="234">
        <v>989.45277199999998</v>
      </c>
      <c r="L17" s="242">
        <f t="shared" si="5"/>
        <v>0.10842747337001592</v>
      </c>
      <c r="M17" s="351">
        <v>648.19618700000001</v>
      </c>
      <c r="N17" s="243">
        <f t="shared" si="6"/>
        <v>9466.7368830000014</v>
      </c>
      <c r="O17" s="350">
        <f t="shared" si="7"/>
        <v>11.563806192306325</v>
      </c>
      <c r="P17" s="350">
        <f t="shared" si="8"/>
        <v>2.9142558161690251</v>
      </c>
      <c r="Q17" s="352">
        <f t="shared" si="0"/>
        <v>897.41405201696978</v>
      </c>
      <c r="R17" s="350">
        <f t="shared" si="9"/>
        <v>10.548906451512739</v>
      </c>
      <c r="S17" s="353">
        <f t="shared" si="10"/>
        <v>857.12898951</v>
      </c>
      <c r="T17" s="354">
        <f t="shared" si="3"/>
        <v>11.044705054733836</v>
      </c>
      <c r="U17" s="186"/>
      <c r="V17" s="186" t="s">
        <v>372</v>
      </c>
      <c r="W17" s="315">
        <f>P19</f>
        <v>2.2802267092029864</v>
      </c>
      <c r="X17" s="315">
        <f>W17</f>
        <v>2.2802267092029864</v>
      </c>
      <c r="Y17" s="186"/>
    </row>
    <row r="18" spans="1:25" ht="15.75" x14ac:dyDescent="0.25">
      <c r="A18" s="106"/>
      <c r="B18" s="249" t="s">
        <v>333</v>
      </c>
      <c r="C18" s="250"/>
      <c r="D18" s="250"/>
      <c r="E18" s="251">
        <f>AVERAGE(E$7:E$10,E$12:E$17)</f>
        <v>56400.873708300001</v>
      </c>
      <c r="F18" s="251">
        <f>AVERAGE(F$7:F$10,F$12:F$17)</f>
        <v>4072.4380227000001</v>
      </c>
      <c r="G18" s="251">
        <f>AVERAGE(G$7:G$10,G$12:G$17)</f>
        <v>8018.3629738999998</v>
      </c>
      <c r="H18" s="252">
        <f t="shared" ref="H18:P18" si="11">AVERAGE(H7:H10,H12:H17)</f>
        <v>0.21656846210090297</v>
      </c>
      <c r="I18" s="252">
        <f t="shared" si="11"/>
        <v>4.2300000000000004E-2</v>
      </c>
      <c r="J18" s="251">
        <f t="shared" si="11"/>
        <v>38664.307839100002</v>
      </c>
      <c r="K18" s="251">
        <f t="shared" si="11"/>
        <v>35091.543225199996</v>
      </c>
      <c r="L18" s="252">
        <f t="shared" si="11"/>
        <v>0.72920850683580152</v>
      </c>
      <c r="M18" s="355">
        <f t="shared" si="11"/>
        <v>9788.9735940999999</v>
      </c>
      <c r="N18" s="251">
        <f t="shared" si="11"/>
        <v>63966.877470200008</v>
      </c>
      <c r="O18" s="253">
        <f t="shared" si="11"/>
        <v>10.250738823230767</v>
      </c>
      <c r="P18" s="253">
        <f t="shared" si="11"/>
        <v>2.5499308286046491</v>
      </c>
      <c r="Q18" s="253">
        <f t="shared" ref="Q18:R18" si="12">AVERAGE(Q7:Q10,Q12:Q17)</f>
        <v>8815.5177078378438</v>
      </c>
      <c r="R18" s="253">
        <f t="shared" si="12"/>
        <v>9.4073044318248655</v>
      </c>
      <c r="S18" s="253">
        <f t="shared" ref="S18:T18" si="13">AVERAGE(S7:S10,S12:S17)</f>
        <v>8406.4214268143987</v>
      </c>
      <c r="T18" s="253">
        <f t="shared" si="13"/>
        <v>9.8183021558166601</v>
      </c>
      <c r="U18" s="186"/>
      <c r="V18" s="186" t="s">
        <v>334</v>
      </c>
      <c r="W18" s="315">
        <f>'1.2 Projected FS'!G12</f>
        <v>3291.78356977875</v>
      </c>
      <c r="X18" s="315">
        <f>'1.2 Projected FS'!F12</f>
        <v>3026.9694614999999</v>
      </c>
      <c r="Y18" s="186"/>
    </row>
    <row r="19" spans="1:25" ht="15.75" x14ac:dyDescent="0.25">
      <c r="A19" s="106"/>
      <c r="B19" s="249" t="s">
        <v>335</v>
      </c>
      <c r="C19" s="250"/>
      <c r="D19" s="250"/>
      <c r="E19" s="251">
        <f t="shared" ref="E19:P19" si="14">MEDIAN(E7:E10,E12:E17)</f>
        <v>20524</v>
      </c>
      <c r="F19" s="251">
        <f t="shared" si="14"/>
        <v>1278</v>
      </c>
      <c r="G19" s="251">
        <f t="shared" si="14"/>
        <v>4964.5</v>
      </c>
      <c r="H19" s="252">
        <f t="shared" si="14"/>
        <v>0.23034446481431725</v>
      </c>
      <c r="I19" s="252">
        <f t="shared" si="14"/>
        <v>4.0500000000000001E-2</v>
      </c>
      <c r="J19" s="251">
        <f t="shared" si="14"/>
        <v>37141.531170500006</v>
      </c>
      <c r="K19" s="251">
        <f t="shared" si="14"/>
        <v>6167.9999955000003</v>
      </c>
      <c r="L19" s="252">
        <f t="shared" si="14"/>
        <v>0.11145923606342723</v>
      </c>
      <c r="M19" s="355">
        <f t="shared" si="14"/>
        <v>6168</v>
      </c>
      <c r="N19" s="251">
        <f t="shared" si="14"/>
        <v>33691.681177999999</v>
      </c>
      <c r="O19" s="253">
        <f t="shared" si="14"/>
        <v>9.1319389082448943</v>
      </c>
      <c r="P19" s="253">
        <f t="shared" si="14"/>
        <v>2.2802267092029864</v>
      </c>
      <c r="Q19" s="253">
        <f t="shared" ref="Q19:R19" si="15">MEDIAN(Q7:Q10,Q12:Q17)</f>
        <v>5204.9728644999986</v>
      </c>
      <c r="R19" s="253">
        <f t="shared" si="15"/>
        <v>8.7337939811430516</v>
      </c>
      <c r="S19" s="253">
        <f t="shared" ref="S19:T19" si="16">MEDIAN(S7:S10,S12:S17)</f>
        <v>5083.2644999999993</v>
      </c>
      <c r="T19" s="253">
        <f t="shared" si="16"/>
        <v>8.9305956541643354</v>
      </c>
      <c r="U19" s="186"/>
      <c r="V19" s="186" t="s">
        <v>326</v>
      </c>
      <c r="W19" s="316">
        <f>W17*W18</f>
        <v>7506.0128167250587</v>
      </c>
      <c r="X19" s="316">
        <f>X17*X18</f>
        <v>6902.1766140540803</v>
      </c>
      <c r="Y19" s="186"/>
    </row>
    <row r="20" spans="1:25" ht="15.75" x14ac:dyDescent="0.25">
      <c r="A20" s="186"/>
      <c r="B20" s="249" t="s">
        <v>336</v>
      </c>
      <c r="C20" s="250"/>
      <c r="D20" s="250"/>
      <c r="E20" s="251">
        <f t="shared" ref="E20:P20" si="17">MAX(E7:E10,E12:E17)</f>
        <v>202458</v>
      </c>
      <c r="F20" s="251">
        <f t="shared" si="17"/>
        <v>16613</v>
      </c>
      <c r="G20" s="251">
        <f t="shared" si="17"/>
        <v>23048</v>
      </c>
      <c r="H20" s="252">
        <f t="shared" si="17"/>
        <v>0.35876268634973046</v>
      </c>
      <c r="I20" s="252">
        <f t="shared" si="17"/>
        <v>6.9000000000000006E-2</v>
      </c>
      <c r="J20" s="251">
        <f t="shared" si="17"/>
        <v>80731.237393000003</v>
      </c>
      <c r="K20" s="251">
        <f t="shared" si="17"/>
        <v>139021</v>
      </c>
      <c r="L20" s="252">
        <f t="shared" si="17"/>
        <v>2.627224620643982</v>
      </c>
      <c r="M20" s="355">
        <f t="shared" si="17"/>
        <v>34143</v>
      </c>
      <c r="N20" s="251">
        <f t="shared" si="17"/>
        <v>157793.536383</v>
      </c>
      <c r="O20" s="253">
        <f t="shared" si="17"/>
        <v>22.913800503519226</v>
      </c>
      <c r="P20" s="253">
        <f t="shared" si="17"/>
        <v>8.2206166231243625</v>
      </c>
      <c r="Q20" s="253">
        <f t="shared" ref="Q20:R20" si="18">MAX(Q7:Q10,Q12:Q17)</f>
        <v>24689.593799999999</v>
      </c>
      <c r="R20" s="253">
        <f t="shared" si="18"/>
        <v>20.088829012469684</v>
      </c>
      <c r="S20" s="253">
        <f t="shared" ref="S20:T20" si="19">MAX(S7:S10,S12:S17)</f>
        <v>23854.679999999997</v>
      </c>
      <c r="T20" s="253">
        <f t="shared" si="19"/>
        <v>21.454869385317625</v>
      </c>
      <c r="U20" s="186"/>
      <c r="V20" s="186" t="s">
        <v>331</v>
      </c>
      <c r="W20" s="316">
        <f>'1.2 Projected (old)'!M44-'1.2 Projected (old)'!M42</f>
        <v>2009.4</v>
      </c>
      <c r="X20" s="315">
        <f>'1.2 Projected (old)'!M44-'1.2 Projected (old)'!M42</f>
        <v>2009.4</v>
      </c>
      <c r="Y20" s="186"/>
    </row>
    <row r="21" spans="1:25" ht="15.75" x14ac:dyDescent="0.25">
      <c r="A21" s="186"/>
      <c r="B21" s="249" t="s">
        <v>337</v>
      </c>
      <c r="C21" s="250"/>
      <c r="D21" s="250"/>
      <c r="E21" s="251">
        <f t="shared" ref="E21:P21" si="20">MIN(E7:E10,E12:E17)</f>
        <v>3221.0176499999998</v>
      </c>
      <c r="F21" s="251">
        <f t="shared" si="20"/>
        <v>189.09574499999999</v>
      </c>
      <c r="G21" s="251">
        <f t="shared" si="20"/>
        <v>745.12840900000003</v>
      </c>
      <c r="H21" s="252">
        <f t="shared" si="20"/>
        <v>8.6075554167967527E-2</v>
      </c>
      <c r="I21" s="252">
        <f t="shared" si="20"/>
        <v>1.9E-2</v>
      </c>
      <c r="J21" s="251">
        <f t="shared" si="20"/>
        <v>7690.7576879999997</v>
      </c>
      <c r="K21" s="251">
        <f t="shared" si="20"/>
        <v>41.3</v>
      </c>
      <c r="L21" s="252">
        <f t="shared" si="20"/>
        <v>1.1700667476310849E-3</v>
      </c>
      <c r="M21" s="355">
        <f t="shared" si="20"/>
        <v>648.19618700000001</v>
      </c>
      <c r="N21" s="251">
        <f t="shared" si="20"/>
        <v>6915.887400999999</v>
      </c>
      <c r="O21" s="253">
        <f t="shared" si="20"/>
        <v>3.4796314506105674</v>
      </c>
      <c r="P21" s="253">
        <f t="shared" si="20"/>
        <v>0.29951120541159332</v>
      </c>
      <c r="Q21" s="253">
        <f t="shared" ref="Q21:R21" si="21">MIN(Q7:Q10,Q12:Q17)</f>
        <v>784.37879307248397</v>
      </c>
      <c r="R21" s="253">
        <f t="shared" si="21"/>
        <v>3.1803131026422853</v>
      </c>
      <c r="S21" s="253">
        <f t="shared" ref="S21:T21" si="22">MIN(S7:S10,S12:S17)</f>
        <v>764.50174763400003</v>
      </c>
      <c r="T21" s="253">
        <f t="shared" si="22"/>
        <v>3.3266075053638309</v>
      </c>
      <c r="U21" s="186"/>
      <c r="V21" s="186" t="s">
        <v>258</v>
      </c>
      <c r="W21" s="315">
        <f>W19-W20</f>
        <v>5496.612816725059</v>
      </c>
      <c r="X21" s="315">
        <f>X19-X20</f>
        <v>4892.7766140540807</v>
      </c>
      <c r="Y21" s="186"/>
    </row>
    <row r="22" spans="1:25" ht="15.75" x14ac:dyDescent="0.25">
      <c r="A22" s="186"/>
      <c r="B22" s="106"/>
      <c r="C22" s="115"/>
      <c r="D22" s="115"/>
      <c r="E22" s="104"/>
      <c r="F22" s="114"/>
      <c r="G22" s="114"/>
      <c r="H22" s="114"/>
      <c r="I22" s="132"/>
      <c r="J22" s="109"/>
      <c r="K22" s="112"/>
      <c r="L22" s="112"/>
      <c r="M22" s="114"/>
      <c r="N22" s="106"/>
      <c r="O22" s="185"/>
      <c r="P22" s="185"/>
      <c r="Q22" s="185"/>
      <c r="R22" s="185"/>
      <c r="S22" s="185"/>
      <c r="T22" s="185"/>
      <c r="U22" s="186"/>
      <c r="V22" t="s">
        <v>259</v>
      </c>
      <c r="W22" s="318">
        <v>189</v>
      </c>
      <c r="X22" s="318">
        <v>189</v>
      </c>
      <c r="Y22" s="186"/>
    </row>
    <row r="23" spans="1:25" ht="16.5" thickBot="1" x14ac:dyDescent="0.3">
      <c r="A23" s="106" t="s">
        <v>128</v>
      </c>
      <c r="B23" s="106"/>
      <c r="C23" s="115"/>
      <c r="D23" s="115"/>
      <c r="E23" s="104"/>
      <c r="F23" s="114"/>
      <c r="G23" s="114"/>
      <c r="H23" s="114"/>
      <c r="I23" s="132"/>
      <c r="J23" s="109"/>
      <c r="K23" s="112"/>
      <c r="L23" s="112"/>
      <c r="M23" s="114"/>
      <c r="N23" s="106"/>
      <c r="O23" s="185"/>
      <c r="P23" s="185"/>
      <c r="Q23" s="185"/>
      <c r="R23" s="185"/>
      <c r="S23" s="185"/>
      <c r="T23" s="185"/>
      <c r="U23" s="186"/>
      <c r="V23" s="186" t="s">
        <v>260</v>
      </c>
      <c r="W23" s="319">
        <f>W21/W22</f>
        <v>29.082607495899783</v>
      </c>
      <c r="X23" s="319">
        <f>X21/X22</f>
        <v>25.887706952667095</v>
      </c>
      <c r="Y23" s="186"/>
    </row>
    <row r="24" spans="1:25" ht="16.5" thickTop="1" x14ac:dyDescent="0.25">
      <c r="A24" s="106" t="s">
        <v>129</v>
      </c>
      <c r="B24" s="186"/>
      <c r="C24" s="184"/>
      <c r="D24" s="184"/>
      <c r="E24" s="186"/>
      <c r="F24" s="186"/>
      <c r="G24" s="186"/>
      <c r="H24" s="186"/>
      <c r="I24" s="189"/>
      <c r="J24" s="186"/>
      <c r="K24" s="186"/>
      <c r="L24" s="186"/>
      <c r="M24" s="186"/>
      <c r="N24" s="186"/>
      <c r="O24" s="185"/>
      <c r="P24" s="185"/>
      <c r="Q24" s="185"/>
      <c r="R24" s="185"/>
      <c r="S24" s="185"/>
      <c r="T24" s="185"/>
      <c r="U24" s="186"/>
      <c r="V24" t="s">
        <v>261</v>
      </c>
      <c r="W24" s="320">
        <v>1.1375</v>
      </c>
      <c r="X24" s="320">
        <v>1.1375</v>
      </c>
      <c r="Y24" s="186"/>
    </row>
    <row r="25" spans="1:25" ht="16.5" thickBot="1" x14ac:dyDescent="0.3">
      <c r="A25" s="106"/>
      <c r="B25" s="186"/>
      <c r="C25" s="184"/>
      <c r="D25" s="184"/>
      <c r="E25" s="186"/>
      <c r="F25" s="186"/>
      <c r="G25" s="186"/>
      <c r="H25" s="186"/>
      <c r="I25" s="189"/>
      <c r="J25" s="186"/>
      <c r="K25" s="186"/>
      <c r="L25" s="186"/>
      <c r="M25" s="186"/>
      <c r="N25" s="186"/>
      <c r="O25" s="185"/>
      <c r="P25" s="185"/>
      <c r="Q25" s="185"/>
      <c r="R25" s="185"/>
      <c r="S25" s="185"/>
      <c r="T25" s="185"/>
      <c r="U25" s="186"/>
      <c r="V25" s="70" t="s">
        <v>262</v>
      </c>
      <c r="W25" s="321">
        <f>W23*W24</f>
        <v>33.081466026586</v>
      </c>
      <c r="X25" s="321">
        <f>X23*X24</f>
        <v>29.447266658658819</v>
      </c>
      <c r="Y25" s="186"/>
    </row>
    <row r="26" spans="1:25" ht="16.5" thickTop="1" x14ac:dyDescent="0.25">
      <c r="A26" s="106" t="s">
        <v>130</v>
      </c>
      <c r="B26" s="186"/>
      <c r="C26" s="184"/>
      <c r="D26" s="184"/>
      <c r="E26" s="186"/>
      <c r="F26" s="186"/>
      <c r="G26" s="186"/>
      <c r="H26" s="186"/>
      <c r="I26" s="189"/>
      <c r="J26" s="186"/>
      <c r="K26" s="186"/>
      <c r="L26" s="186"/>
      <c r="M26" s="186"/>
      <c r="N26" s="186"/>
      <c r="O26" s="185"/>
      <c r="P26" s="185"/>
      <c r="Q26" s="185"/>
      <c r="R26" s="185"/>
      <c r="S26" s="185"/>
      <c r="T26" s="185"/>
      <c r="U26" s="186"/>
      <c r="V26" s="186"/>
      <c r="W26" s="186"/>
      <c r="X26" s="186"/>
      <c r="Y26" s="186"/>
    </row>
    <row r="27" spans="1:25" x14ac:dyDescent="0.25">
      <c r="A27" s="186"/>
      <c r="B27" s="186"/>
      <c r="C27" s="184"/>
      <c r="D27" s="184"/>
      <c r="E27" s="186"/>
      <c r="F27" s="186"/>
      <c r="G27" s="186"/>
      <c r="H27" s="186"/>
      <c r="I27" s="189"/>
      <c r="J27" s="186"/>
      <c r="K27" s="186"/>
      <c r="L27" s="186"/>
      <c r="M27" s="186"/>
      <c r="N27" s="186"/>
      <c r="O27" s="185"/>
      <c r="P27" s="185"/>
      <c r="Q27" s="185"/>
      <c r="R27" s="185"/>
      <c r="S27" s="185"/>
      <c r="T27" s="185"/>
      <c r="U27" s="186"/>
      <c r="V27" s="186"/>
      <c r="W27" s="186"/>
      <c r="X27" s="186"/>
      <c r="Y27" s="186"/>
    </row>
    <row r="28" spans="1:25" x14ac:dyDescent="0.25">
      <c r="A28" s="186"/>
      <c r="B28" s="186"/>
      <c r="C28" s="184"/>
      <c r="D28" s="184"/>
      <c r="E28" s="186"/>
      <c r="F28" s="186"/>
      <c r="G28" s="186"/>
      <c r="H28" s="186"/>
      <c r="I28" s="189"/>
      <c r="J28" s="186"/>
      <c r="K28" s="186"/>
      <c r="L28" s="186"/>
      <c r="M28" s="186"/>
      <c r="N28" s="186"/>
      <c r="O28" s="185"/>
      <c r="P28" s="185"/>
      <c r="Q28" s="185"/>
      <c r="R28" s="185"/>
      <c r="S28" s="185"/>
      <c r="T28" s="185"/>
      <c r="U28" s="186"/>
      <c r="V28" s="186"/>
      <c r="W28" s="186"/>
      <c r="X28" s="186"/>
      <c r="Y28" s="186"/>
    </row>
    <row r="29" spans="1:25" x14ac:dyDescent="0.25">
      <c r="A29" s="186"/>
      <c r="B29" s="186"/>
      <c r="C29" s="184"/>
      <c r="D29" s="184"/>
      <c r="E29" s="186"/>
      <c r="F29" s="186"/>
      <c r="G29" s="186"/>
      <c r="H29" s="186"/>
      <c r="I29" s="189"/>
      <c r="J29" s="186"/>
      <c r="K29" s="186"/>
      <c r="L29" s="186"/>
      <c r="M29" s="186"/>
      <c r="N29" s="186"/>
      <c r="O29" s="185"/>
      <c r="P29" s="185"/>
      <c r="Q29" s="185"/>
      <c r="R29" s="185"/>
      <c r="S29" s="185"/>
      <c r="T29" s="185"/>
      <c r="U29" s="186"/>
      <c r="V29" s="186"/>
      <c r="W29" s="186"/>
      <c r="X29" s="186"/>
      <c r="Y29" s="186"/>
    </row>
    <row r="30" spans="1:25" x14ac:dyDescent="0.25">
      <c r="A30" s="186"/>
      <c r="B30" s="186"/>
      <c r="C30" s="184"/>
      <c r="D30" s="184"/>
      <c r="E30" s="186"/>
      <c r="F30" s="186"/>
      <c r="G30" s="186"/>
      <c r="H30" s="186"/>
      <c r="I30" s="189"/>
      <c r="J30" s="186"/>
      <c r="K30" s="186"/>
      <c r="L30" s="186"/>
      <c r="M30" s="186"/>
      <c r="N30" s="186"/>
      <c r="O30" s="185"/>
      <c r="P30" s="185"/>
      <c r="Q30" s="185"/>
      <c r="R30" s="185"/>
      <c r="S30" s="185"/>
      <c r="T30" s="185"/>
      <c r="U30" s="186"/>
      <c r="V30" s="186"/>
      <c r="W30" s="186"/>
      <c r="X30" s="186"/>
      <c r="Y30" s="186"/>
    </row>
    <row r="31" spans="1:25" x14ac:dyDescent="0.25">
      <c r="A31" s="186"/>
      <c r="B31" s="186"/>
      <c r="C31" s="184"/>
      <c r="D31" s="184"/>
      <c r="E31" s="186"/>
      <c r="F31" s="186"/>
      <c r="G31" s="186"/>
      <c r="H31" s="186"/>
      <c r="I31" s="189"/>
      <c r="J31" s="186"/>
      <c r="K31" s="186"/>
      <c r="L31" s="186"/>
      <c r="M31" s="186"/>
      <c r="N31" s="186"/>
      <c r="O31" s="185"/>
      <c r="P31" s="185"/>
      <c r="Q31" s="185"/>
      <c r="R31" s="185"/>
      <c r="S31" s="185"/>
      <c r="T31" s="185"/>
      <c r="U31" s="186"/>
      <c r="V31" s="186"/>
      <c r="W31" s="186"/>
      <c r="X31" s="186"/>
      <c r="Y31" s="186"/>
    </row>
    <row r="32" spans="1:25" x14ac:dyDescent="0.25">
      <c r="A32" s="186"/>
      <c r="B32" s="186"/>
      <c r="C32" s="184"/>
      <c r="D32" s="184"/>
      <c r="E32" s="186"/>
      <c r="F32" s="186"/>
      <c r="G32" s="186"/>
      <c r="H32" s="186"/>
      <c r="I32" s="189"/>
      <c r="J32" s="186"/>
      <c r="K32" s="186"/>
      <c r="L32" s="186"/>
      <c r="M32" s="186"/>
      <c r="N32" s="186"/>
      <c r="O32" s="185"/>
      <c r="P32" s="185"/>
      <c r="Q32" s="185"/>
      <c r="R32" s="185"/>
      <c r="S32" s="185"/>
      <c r="T32" s="185"/>
      <c r="U32" s="186"/>
      <c r="V32" s="186"/>
      <c r="W32" s="186"/>
      <c r="X32" s="186"/>
      <c r="Y32" s="186"/>
    </row>
    <row r="33" spans="1:25" x14ac:dyDescent="0.25">
      <c r="A33" s="186"/>
      <c r="B33" s="186"/>
      <c r="C33" s="184"/>
      <c r="D33" s="184"/>
      <c r="E33" s="186"/>
      <c r="F33" s="186"/>
      <c r="G33" s="186"/>
      <c r="H33" s="186"/>
      <c r="I33" s="189"/>
      <c r="J33" s="186"/>
      <c r="K33" s="186"/>
      <c r="L33" s="186"/>
      <c r="M33" s="186"/>
      <c r="N33" s="186"/>
      <c r="O33" s="185"/>
      <c r="P33" s="185"/>
      <c r="Q33" s="185"/>
      <c r="R33" s="185"/>
      <c r="S33" s="185"/>
      <c r="T33" s="185"/>
      <c r="U33" s="186"/>
      <c r="V33" s="186"/>
      <c r="W33" s="186"/>
      <c r="X33" s="186"/>
      <c r="Y33" s="186"/>
    </row>
    <row r="34" spans="1:25" x14ac:dyDescent="0.25">
      <c r="A34" s="186"/>
      <c r="B34" s="186"/>
      <c r="C34" s="184"/>
      <c r="D34" s="184"/>
      <c r="E34" s="186"/>
      <c r="F34" s="186"/>
      <c r="G34" s="186"/>
      <c r="H34" s="186"/>
      <c r="I34" s="189"/>
      <c r="J34" s="186"/>
      <c r="K34" s="186"/>
      <c r="L34" s="186"/>
      <c r="M34" s="186"/>
      <c r="N34" s="186"/>
      <c r="O34" s="185"/>
      <c r="P34" s="185"/>
      <c r="Q34" s="185"/>
      <c r="R34" s="185"/>
      <c r="S34" s="185"/>
      <c r="T34" s="185"/>
      <c r="U34" s="186"/>
      <c r="V34" s="186"/>
      <c r="W34" s="186"/>
      <c r="X34" s="186"/>
      <c r="Y34" s="186"/>
    </row>
    <row r="35" spans="1:25" x14ac:dyDescent="0.25">
      <c r="A35" s="186"/>
      <c r="B35" s="186"/>
      <c r="C35" s="184"/>
      <c r="D35" s="184"/>
      <c r="E35" s="186"/>
      <c r="F35" s="186"/>
      <c r="G35" s="186"/>
      <c r="H35" s="186"/>
      <c r="I35" s="189"/>
      <c r="J35" s="186"/>
      <c r="K35" s="186"/>
      <c r="L35" s="186"/>
      <c r="M35" s="186"/>
      <c r="N35" s="186"/>
      <c r="O35" s="185"/>
      <c r="P35" s="185"/>
      <c r="Q35" s="185"/>
      <c r="R35" s="185"/>
      <c r="S35" s="185"/>
      <c r="T35" s="185"/>
      <c r="U35" s="186"/>
      <c r="V35" s="186"/>
      <c r="W35" s="186"/>
      <c r="X35" s="186"/>
      <c r="Y35" s="186"/>
    </row>
    <row r="36" spans="1:25" x14ac:dyDescent="0.25">
      <c r="A36" s="186"/>
      <c r="B36" s="186"/>
      <c r="C36" s="184"/>
      <c r="D36" s="184"/>
      <c r="E36" s="186"/>
      <c r="F36" s="186"/>
      <c r="G36" s="186"/>
      <c r="H36" s="186"/>
      <c r="I36" s="189"/>
      <c r="J36" s="186"/>
      <c r="K36" s="186"/>
      <c r="L36" s="186"/>
      <c r="M36" s="186"/>
      <c r="N36" s="186"/>
      <c r="O36" s="185"/>
      <c r="P36" s="185"/>
      <c r="Q36" s="185"/>
      <c r="R36" s="185"/>
      <c r="S36" s="185"/>
      <c r="T36" s="185"/>
      <c r="U36" s="186"/>
      <c r="V36" s="186"/>
      <c r="W36" s="186"/>
      <c r="X36" s="186"/>
      <c r="Y36" s="186"/>
    </row>
    <row r="37" spans="1:25" x14ac:dyDescent="0.25">
      <c r="A37" s="186"/>
      <c r="B37" s="186"/>
      <c r="C37" s="184"/>
      <c r="D37" s="184"/>
      <c r="E37" s="186"/>
      <c r="F37" s="186"/>
      <c r="G37" s="186"/>
      <c r="H37" s="186"/>
      <c r="I37" s="189"/>
      <c r="J37" s="186"/>
      <c r="K37" s="186"/>
      <c r="L37" s="186"/>
      <c r="M37" s="186"/>
      <c r="N37" s="186"/>
      <c r="O37" s="185"/>
      <c r="P37" s="185"/>
      <c r="Q37" s="185"/>
      <c r="R37" s="185"/>
      <c r="S37" s="185"/>
      <c r="T37" s="185"/>
      <c r="U37" s="186"/>
      <c r="V37" s="186"/>
      <c r="W37" s="186"/>
      <c r="X37" s="186"/>
      <c r="Y37" s="186"/>
    </row>
    <row r="38" spans="1:25" x14ac:dyDescent="0.25">
      <c r="A38" s="186"/>
      <c r="B38" s="186"/>
      <c r="C38" s="184"/>
      <c r="D38" s="184"/>
      <c r="E38" s="186"/>
      <c r="F38" s="186"/>
      <c r="G38" s="186"/>
      <c r="H38" s="186"/>
      <c r="I38" s="189"/>
      <c r="J38" s="186"/>
      <c r="K38" s="186"/>
      <c r="L38" s="186"/>
      <c r="M38" s="186"/>
      <c r="N38" s="186"/>
      <c r="O38" s="185"/>
      <c r="P38" s="185"/>
      <c r="Q38" s="185"/>
      <c r="R38" s="185"/>
      <c r="S38" s="185"/>
      <c r="T38" s="185"/>
      <c r="U38" s="186"/>
      <c r="V38" s="186"/>
      <c r="W38" s="186"/>
      <c r="X38" s="186"/>
      <c r="Y38" s="186"/>
    </row>
    <row r="39" spans="1:25" x14ac:dyDescent="0.25">
      <c r="A39" s="186"/>
      <c r="B39" s="186"/>
      <c r="C39" s="184"/>
      <c r="D39" s="184"/>
      <c r="E39" s="186"/>
      <c r="F39" s="186"/>
      <c r="G39" s="186"/>
      <c r="H39" s="186"/>
      <c r="I39" s="189"/>
      <c r="J39" s="186"/>
      <c r="K39" s="186"/>
      <c r="L39" s="186"/>
      <c r="M39" s="186"/>
      <c r="N39" s="186"/>
      <c r="O39" s="185"/>
      <c r="P39" s="185"/>
      <c r="Q39" s="185"/>
      <c r="R39" s="185"/>
      <c r="S39" s="185"/>
      <c r="T39" s="185"/>
      <c r="U39" s="186"/>
      <c r="V39" s="186"/>
      <c r="W39" s="186"/>
      <c r="X39" s="186"/>
      <c r="Y39" s="186"/>
    </row>
    <row r="40" spans="1:25" x14ac:dyDescent="0.25">
      <c r="A40" s="186"/>
      <c r="B40" s="186"/>
      <c r="C40" s="184"/>
      <c r="D40" s="184"/>
      <c r="E40" s="186"/>
      <c r="F40" s="186"/>
      <c r="G40" s="186"/>
      <c r="H40" s="186"/>
      <c r="I40" s="189"/>
      <c r="J40" s="186"/>
      <c r="K40" s="186"/>
      <c r="L40" s="186"/>
      <c r="M40" s="186"/>
      <c r="N40" s="186"/>
      <c r="O40" s="185"/>
      <c r="P40" s="185"/>
      <c r="Q40" s="185"/>
      <c r="R40" s="185"/>
      <c r="S40" s="185"/>
      <c r="T40" s="185"/>
      <c r="U40" s="186"/>
      <c r="Y40" s="186"/>
    </row>
    <row r="41" spans="1:25" x14ac:dyDescent="0.25">
      <c r="A41" s="186"/>
      <c r="B41" s="186"/>
      <c r="C41" s="184"/>
      <c r="D41" s="184"/>
      <c r="E41" s="186"/>
      <c r="F41" s="186"/>
      <c r="G41" s="186"/>
      <c r="H41" s="186"/>
      <c r="I41" s="189"/>
      <c r="J41" s="186"/>
      <c r="K41" s="186"/>
      <c r="L41" s="186"/>
      <c r="M41" s="186"/>
      <c r="N41" s="186"/>
      <c r="O41" s="185"/>
      <c r="P41" s="185"/>
      <c r="Q41" s="185"/>
      <c r="R41" s="185"/>
      <c r="S41" s="185"/>
      <c r="T41" s="185"/>
      <c r="U41" s="186"/>
      <c r="Y41" s="186"/>
    </row>
    <row r="42" spans="1:25" x14ac:dyDescent="0.25">
      <c r="A42" s="186"/>
      <c r="B42" s="186"/>
      <c r="C42" s="184"/>
      <c r="D42" s="184"/>
      <c r="E42" s="186"/>
      <c r="F42" s="186"/>
      <c r="G42" s="186"/>
      <c r="H42" s="186"/>
      <c r="I42" s="189"/>
      <c r="J42" s="186"/>
      <c r="K42" s="186"/>
      <c r="L42" s="186"/>
      <c r="M42" s="186"/>
      <c r="N42" s="186"/>
      <c r="O42" s="185"/>
      <c r="P42" s="185"/>
      <c r="Q42" s="185"/>
      <c r="R42" s="185"/>
      <c r="S42" s="185"/>
      <c r="T42" s="185"/>
      <c r="U42" s="18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3C0A5-1D55-4A33-B22A-27E7E852C7FD}">
  <dimension ref="A1:Q42"/>
  <sheetViews>
    <sheetView workbookViewId="0">
      <selection activeCell="H33" sqref="H33"/>
    </sheetView>
  </sheetViews>
  <sheetFormatPr defaultColWidth="9.140625" defaultRowHeight="15" outlineLevelCol="1" x14ac:dyDescent="0.25"/>
  <cols>
    <col min="1" max="1" width="9.140625" style="105"/>
    <col min="2" max="2" width="35.28515625" style="105" bestFit="1" customWidth="1"/>
    <col min="3" max="3" width="18.28515625" style="119" hidden="1" customWidth="1" outlineLevel="1"/>
    <col min="4" max="4" width="30.42578125" style="119" hidden="1" customWidth="1" outlineLevel="1"/>
    <col min="5" max="5" width="10.140625" style="105" customWidth="1" collapsed="1"/>
    <col min="6" max="8" width="10.140625" style="105" customWidth="1"/>
    <col min="9" max="9" width="10.140625" style="135" customWidth="1"/>
    <col min="10" max="12" width="10.140625" style="105" customWidth="1"/>
    <col min="13" max="13" width="11.28515625" style="105" customWidth="1"/>
    <col min="14" max="14" width="12.140625" style="121" customWidth="1"/>
    <col min="15" max="16384" width="9.140625" style="105"/>
  </cols>
  <sheetData>
    <row r="1" spans="1:17" s="100" customFormat="1" x14ac:dyDescent="0.25">
      <c r="A1" s="99"/>
      <c r="B1" s="99"/>
      <c r="C1" s="137"/>
      <c r="D1" s="137"/>
      <c r="E1" s="99"/>
      <c r="F1" s="99"/>
      <c r="G1" s="99"/>
      <c r="H1" s="99"/>
      <c r="I1" s="130"/>
      <c r="J1" s="99"/>
      <c r="K1" s="99"/>
      <c r="L1" s="99"/>
      <c r="M1" s="99"/>
      <c r="N1" s="136"/>
      <c r="O1" s="99"/>
      <c r="P1" s="99"/>
      <c r="Q1" s="182"/>
    </row>
    <row r="2" spans="1:17" s="100" customFormat="1" x14ac:dyDescent="0.25">
      <c r="A2" s="99"/>
      <c r="B2" s="101" t="s">
        <v>242</v>
      </c>
      <c r="C2" s="138"/>
      <c r="D2" s="138"/>
      <c r="E2" s="99"/>
      <c r="F2" s="99"/>
      <c r="G2" s="99"/>
      <c r="H2" s="99"/>
      <c r="I2" s="130"/>
      <c r="J2" s="99"/>
      <c r="K2" s="99"/>
      <c r="L2" s="99"/>
      <c r="M2" s="99"/>
      <c r="N2" s="136"/>
      <c r="O2" s="99"/>
      <c r="P2" s="99"/>
      <c r="Q2" s="182"/>
    </row>
    <row r="3" spans="1:17" s="100" customFormat="1" x14ac:dyDescent="0.25">
      <c r="A3" s="99"/>
      <c r="B3" s="99" t="s">
        <v>315</v>
      </c>
      <c r="C3" s="137"/>
      <c r="D3" s="137"/>
      <c r="E3" s="99"/>
      <c r="F3" s="99"/>
      <c r="G3" s="99"/>
      <c r="H3" s="99"/>
      <c r="I3" s="130"/>
      <c r="J3" s="99"/>
      <c r="K3" s="99"/>
      <c r="L3" s="99"/>
      <c r="M3" s="99"/>
      <c r="N3" s="136"/>
      <c r="O3" s="99"/>
      <c r="P3" s="99"/>
      <c r="Q3" s="182"/>
    </row>
    <row r="4" spans="1:17" s="103" customFormat="1" x14ac:dyDescent="0.25">
      <c r="A4" s="204"/>
      <c r="B4" s="102" t="s">
        <v>244</v>
      </c>
      <c r="C4" s="137"/>
      <c r="D4" s="137"/>
      <c r="E4" s="204"/>
      <c r="F4" s="204"/>
      <c r="G4" s="204"/>
      <c r="H4" s="204"/>
      <c r="I4" s="205"/>
      <c r="J4" s="204"/>
      <c r="K4" s="204"/>
      <c r="L4" s="204"/>
      <c r="M4" s="204"/>
      <c r="N4" s="206"/>
      <c r="O4" s="204"/>
      <c r="P4" s="204"/>
      <c r="Q4" s="207"/>
    </row>
    <row r="5" spans="1:17" s="119" customFormat="1" ht="47.25" x14ac:dyDescent="0.25">
      <c r="A5" s="115"/>
      <c r="B5" s="116"/>
      <c r="C5" s="116" t="s">
        <v>316</v>
      </c>
      <c r="D5" s="116" t="s">
        <v>317</v>
      </c>
      <c r="E5" s="117" t="s">
        <v>98</v>
      </c>
      <c r="F5" s="118" t="s">
        <v>99</v>
      </c>
      <c r="G5" s="118" t="s">
        <v>100</v>
      </c>
      <c r="H5" s="118" t="s">
        <v>288</v>
      </c>
      <c r="I5" s="131" t="s">
        <v>101</v>
      </c>
      <c r="J5" s="118" t="s">
        <v>102</v>
      </c>
      <c r="K5" s="118" t="s">
        <v>103</v>
      </c>
      <c r="L5" s="118" t="s">
        <v>104</v>
      </c>
      <c r="M5" s="120" t="s">
        <v>319</v>
      </c>
      <c r="N5" s="183" t="s">
        <v>320</v>
      </c>
      <c r="O5" s="184"/>
      <c r="P5" s="184"/>
      <c r="Q5" s="184"/>
    </row>
    <row r="6" spans="1:17" ht="15.75" x14ac:dyDescent="0.25">
      <c r="A6" s="106"/>
      <c r="B6" s="107" t="s">
        <v>105</v>
      </c>
      <c r="C6" s="139"/>
      <c r="D6" s="139"/>
      <c r="E6" s="108"/>
      <c r="F6" s="108"/>
      <c r="G6" s="108"/>
      <c r="H6" s="108"/>
      <c r="I6" s="132"/>
      <c r="J6" s="108"/>
      <c r="K6" s="108"/>
      <c r="L6" s="108"/>
      <c r="M6" s="106"/>
      <c r="N6" s="185"/>
      <c r="O6" s="186"/>
      <c r="P6" s="186"/>
      <c r="Q6" s="186"/>
    </row>
    <row r="7" spans="1:17" ht="15.75" x14ac:dyDescent="0.25">
      <c r="A7" s="106"/>
      <c r="B7" s="144" t="s">
        <v>106</v>
      </c>
      <c r="C7" s="140" t="s">
        <v>321</v>
      </c>
      <c r="D7" s="140" t="s">
        <v>322</v>
      </c>
      <c r="E7" s="110">
        <v>80401</v>
      </c>
      <c r="F7" s="110">
        <v>6099</v>
      </c>
      <c r="G7" s="110">
        <v>16426</v>
      </c>
      <c r="H7" s="180">
        <f>G7/E7</f>
        <v>0.20430094153057798</v>
      </c>
      <c r="I7" s="132">
        <v>6.0999999999999999E-2</v>
      </c>
      <c r="J7" s="110">
        <v>56561.963003999997</v>
      </c>
      <c r="K7" s="108">
        <v>77506</v>
      </c>
      <c r="L7" s="110">
        <v>7688</v>
      </c>
      <c r="M7" s="113">
        <f t="shared" ref="M7:M21" si="0">J7+K7-L7</f>
        <v>126379.96300399999</v>
      </c>
      <c r="N7" s="185">
        <f t="shared" ref="N7:N21" si="1">M7/G7</f>
        <v>7.693897662486302</v>
      </c>
      <c r="O7" s="186"/>
      <c r="P7" s="186"/>
      <c r="Q7" s="186"/>
    </row>
    <row r="8" spans="1:17" ht="15.75" x14ac:dyDescent="0.25">
      <c r="A8" s="106"/>
      <c r="B8" s="144" t="s">
        <v>107</v>
      </c>
      <c r="C8" s="116" t="s">
        <v>324</v>
      </c>
      <c r="D8" s="140" t="s">
        <v>325</v>
      </c>
      <c r="E8" s="110">
        <v>129872</v>
      </c>
      <c r="F8" s="110">
        <v>6307</v>
      </c>
      <c r="G8" s="110">
        <v>18514</v>
      </c>
      <c r="H8" s="180">
        <f t="shared" ref="H8:H21" si="2">G8/E8</f>
        <v>0.14255574719724037</v>
      </c>
      <c r="I8" s="132">
        <v>6.9000000000000006E-2</v>
      </c>
      <c r="J8" s="110">
        <v>77905.566424000004</v>
      </c>
      <c r="K8" s="108">
        <v>86689</v>
      </c>
      <c r="L8" s="110">
        <v>15543</v>
      </c>
      <c r="M8" s="113">
        <f t="shared" si="0"/>
        <v>149051.56642400002</v>
      </c>
      <c r="N8" s="185">
        <f t="shared" si="1"/>
        <v>8.0507489696445944</v>
      </c>
      <c r="O8" s="186"/>
      <c r="P8" s="186"/>
      <c r="Q8" s="186"/>
    </row>
    <row r="9" spans="1:17" ht="15.75" x14ac:dyDescent="0.25">
      <c r="A9" s="106"/>
      <c r="B9" s="109" t="s">
        <v>108</v>
      </c>
      <c r="C9" s="116" t="s">
        <v>92</v>
      </c>
      <c r="D9" s="116" t="s">
        <v>327</v>
      </c>
      <c r="E9" s="110">
        <v>96090</v>
      </c>
      <c r="F9" s="110">
        <v>8121</v>
      </c>
      <c r="G9" s="110">
        <v>8271</v>
      </c>
      <c r="H9" s="180">
        <f t="shared" si="2"/>
        <v>8.6075554167967527E-2</v>
      </c>
      <c r="I9" s="132">
        <v>4.5999999999999999E-2</v>
      </c>
      <c r="J9" s="110">
        <v>18657.031728000002</v>
      </c>
      <c r="K9" s="108">
        <v>33724</v>
      </c>
      <c r="L9" s="110">
        <v>23601</v>
      </c>
      <c r="M9" s="113">
        <f t="shared" si="0"/>
        <v>28780.031728000002</v>
      </c>
      <c r="N9" s="185">
        <f t="shared" si="1"/>
        <v>3.4796314506105674</v>
      </c>
      <c r="O9" s="186"/>
      <c r="P9" s="186"/>
      <c r="Q9" s="186"/>
    </row>
    <row r="10" spans="1:17" ht="15.75" x14ac:dyDescent="0.25">
      <c r="A10" s="106"/>
      <c r="B10" s="109" t="s">
        <v>109</v>
      </c>
      <c r="C10" s="116"/>
      <c r="D10" s="116"/>
      <c r="E10" s="110">
        <v>108618.902619</v>
      </c>
      <c r="F10" s="110">
        <v>5626.3169710000002</v>
      </c>
      <c r="G10" s="110">
        <v>8537.1048350000001</v>
      </c>
      <c r="H10" s="180">
        <f t="shared" si="2"/>
        <v>7.8596861403998936E-2</v>
      </c>
      <c r="I10" s="132">
        <v>0.10100000000000001</v>
      </c>
      <c r="J10" s="110">
        <v>52924.582928999997</v>
      </c>
      <c r="K10" s="108">
        <v>98484.361294000002</v>
      </c>
      <c r="L10" s="110">
        <v>25742.738202</v>
      </c>
      <c r="M10" s="113">
        <f t="shared" si="0"/>
        <v>125666.20602099999</v>
      </c>
      <c r="N10" s="185">
        <f t="shared" si="1"/>
        <v>14.720002676527983</v>
      </c>
      <c r="O10" s="186"/>
      <c r="P10" s="186"/>
      <c r="Q10" s="186"/>
    </row>
    <row r="11" spans="1:17" ht="15.75" x14ac:dyDescent="0.25">
      <c r="A11" s="106"/>
      <c r="B11" s="109" t="s">
        <v>110</v>
      </c>
      <c r="C11" s="116"/>
      <c r="D11" s="116"/>
      <c r="E11" s="110">
        <v>117554.06391300001</v>
      </c>
      <c r="F11" s="110">
        <v>8946.4697169999999</v>
      </c>
      <c r="G11" s="110">
        <v>6674.2307579999997</v>
      </c>
      <c r="H11" s="180">
        <f t="shared" si="2"/>
        <v>5.677584028859689E-2</v>
      </c>
      <c r="I11" s="132">
        <v>4.4999999999999998E-2</v>
      </c>
      <c r="J11" s="110">
        <v>46553.545352000001</v>
      </c>
      <c r="K11" s="108">
        <v>38709.971111999999</v>
      </c>
      <c r="L11" s="110">
        <v>24390.727939</v>
      </c>
      <c r="M11" s="113">
        <f t="shared" si="0"/>
        <v>60872.788524999996</v>
      </c>
      <c r="N11" s="185">
        <f t="shared" si="1"/>
        <v>9.1205699551271042</v>
      </c>
      <c r="O11" s="186"/>
      <c r="P11" s="186"/>
      <c r="Q11" s="186"/>
    </row>
    <row r="12" spans="1:17" ht="15.75" x14ac:dyDescent="0.25">
      <c r="A12" s="106"/>
      <c r="B12" s="109" t="s">
        <v>111</v>
      </c>
      <c r="C12" s="116"/>
      <c r="D12" s="116"/>
      <c r="E12" s="110">
        <v>96196.000155999995</v>
      </c>
      <c r="F12" s="110">
        <v>6373.9481269999997</v>
      </c>
      <c r="G12" s="110">
        <v>12729.801898</v>
      </c>
      <c r="H12" s="180">
        <f t="shared" si="2"/>
        <v>0.1323319252084933</v>
      </c>
      <c r="I12" s="132">
        <v>6.9000000000000006E-2</v>
      </c>
      <c r="J12" s="110">
        <v>51128.403832999997</v>
      </c>
      <c r="K12" s="108">
        <v>52483.445003000001</v>
      </c>
      <c r="L12" s="110">
        <v>11426.523696</v>
      </c>
      <c r="M12" s="113">
        <f t="shared" si="0"/>
        <v>92185.325139999986</v>
      </c>
      <c r="N12" s="185">
        <f t="shared" si="1"/>
        <v>7.2416936161813625</v>
      </c>
      <c r="O12" s="186"/>
      <c r="P12" s="186"/>
      <c r="Q12" s="186"/>
    </row>
    <row r="13" spans="1:17" ht="15.75" x14ac:dyDescent="0.25">
      <c r="A13" s="106"/>
      <c r="B13" s="109" t="s">
        <v>112</v>
      </c>
      <c r="C13" s="116"/>
      <c r="D13" s="116"/>
      <c r="E13" s="110">
        <v>63923.759542</v>
      </c>
      <c r="F13" s="110">
        <v>3384.6004290000001</v>
      </c>
      <c r="G13" s="110">
        <v>7233.3533299999999</v>
      </c>
      <c r="H13" s="180">
        <f t="shared" si="2"/>
        <v>0.11315594360884626</v>
      </c>
      <c r="I13" s="132">
        <v>6.8000000000000005E-2</v>
      </c>
      <c r="J13" s="110">
        <v>33630.729539</v>
      </c>
      <c r="K13" s="108">
        <v>40801.746550999997</v>
      </c>
      <c r="L13" s="110">
        <v>19547.244025</v>
      </c>
      <c r="M13" s="113">
        <f t="shared" si="0"/>
        <v>54885.232064999997</v>
      </c>
      <c r="N13" s="185">
        <f t="shared" si="1"/>
        <v>7.5877991245590097</v>
      </c>
      <c r="O13" s="186"/>
      <c r="P13" s="186"/>
      <c r="Q13" s="186"/>
    </row>
    <row r="14" spans="1:17" ht="15.75" x14ac:dyDescent="0.25">
      <c r="A14" s="106"/>
      <c r="B14" s="109" t="s">
        <v>113</v>
      </c>
      <c r="C14" s="116"/>
      <c r="D14" s="116"/>
      <c r="E14" s="110">
        <v>33730.053727999999</v>
      </c>
      <c r="F14" s="110">
        <v>1446.2942410000001</v>
      </c>
      <c r="G14" s="110">
        <v>2800.3800630000001</v>
      </c>
      <c r="H14" s="180">
        <f t="shared" si="2"/>
        <v>8.3023290907934366E-2</v>
      </c>
      <c r="I14" s="132">
        <v>1.6E-2</v>
      </c>
      <c r="J14" s="110">
        <v>16976.627114999999</v>
      </c>
      <c r="K14" s="108">
        <v>3534.5507029999999</v>
      </c>
      <c r="L14" s="110">
        <v>5501.6852339999996</v>
      </c>
      <c r="M14" s="113">
        <f t="shared" si="0"/>
        <v>15009.492584</v>
      </c>
      <c r="N14" s="185">
        <f t="shared" si="1"/>
        <v>5.3598055429378331</v>
      </c>
      <c r="O14" s="186"/>
      <c r="P14" s="186"/>
      <c r="Q14" s="186"/>
    </row>
    <row r="15" spans="1:17" ht="15.75" x14ac:dyDescent="0.25">
      <c r="A15" s="106"/>
      <c r="B15" s="109" t="s">
        <v>114</v>
      </c>
      <c r="C15" s="116"/>
      <c r="D15" s="116"/>
      <c r="E15" s="110">
        <v>82100.936851000006</v>
      </c>
      <c r="F15" s="110">
        <v>11432.009993</v>
      </c>
      <c r="G15" s="110">
        <v>10878.569529</v>
      </c>
      <c r="H15" s="180">
        <f t="shared" si="2"/>
        <v>0.13250237995143532</v>
      </c>
      <c r="I15" s="132">
        <v>6.2E-2</v>
      </c>
      <c r="J15" s="110">
        <v>40012.778131999999</v>
      </c>
      <c r="K15" s="108">
        <v>51795.507297999997</v>
      </c>
      <c r="L15" s="110">
        <v>6698.4989530000003</v>
      </c>
      <c r="M15" s="113">
        <f t="shared" si="0"/>
        <v>85109.786476999987</v>
      </c>
      <c r="N15" s="185">
        <f t="shared" si="1"/>
        <v>7.8236192957277169</v>
      </c>
      <c r="O15" s="186"/>
      <c r="P15" s="186"/>
      <c r="Q15" s="186"/>
    </row>
    <row r="16" spans="1:17" ht="15.75" x14ac:dyDescent="0.25">
      <c r="A16" s="106"/>
      <c r="B16" s="109" t="s">
        <v>115</v>
      </c>
      <c r="C16" s="116"/>
      <c r="D16" s="116"/>
      <c r="E16" s="110">
        <v>53607</v>
      </c>
      <c r="F16" s="110">
        <v>2428</v>
      </c>
      <c r="G16" s="110">
        <v>3318</v>
      </c>
      <c r="H16" s="180">
        <f t="shared" si="2"/>
        <v>6.1894901785214618E-2</v>
      </c>
      <c r="I16" s="132">
        <v>7.0000000000000007E-2</v>
      </c>
      <c r="J16" s="110">
        <v>12230.348687</v>
      </c>
      <c r="K16" s="108">
        <v>21914</v>
      </c>
      <c r="L16" s="110">
        <v>10521</v>
      </c>
      <c r="M16" s="113">
        <f t="shared" si="0"/>
        <v>23623.348686999998</v>
      </c>
      <c r="N16" s="185">
        <f t="shared" si="1"/>
        <v>7.1197554813140442</v>
      </c>
      <c r="O16" s="186"/>
      <c r="P16" s="186"/>
      <c r="Q16" s="186"/>
    </row>
    <row r="17" spans="1:17" ht="15.75" x14ac:dyDescent="0.25">
      <c r="A17" s="106"/>
      <c r="B17" s="109" t="s">
        <v>116</v>
      </c>
      <c r="C17" s="116"/>
      <c r="D17" s="116"/>
      <c r="E17" s="110">
        <v>41055</v>
      </c>
      <c r="F17" s="110">
        <v>2703</v>
      </c>
      <c r="G17" s="110">
        <v>3967</v>
      </c>
      <c r="H17" s="180">
        <f t="shared" si="2"/>
        <v>9.6626476677627568E-2</v>
      </c>
      <c r="I17" s="132">
        <v>8.8999999999999996E-2</v>
      </c>
      <c r="J17" s="110">
        <v>23095.909714000001</v>
      </c>
      <c r="K17" s="108">
        <v>36299</v>
      </c>
      <c r="L17" s="110">
        <v>14049</v>
      </c>
      <c r="M17" s="113">
        <f t="shared" si="0"/>
        <v>45345.909714000001</v>
      </c>
      <c r="N17" s="185">
        <f t="shared" si="1"/>
        <v>11.43078137484245</v>
      </c>
      <c r="O17" s="186"/>
      <c r="P17" s="186"/>
      <c r="Q17" s="186"/>
    </row>
    <row r="18" spans="1:17" ht="15.75" x14ac:dyDescent="0.25">
      <c r="A18" s="106"/>
      <c r="B18" s="109" t="s">
        <v>117</v>
      </c>
      <c r="C18" s="116"/>
      <c r="D18" s="116"/>
      <c r="E18" s="110">
        <v>33811.371039999998</v>
      </c>
      <c r="F18" s="110">
        <v>4099.5979390000002</v>
      </c>
      <c r="G18" s="110">
        <v>5646.5011539999996</v>
      </c>
      <c r="H18" s="180">
        <f t="shared" si="2"/>
        <v>0.1670000647805733</v>
      </c>
      <c r="I18" s="132">
        <v>5.5E-2</v>
      </c>
      <c r="J18" s="110">
        <v>16701.314371</v>
      </c>
      <c r="K18" s="108">
        <v>10951.928771000001</v>
      </c>
      <c r="L18" s="110">
        <v>7124.875575</v>
      </c>
      <c r="M18" s="113">
        <f t="shared" si="0"/>
        <v>20528.367567000001</v>
      </c>
      <c r="N18" s="185">
        <f t="shared" si="1"/>
        <v>3.6355907857129615</v>
      </c>
      <c r="O18" s="186"/>
      <c r="P18" s="186"/>
      <c r="Q18" s="186"/>
    </row>
    <row r="19" spans="1:17" ht="15.75" x14ac:dyDescent="0.25">
      <c r="A19" s="106"/>
      <c r="B19" s="126" t="s">
        <v>118</v>
      </c>
      <c r="C19" s="141"/>
      <c r="D19" s="141"/>
      <c r="E19" s="127">
        <v>2411.2239909999998</v>
      </c>
      <c r="F19" s="127">
        <v>731.19126800000004</v>
      </c>
      <c r="G19" s="127">
        <v>8.6260639999999995</v>
      </c>
      <c r="H19" s="181">
        <f t="shared" si="2"/>
        <v>3.5774627459734826E-3</v>
      </c>
      <c r="I19" s="133">
        <v>0.94899999999999995</v>
      </c>
      <c r="J19" s="127">
        <v>26400.104609999999</v>
      </c>
      <c r="K19" s="128">
        <v>2051.4136020000001</v>
      </c>
      <c r="L19" s="127">
        <v>1589.7359799999999</v>
      </c>
      <c r="M19" s="129">
        <f t="shared" si="0"/>
        <v>26861.782231999998</v>
      </c>
      <c r="N19" s="190">
        <f t="shared" si="1"/>
        <v>3114.0253807530294</v>
      </c>
      <c r="O19" s="186"/>
      <c r="P19" s="186"/>
      <c r="Q19" s="186"/>
    </row>
    <row r="20" spans="1:17" ht="15.75" x14ac:dyDescent="0.25">
      <c r="A20" s="106"/>
      <c r="B20" s="109" t="s">
        <v>119</v>
      </c>
      <c r="C20" s="116"/>
      <c r="D20" s="116"/>
      <c r="E20" s="110">
        <v>196621.835781</v>
      </c>
      <c r="F20" s="110">
        <v>24233.3593</v>
      </c>
      <c r="G20" s="110">
        <v>30259.768757000002</v>
      </c>
      <c r="H20" s="180">
        <f t="shared" si="2"/>
        <v>0.15389831265080717</v>
      </c>
      <c r="I20" s="132">
        <v>3.2000000000000001E-2</v>
      </c>
      <c r="J20" s="110">
        <v>186068.90890899999</v>
      </c>
      <c r="K20" s="108">
        <v>147344.469098</v>
      </c>
      <c r="L20" s="110">
        <v>40496.887871999999</v>
      </c>
      <c r="M20" s="113">
        <f t="shared" si="0"/>
        <v>292916.49013499997</v>
      </c>
      <c r="N20" s="185">
        <f t="shared" si="1"/>
        <v>9.6800637337071365</v>
      </c>
      <c r="O20" s="186"/>
      <c r="P20" s="186"/>
      <c r="Q20" s="186"/>
    </row>
    <row r="21" spans="1:17" ht="15.75" x14ac:dyDescent="0.25">
      <c r="A21" s="106"/>
      <c r="B21" s="144" t="s">
        <v>120</v>
      </c>
      <c r="C21" s="140" t="s">
        <v>330</v>
      </c>
      <c r="D21" s="140" t="s">
        <v>322</v>
      </c>
      <c r="E21" s="110">
        <v>202458</v>
      </c>
      <c r="F21" s="110">
        <v>16613</v>
      </c>
      <c r="G21" s="110">
        <v>23048</v>
      </c>
      <c r="H21" s="180">
        <f t="shared" si="2"/>
        <v>0.11384089539558823</v>
      </c>
      <c r="I21" s="132">
        <v>3.5000000000000003E-2</v>
      </c>
      <c r="J21" s="110">
        <v>52915.536382999999</v>
      </c>
      <c r="K21" s="108">
        <v>139021</v>
      </c>
      <c r="L21" s="110">
        <v>34143</v>
      </c>
      <c r="M21" s="113">
        <f t="shared" si="0"/>
        <v>157793.536383</v>
      </c>
      <c r="N21" s="185">
        <f t="shared" si="1"/>
        <v>6.8463006066903853</v>
      </c>
      <c r="O21" s="186"/>
      <c r="P21" s="186"/>
      <c r="Q21" s="186"/>
    </row>
    <row r="22" spans="1:17" ht="15.75" x14ac:dyDescent="0.25">
      <c r="A22" s="106"/>
      <c r="B22" s="122" t="s">
        <v>333</v>
      </c>
      <c r="C22" s="142"/>
      <c r="D22" s="142"/>
      <c r="E22" s="123">
        <f t="shared" ref="E22:N22" si="3">AVERAGE(E7:E21)</f>
        <v>89230.076508066675</v>
      </c>
      <c r="F22" s="123">
        <f t="shared" si="3"/>
        <v>7236.3191990000005</v>
      </c>
      <c r="G22" s="123">
        <f t="shared" si="3"/>
        <v>10554.155759199999</v>
      </c>
      <c r="H22" s="124">
        <f t="shared" si="3"/>
        <v>0.10841043988672502</v>
      </c>
      <c r="I22" s="124">
        <f t="shared" si="3"/>
        <v>0.11779999999999999</v>
      </c>
      <c r="J22" s="123">
        <f t="shared" si="3"/>
        <v>47450.890048666661</v>
      </c>
      <c r="K22" s="123">
        <f t="shared" si="3"/>
        <v>56087.359562133322</v>
      </c>
      <c r="L22" s="123">
        <f t="shared" si="3"/>
        <v>16537.594498400002</v>
      </c>
      <c r="M22" s="123">
        <f t="shared" si="3"/>
        <v>87000.655112399982</v>
      </c>
      <c r="N22" s="125">
        <f t="shared" si="3"/>
        <v>214.92104273527326</v>
      </c>
      <c r="O22" s="186"/>
      <c r="P22" s="186"/>
      <c r="Q22" s="186"/>
    </row>
    <row r="23" spans="1:17" ht="15.75" x14ac:dyDescent="0.25">
      <c r="A23" s="106"/>
      <c r="B23" s="122" t="s">
        <v>338</v>
      </c>
      <c r="C23" s="142"/>
      <c r="D23" s="142"/>
      <c r="E23" s="123">
        <f>AVERAGE(E7:E18,E20:E21)</f>
        <v>95431.423116428574</v>
      </c>
      <c r="F23" s="123">
        <f t="shared" ref="F23:N23" si="4">AVERAGE(F7:F18,F20:F21)</f>
        <v>7700.9711940714287</v>
      </c>
      <c r="G23" s="123">
        <f t="shared" si="4"/>
        <v>11307.407880285715</v>
      </c>
      <c r="H23" s="124">
        <f t="shared" ref="H23" si="5">AVERAGE(H7:H18,H20:H21)</f>
        <v>0.115898509682493</v>
      </c>
      <c r="I23" s="124">
        <f t="shared" si="4"/>
        <v>5.8428571428571434E-2</v>
      </c>
      <c r="J23" s="123">
        <f t="shared" si="4"/>
        <v>48954.51758</v>
      </c>
      <c r="K23" s="123">
        <f t="shared" si="4"/>
        <v>59947.069987857132</v>
      </c>
      <c r="L23" s="123">
        <f t="shared" si="4"/>
        <v>17605.298678285715</v>
      </c>
      <c r="M23" s="123">
        <f t="shared" si="4"/>
        <v>91296.288889571413</v>
      </c>
      <c r="N23" s="125">
        <f t="shared" si="4"/>
        <v>7.8421614482906756</v>
      </c>
      <c r="O23" s="186"/>
      <c r="P23" s="186"/>
      <c r="Q23" s="186"/>
    </row>
    <row r="24" spans="1:17" ht="15.75" x14ac:dyDescent="0.25">
      <c r="A24" s="106"/>
      <c r="B24" s="122" t="s">
        <v>335</v>
      </c>
      <c r="C24" s="142"/>
      <c r="D24" s="142"/>
      <c r="E24" s="123">
        <f>MEDIAN(E$7:E$21)</f>
        <v>82100.936851000006</v>
      </c>
      <c r="F24" s="123">
        <f t="shared" ref="F24:N24" si="6">MEDIAN(F$7:F$21)</f>
        <v>6099</v>
      </c>
      <c r="G24" s="123">
        <f t="shared" si="6"/>
        <v>8271</v>
      </c>
      <c r="H24" s="124">
        <f t="shared" si="6"/>
        <v>0.11315594360884626</v>
      </c>
      <c r="I24" s="124">
        <f t="shared" si="6"/>
        <v>6.2E-2</v>
      </c>
      <c r="J24" s="123">
        <f t="shared" si="6"/>
        <v>40012.778131999999</v>
      </c>
      <c r="K24" s="123">
        <f t="shared" si="6"/>
        <v>40801.746550999997</v>
      </c>
      <c r="L24" s="123">
        <f t="shared" si="6"/>
        <v>14049</v>
      </c>
      <c r="M24" s="123">
        <f t="shared" si="6"/>
        <v>60872.788524999996</v>
      </c>
      <c r="N24" s="125">
        <f t="shared" si="6"/>
        <v>7.693897662486302</v>
      </c>
      <c r="O24" s="186"/>
      <c r="P24" s="186"/>
      <c r="Q24" s="186"/>
    </row>
    <row r="25" spans="1:17" ht="15.75" x14ac:dyDescent="0.25">
      <c r="A25" s="106"/>
      <c r="B25" s="122" t="s">
        <v>339</v>
      </c>
      <c r="C25" s="142"/>
      <c r="D25" s="142"/>
      <c r="E25" s="123">
        <f>MEDIAN(E$7:E$18,E20:E21)</f>
        <v>89095.468425500003</v>
      </c>
      <c r="F25" s="123">
        <f t="shared" ref="F25:N25" si="7">MEDIAN(F$7:F$18,F20:F21)</f>
        <v>6203</v>
      </c>
      <c r="G25" s="123">
        <f t="shared" si="7"/>
        <v>8404.0524174999991</v>
      </c>
      <c r="H25" s="124">
        <f t="shared" ref="H25" si="8">MEDIAN(H$7:H$18,H20:H21)</f>
        <v>0.11349841950221724</v>
      </c>
      <c r="I25" s="124">
        <f t="shared" si="7"/>
        <v>6.1499999999999999E-2</v>
      </c>
      <c r="J25" s="123">
        <f t="shared" si="7"/>
        <v>43283.161741999997</v>
      </c>
      <c r="K25" s="123">
        <f t="shared" si="7"/>
        <v>46298.6269245</v>
      </c>
      <c r="L25" s="123">
        <f t="shared" si="7"/>
        <v>14796</v>
      </c>
      <c r="M25" s="123">
        <f t="shared" si="7"/>
        <v>72991.287500999984</v>
      </c>
      <c r="N25" s="125">
        <f t="shared" si="7"/>
        <v>7.6408483935226563</v>
      </c>
      <c r="O25" s="186"/>
      <c r="P25" s="186"/>
      <c r="Q25" s="186"/>
    </row>
    <row r="26" spans="1:17" ht="15.75" x14ac:dyDescent="0.25">
      <c r="A26" s="106"/>
      <c r="B26" s="106"/>
      <c r="C26" s="115"/>
      <c r="D26" s="115"/>
      <c r="E26" s="108"/>
      <c r="F26" s="108"/>
      <c r="G26" s="108"/>
      <c r="H26" s="108"/>
      <c r="I26" s="132"/>
      <c r="J26" s="108"/>
      <c r="K26" s="108"/>
      <c r="L26" s="108"/>
      <c r="M26" s="106"/>
      <c r="N26" s="185"/>
      <c r="O26" s="186"/>
      <c r="P26" s="186"/>
      <c r="Q26" s="186"/>
    </row>
    <row r="27" spans="1:17" ht="15.75" x14ac:dyDescent="0.25">
      <c r="A27" s="106"/>
      <c r="B27" s="111" t="s">
        <v>121</v>
      </c>
      <c r="C27" s="143"/>
      <c r="D27" s="143"/>
      <c r="E27" s="112"/>
      <c r="F27" s="110"/>
      <c r="G27" s="110"/>
      <c r="H27" s="110"/>
      <c r="I27" s="134"/>
      <c r="J27" s="110"/>
      <c r="K27" s="108"/>
      <c r="L27" s="110"/>
      <c r="M27" s="106"/>
      <c r="N27" s="185"/>
      <c r="O27" s="186"/>
      <c r="P27" s="186"/>
      <c r="Q27" s="186"/>
    </row>
    <row r="28" spans="1:17" ht="15.75" x14ac:dyDescent="0.25">
      <c r="A28" s="106"/>
      <c r="B28" s="109" t="s">
        <v>122</v>
      </c>
      <c r="C28" s="116"/>
      <c r="D28" s="116"/>
      <c r="E28" s="110">
        <v>3221.0176499999998</v>
      </c>
      <c r="F28" s="110">
        <v>198.760482</v>
      </c>
      <c r="G28" s="110">
        <v>745.12840900000003</v>
      </c>
      <c r="H28" s="180">
        <f t="shared" ref="H28:H33" si="9">G28/E28</f>
        <v>0.2313332275593088</v>
      </c>
      <c r="I28" s="132">
        <v>2.5999999999999999E-2</v>
      </c>
      <c r="J28" s="110">
        <v>7690.7576879999997</v>
      </c>
      <c r="K28" s="108">
        <v>90.120482999999993</v>
      </c>
      <c r="L28" s="110">
        <v>864.99077</v>
      </c>
      <c r="M28" s="113">
        <f t="shared" ref="M28:M33" si="10">J28+K28-L28</f>
        <v>6915.887400999999</v>
      </c>
      <c r="N28" s="185">
        <f t="shared" ref="N28:N33" si="11">M28/G28</f>
        <v>9.2814705726781632</v>
      </c>
      <c r="O28" s="186"/>
      <c r="P28" s="186"/>
      <c r="Q28" s="186"/>
    </row>
    <row r="29" spans="1:17" ht="15.75" x14ac:dyDescent="0.25">
      <c r="A29" s="106"/>
      <c r="B29" s="109" t="s">
        <v>123</v>
      </c>
      <c r="C29" s="116"/>
      <c r="D29" s="116"/>
      <c r="E29" s="110">
        <v>10410</v>
      </c>
      <c r="F29" s="110">
        <v>708</v>
      </c>
      <c r="G29" s="110">
        <v>2902</v>
      </c>
      <c r="H29" s="180">
        <f t="shared" si="9"/>
        <v>0.27877041306436118</v>
      </c>
      <c r="I29" s="132">
        <v>3.1E-2</v>
      </c>
      <c r="J29" s="110">
        <v>38985.930717000003</v>
      </c>
      <c r="K29" s="108">
        <v>3092.9999910000001</v>
      </c>
      <c r="L29" s="110">
        <v>8552.9999759999992</v>
      </c>
      <c r="M29" s="113">
        <f t="shared" si="10"/>
        <v>33525.930732000001</v>
      </c>
      <c r="N29" s="185">
        <f t="shared" si="11"/>
        <v>11.55269839145417</v>
      </c>
      <c r="O29" s="186"/>
      <c r="P29" s="186"/>
      <c r="Q29" s="186"/>
    </row>
    <row r="30" spans="1:17" ht="15.75" x14ac:dyDescent="0.25">
      <c r="A30" s="106"/>
      <c r="B30" s="109" t="s">
        <v>124</v>
      </c>
      <c r="C30" s="116"/>
      <c r="D30" s="116"/>
      <c r="E30" s="110">
        <v>4118.6000000000004</v>
      </c>
      <c r="F30" s="110">
        <v>278.89999999999998</v>
      </c>
      <c r="G30" s="110">
        <v>1477.6</v>
      </c>
      <c r="H30" s="180">
        <f t="shared" si="9"/>
        <v>0.35876268634973046</v>
      </c>
      <c r="I30" s="132">
        <v>6.8000000000000005E-2</v>
      </c>
      <c r="J30" s="110">
        <v>35297.131624000001</v>
      </c>
      <c r="K30" s="108">
        <v>41.3</v>
      </c>
      <c r="L30" s="110">
        <v>1481</v>
      </c>
      <c r="M30" s="113">
        <f t="shared" si="10"/>
        <v>33857.431624000004</v>
      </c>
      <c r="N30" s="185">
        <f t="shared" si="11"/>
        <v>22.913800503519226</v>
      </c>
      <c r="O30" s="186"/>
      <c r="P30" s="186"/>
      <c r="Q30" s="186"/>
    </row>
    <row r="31" spans="1:17" ht="15.75" x14ac:dyDescent="0.25">
      <c r="A31" s="106"/>
      <c r="B31" s="109" t="s">
        <v>125</v>
      </c>
      <c r="C31" s="116"/>
      <c r="D31" s="116"/>
      <c r="E31" s="110">
        <v>30638</v>
      </c>
      <c r="F31" s="110">
        <v>1848</v>
      </c>
      <c r="G31" s="110">
        <v>7027</v>
      </c>
      <c r="H31" s="180">
        <f t="shared" si="9"/>
        <v>0.22935570206932568</v>
      </c>
      <c r="I31" s="132">
        <v>2.1000000000000001E-2</v>
      </c>
      <c r="J31" s="110">
        <v>80731.237393000003</v>
      </c>
      <c r="K31" s="108">
        <v>9243</v>
      </c>
      <c r="L31" s="110">
        <v>4648</v>
      </c>
      <c r="M31" s="113">
        <f t="shared" si="10"/>
        <v>85326.237393000003</v>
      </c>
      <c r="N31" s="185">
        <f t="shared" si="11"/>
        <v>12.142626639106306</v>
      </c>
      <c r="O31" s="186"/>
      <c r="P31" s="186"/>
      <c r="Q31" s="186"/>
    </row>
    <row r="32" spans="1:17" ht="15.75" x14ac:dyDescent="0.25">
      <c r="A32" s="106"/>
      <c r="B32" s="109" t="s">
        <v>126</v>
      </c>
      <c r="C32" s="116"/>
      <c r="D32" s="116"/>
      <c r="E32" s="110">
        <v>3551.6959999999999</v>
      </c>
      <c r="F32" s="110">
        <v>361.62400000000002</v>
      </c>
      <c r="G32" s="110">
        <v>954.24900000000002</v>
      </c>
      <c r="H32" s="180">
        <f t="shared" si="9"/>
        <v>0.26867417706920865</v>
      </c>
      <c r="I32" s="132">
        <v>1.9E-2</v>
      </c>
      <c r="J32" s="110">
        <v>8772.4431320000003</v>
      </c>
      <c r="K32" s="108">
        <v>518.55900599999995</v>
      </c>
      <c r="L32" s="110">
        <v>719.54900799999996</v>
      </c>
      <c r="M32" s="113">
        <f t="shared" si="10"/>
        <v>8571.4531299999999</v>
      </c>
      <c r="N32" s="185">
        <f t="shared" si="11"/>
        <v>8.9824072438116254</v>
      </c>
      <c r="O32" s="186"/>
      <c r="P32" s="186"/>
      <c r="Q32" s="186"/>
    </row>
    <row r="33" spans="1:17" ht="15.75" x14ac:dyDescent="0.25">
      <c r="A33" s="106"/>
      <c r="B33" s="109" t="s">
        <v>127</v>
      </c>
      <c r="C33" s="116"/>
      <c r="D33" s="116"/>
      <c r="E33" s="110">
        <v>3248.4234329999999</v>
      </c>
      <c r="F33" s="110">
        <v>189.09574499999999</v>
      </c>
      <c r="G33" s="110">
        <v>818.65233000000001</v>
      </c>
      <c r="H33" s="180">
        <f t="shared" si="9"/>
        <v>0.25201527660572076</v>
      </c>
      <c r="I33" s="132">
        <v>4.7E-2</v>
      </c>
      <c r="J33" s="110">
        <v>9125.4802980000004</v>
      </c>
      <c r="K33" s="108">
        <v>989.45277199999998</v>
      </c>
      <c r="L33" s="110">
        <v>648.19618700000001</v>
      </c>
      <c r="M33" s="113">
        <f t="shared" si="10"/>
        <v>9466.7368830000014</v>
      </c>
      <c r="N33" s="185">
        <f t="shared" si="11"/>
        <v>11.563806192306325</v>
      </c>
      <c r="O33" s="186"/>
      <c r="P33" s="186"/>
      <c r="Q33" s="186"/>
    </row>
    <row r="34" spans="1:17" ht="15.75" x14ac:dyDescent="0.25">
      <c r="A34" s="106"/>
      <c r="B34" s="122" t="s">
        <v>333</v>
      </c>
      <c r="C34" s="142"/>
      <c r="D34" s="142"/>
      <c r="E34" s="123">
        <f>AVERAGE(E28:E33)</f>
        <v>9197.9561804999994</v>
      </c>
      <c r="F34" s="123">
        <f t="shared" ref="F34:N34" si="12">AVERAGE(F28:F33)</f>
        <v>597.39670450000006</v>
      </c>
      <c r="G34" s="123">
        <f t="shared" si="12"/>
        <v>2320.7716231666668</v>
      </c>
      <c r="H34" s="124">
        <f t="shared" ref="H34" si="13">AVERAGE(H28:H33)</f>
        <v>0.26981858045294266</v>
      </c>
      <c r="I34" s="124">
        <f t="shared" si="12"/>
        <v>3.5333333333333328E-2</v>
      </c>
      <c r="J34" s="123">
        <f t="shared" si="12"/>
        <v>30100.496808666663</v>
      </c>
      <c r="K34" s="123">
        <f t="shared" si="12"/>
        <v>2329.2387086666668</v>
      </c>
      <c r="L34" s="123">
        <f t="shared" si="12"/>
        <v>2819.1226568333332</v>
      </c>
      <c r="M34" s="123">
        <f t="shared" si="12"/>
        <v>29610.612860500001</v>
      </c>
      <c r="N34" s="125">
        <f t="shared" si="12"/>
        <v>12.739468257145971</v>
      </c>
      <c r="O34" s="186"/>
      <c r="P34" s="186"/>
      <c r="Q34" s="186"/>
    </row>
    <row r="35" spans="1:17" ht="15.75" x14ac:dyDescent="0.25">
      <c r="A35" s="106"/>
      <c r="B35" s="122" t="s">
        <v>335</v>
      </c>
      <c r="C35" s="142"/>
      <c r="D35" s="142"/>
      <c r="E35" s="123">
        <f>MEDIAN(E28:E33)</f>
        <v>3835.1480000000001</v>
      </c>
      <c r="F35" s="123">
        <f t="shared" ref="F35:N35" si="14">MEDIAN(F28:F33)</f>
        <v>320.262</v>
      </c>
      <c r="G35" s="123">
        <f t="shared" si="14"/>
        <v>1215.9245000000001</v>
      </c>
      <c r="H35" s="124">
        <f t="shared" ref="H35" si="15">MEDIAN(H28:H33)</f>
        <v>0.26034472683746468</v>
      </c>
      <c r="I35" s="124">
        <f t="shared" si="14"/>
        <v>2.8499999999999998E-2</v>
      </c>
      <c r="J35" s="123">
        <f t="shared" si="14"/>
        <v>22211.305960999998</v>
      </c>
      <c r="K35" s="123">
        <f t="shared" si="14"/>
        <v>754.00588900000002</v>
      </c>
      <c r="L35" s="123">
        <f t="shared" si="14"/>
        <v>1172.9953849999999</v>
      </c>
      <c r="M35" s="123">
        <f t="shared" si="14"/>
        <v>21496.333807499999</v>
      </c>
      <c r="N35" s="125">
        <f t="shared" si="14"/>
        <v>11.558252291880247</v>
      </c>
      <c r="O35" s="186"/>
      <c r="P35" s="186"/>
      <c r="Q35" s="186"/>
    </row>
    <row r="36" spans="1:17" ht="15.75" x14ac:dyDescent="0.25">
      <c r="A36" s="186"/>
      <c r="B36" s="106"/>
      <c r="C36" s="115"/>
      <c r="D36" s="115"/>
      <c r="E36" s="104"/>
      <c r="F36" s="114"/>
      <c r="G36" s="114"/>
      <c r="H36" s="114"/>
      <c r="I36" s="132"/>
      <c r="J36" s="109"/>
      <c r="K36" s="112"/>
      <c r="L36" s="114"/>
      <c r="M36" s="106"/>
      <c r="N36" s="185"/>
      <c r="O36" s="186"/>
      <c r="P36" s="186"/>
      <c r="Q36" s="186"/>
    </row>
    <row r="37" spans="1:17" ht="15.75" x14ac:dyDescent="0.25">
      <c r="A37" s="186"/>
      <c r="B37" s="106"/>
      <c r="C37" s="115"/>
      <c r="D37" s="115"/>
      <c r="E37" s="179"/>
      <c r="F37" s="114"/>
      <c r="G37" s="114"/>
      <c r="H37" s="114"/>
      <c r="I37" s="132"/>
      <c r="J37" s="109"/>
      <c r="K37" s="112"/>
      <c r="L37" s="114"/>
      <c r="M37" s="106"/>
      <c r="N37" s="185"/>
      <c r="O37" s="186"/>
      <c r="P37" s="186"/>
      <c r="Q37" s="186"/>
    </row>
    <row r="38" spans="1:17" ht="15.75" x14ac:dyDescent="0.25">
      <c r="A38" s="186"/>
      <c r="B38" s="106"/>
      <c r="C38" s="115"/>
      <c r="D38" s="115"/>
      <c r="E38" s="104"/>
      <c r="F38" s="114"/>
      <c r="G38" s="114"/>
      <c r="H38" s="114"/>
      <c r="I38" s="132"/>
      <c r="J38" s="109"/>
      <c r="K38" s="112"/>
      <c r="L38" s="114"/>
      <c r="M38" s="106"/>
      <c r="N38" s="185"/>
      <c r="O38" s="186"/>
      <c r="P38" s="186"/>
      <c r="Q38" s="186"/>
    </row>
    <row r="39" spans="1:17" ht="15.75" x14ac:dyDescent="0.25">
      <c r="A39" s="106" t="s">
        <v>128</v>
      </c>
      <c r="B39" s="106"/>
      <c r="C39" s="115"/>
      <c r="D39" s="115"/>
      <c r="E39" s="104"/>
      <c r="F39" s="114"/>
      <c r="G39" s="114"/>
      <c r="H39" s="114"/>
      <c r="I39" s="132"/>
      <c r="J39" s="109"/>
      <c r="K39" s="112"/>
      <c r="L39" s="114"/>
      <c r="M39" s="106"/>
      <c r="N39" s="185"/>
      <c r="O39" s="186"/>
      <c r="P39" s="186"/>
      <c r="Q39" s="186"/>
    </row>
    <row r="40" spans="1:17" ht="15.75" x14ac:dyDescent="0.25">
      <c r="A40" s="106" t="s">
        <v>129</v>
      </c>
      <c r="B40" s="186"/>
      <c r="C40" s="184"/>
      <c r="D40" s="184"/>
      <c r="E40" s="186"/>
      <c r="F40" s="186"/>
      <c r="G40" s="186"/>
      <c r="H40" s="186"/>
      <c r="I40" s="189"/>
      <c r="J40" s="186"/>
      <c r="K40" s="186"/>
      <c r="L40" s="186"/>
      <c r="M40" s="186"/>
      <c r="N40" s="185"/>
      <c r="O40" s="186"/>
      <c r="P40" s="186"/>
      <c r="Q40" s="186"/>
    </row>
    <row r="41" spans="1:17" ht="15.75" x14ac:dyDescent="0.25">
      <c r="A41" s="106"/>
      <c r="B41" s="186"/>
      <c r="C41" s="184"/>
      <c r="D41" s="184"/>
      <c r="E41" s="186"/>
      <c r="F41" s="186"/>
      <c r="G41" s="186"/>
      <c r="H41" s="186"/>
      <c r="I41" s="189"/>
      <c r="J41" s="186"/>
      <c r="K41" s="186"/>
      <c r="L41" s="186"/>
      <c r="M41" s="186"/>
      <c r="N41" s="185"/>
      <c r="O41" s="186"/>
      <c r="P41" s="186"/>
      <c r="Q41" s="186"/>
    </row>
    <row r="42" spans="1:17" ht="15.75" x14ac:dyDescent="0.25">
      <c r="A42" s="106" t="s">
        <v>130</v>
      </c>
      <c r="B42" s="186"/>
      <c r="C42" s="184"/>
      <c r="D42" s="184"/>
      <c r="E42" s="186"/>
      <c r="F42" s="186"/>
      <c r="G42" s="186"/>
      <c r="H42" s="186"/>
      <c r="I42" s="189"/>
      <c r="J42" s="186"/>
      <c r="K42" s="186"/>
      <c r="L42" s="186"/>
      <c r="M42" s="186"/>
      <c r="N42" s="185"/>
      <c r="O42" s="186"/>
      <c r="P42" s="186"/>
      <c r="Q42" s="186"/>
    </row>
  </sheetData>
  <autoFilter ref="B6:N21" xr:uid="{65D3C0A5-1D55-4A33-B22A-27E7E852C7FD}"/>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8F6B7-63AA-4097-AD51-B75068AA723F}">
  <sheetPr>
    <tabColor theme="2" tint="-0.249977111117893"/>
  </sheetPr>
  <dimension ref="B1:M44"/>
  <sheetViews>
    <sheetView workbookViewId="0">
      <pane xSplit="2" ySplit="4" topLeftCell="C5" activePane="bottomRight" state="frozen"/>
      <selection pane="topRight"/>
      <selection pane="bottomLeft"/>
      <selection pane="bottomRight" activeCell="O24" sqref="O24"/>
    </sheetView>
  </sheetViews>
  <sheetFormatPr defaultRowHeight="15" outlineLevelCol="1" x14ac:dyDescent="0.25"/>
  <cols>
    <col min="2" max="2" width="38.5703125" bestFit="1" customWidth="1"/>
    <col min="3" max="3" width="9.7109375" bestFit="1" customWidth="1"/>
    <col min="4" max="5" width="10.28515625" bestFit="1" customWidth="1"/>
    <col min="6" max="7" width="10.28515625" bestFit="1" customWidth="1" outlineLevel="1"/>
    <col min="8" max="10" width="11.85546875" bestFit="1" customWidth="1" outlineLevel="1"/>
    <col min="13" max="13" width="9.7109375" bestFit="1" customWidth="1"/>
  </cols>
  <sheetData>
    <row r="1" spans="2:13" s="69" customFormat="1" x14ac:dyDescent="0.25">
      <c r="B1" s="99"/>
      <c r="C1" s="99"/>
      <c r="D1" s="99"/>
      <c r="E1" s="99"/>
      <c r="F1" s="99"/>
      <c r="G1" s="99"/>
      <c r="H1" s="99"/>
      <c r="I1" s="99"/>
      <c r="J1" s="99"/>
      <c r="K1" s="99"/>
      <c r="L1" s="99"/>
      <c r="M1" s="99"/>
    </row>
    <row r="2" spans="2:13" s="69" customFormat="1" x14ac:dyDescent="0.25">
      <c r="B2" s="101" t="s">
        <v>242</v>
      </c>
      <c r="C2" s="99"/>
      <c r="D2" s="99"/>
      <c r="E2" s="99"/>
      <c r="F2" s="99"/>
      <c r="G2" s="99"/>
      <c r="H2" s="99"/>
      <c r="I2" s="99"/>
      <c r="J2" s="99"/>
      <c r="K2" s="99"/>
      <c r="L2" s="99"/>
      <c r="M2" s="99"/>
    </row>
    <row r="3" spans="2:13" s="69" customFormat="1" x14ac:dyDescent="0.25">
      <c r="B3" s="99" t="s">
        <v>270</v>
      </c>
      <c r="C3" s="99"/>
      <c r="D3" s="99"/>
      <c r="E3" s="99"/>
      <c r="F3" s="99"/>
      <c r="G3" s="99"/>
      <c r="H3" s="99"/>
      <c r="I3" s="99"/>
      <c r="J3" s="99"/>
      <c r="K3" s="99"/>
      <c r="L3" s="99"/>
      <c r="M3" s="99"/>
    </row>
    <row r="4" spans="2:13" s="72" customFormat="1" x14ac:dyDescent="0.25">
      <c r="B4" s="194" t="s">
        <v>244</v>
      </c>
      <c r="C4" s="192">
        <v>2012</v>
      </c>
      <c r="D4" s="192">
        <v>2013</v>
      </c>
      <c r="E4" s="192">
        <v>2014</v>
      </c>
      <c r="F4" s="193" t="s">
        <v>271</v>
      </c>
      <c r="G4" s="193" t="s">
        <v>272</v>
      </c>
      <c r="H4" s="193" t="s">
        <v>273</v>
      </c>
      <c r="I4" s="193" t="s">
        <v>274</v>
      </c>
      <c r="J4" s="193" t="s">
        <v>275</v>
      </c>
      <c r="K4" s="195" t="s">
        <v>276</v>
      </c>
      <c r="L4" s="192"/>
      <c r="M4" s="192" t="s">
        <v>277</v>
      </c>
    </row>
    <row r="6" spans="2:13" s="71" customFormat="1" x14ac:dyDescent="0.25">
      <c r="B6" s="79" t="s">
        <v>278</v>
      </c>
    </row>
    <row r="7" spans="2:13" x14ac:dyDescent="0.25">
      <c r="B7" t="s">
        <v>39</v>
      </c>
    </row>
    <row r="8" spans="2:13" x14ac:dyDescent="0.25">
      <c r="B8" s="75" t="s">
        <v>279</v>
      </c>
      <c r="C8" s="73">
        <v>1695.2850000000001</v>
      </c>
      <c r="D8" s="73">
        <v>1655.1849999999999</v>
      </c>
      <c r="E8" s="73">
        <v>1943.729</v>
      </c>
      <c r="F8" s="73">
        <f>'1.1 Operation &amp; Assumptions'!F12</f>
        <v>2183.7795314999998</v>
      </c>
      <c r="G8" s="73">
        <f>'1.1 Operation &amp; Assumptions'!G12</f>
        <v>2407.6169334787501</v>
      </c>
      <c r="H8" s="73">
        <f>'1.1 Operation &amp; Assumptions'!H12</f>
        <v>2629.1176913587951</v>
      </c>
      <c r="I8" s="73">
        <f>'1.1 Operation &amp; Assumptions'!I12</f>
        <v>2870.9965189638046</v>
      </c>
      <c r="J8" s="73">
        <f>'1.1 Operation &amp; Assumptions'!J12</f>
        <v>3104.9827352593552</v>
      </c>
      <c r="K8" s="145">
        <f>(J8/E8)^(1/5)-1</f>
        <v>9.8208232736651802E-2</v>
      </c>
      <c r="L8" s="73"/>
      <c r="M8" s="73">
        <v>1007.303</v>
      </c>
    </row>
    <row r="9" spans="2:13" x14ac:dyDescent="0.25">
      <c r="B9" s="75" t="s">
        <v>280</v>
      </c>
      <c r="C9" s="73">
        <v>76.534999999999997</v>
      </c>
      <c r="D9" s="73">
        <v>187.91499999999999</v>
      </c>
      <c r="E9" s="73">
        <v>311.15499999999997</v>
      </c>
      <c r="F9" s="73">
        <f>'1.1 Operation &amp; Assumptions'!F16</f>
        <v>320.48964999999998</v>
      </c>
      <c r="G9" s="73">
        <f>'1.1 Operation &amp; Assumptions'!G16</f>
        <v>330.10433949999998</v>
      </c>
      <c r="H9" s="73">
        <f>'1.1 Operation &amp; Assumptions'!H16</f>
        <v>340.00746968499999</v>
      </c>
      <c r="I9" s="73">
        <f>'1.1 Operation &amp; Assumptions'!I16</f>
        <v>350.20769377555001</v>
      </c>
      <c r="J9" s="73">
        <f>'1.1 Operation &amp; Assumptions'!J16</f>
        <v>360.7139245888165</v>
      </c>
      <c r="K9" s="145">
        <f t="shared" ref="K9:K12" si="0">(J9/E9)^(1/5)-1</f>
        <v>3.0000000000000027E-2</v>
      </c>
      <c r="L9" s="73"/>
      <c r="M9" s="73">
        <v>121.142</v>
      </c>
    </row>
    <row r="10" spans="2:13" x14ac:dyDescent="0.25">
      <c r="B10" s="75" t="s">
        <v>281</v>
      </c>
      <c r="C10" s="73">
        <v>384.79300000000001</v>
      </c>
      <c r="D10" s="73">
        <v>412.00400000000002</v>
      </c>
      <c r="E10" s="73">
        <v>416.673</v>
      </c>
      <c r="F10" s="73">
        <f>'1.1 Operation &amp; Assumptions'!F20</f>
        <v>429.17319000000003</v>
      </c>
      <c r="G10" s="73">
        <f>'1.1 Operation &amp; Assumptions'!G20</f>
        <v>454.92358140000005</v>
      </c>
      <c r="H10" s="73">
        <f>'1.1 Operation &amp; Assumptions'!H20</f>
        <v>482.21899628400007</v>
      </c>
      <c r="I10" s="73">
        <f>'1.1 Operation &amp; Assumptions'!I20</f>
        <v>511.1521360610401</v>
      </c>
      <c r="J10" s="73">
        <f>'1.1 Operation &amp; Assumptions'!J20</f>
        <v>541.82126422470253</v>
      </c>
      <c r="K10" s="145">
        <f t="shared" si="0"/>
        <v>5.3930898682323702E-2</v>
      </c>
      <c r="L10" s="73"/>
      <c r="M10" s="73">
        <v>212.28100000000001</v>
      </c>
    </row>
    <row r="11" spans="2:13" x14ac:dyDescent="0.25">
      <c r="B11" s="75" t="s">
        <v>282</v>
      </c>
      <c r="C11" s="73">
        <v>68.593999999999994</v>
      </c>
      <c r="D11" s="73">
        <v>80.165999999999997</v>
      </c>
      <c r="E11" s="73">
        <v>90.802999999999997</v>
      </c>
      <c r="F11" s="73">
        <f>'1.1 Operation &amp; Assumptions'!F22</f>
        <v>93.527090000000001</v>
      </c>
      <c r="G11" s="73">
        <f>'1.1 Operation &amp; Assumptions'!G22</f>
        <v>99.138715400000009</v>
      </c>
      <c r="H11" s="73">
        <f>'1.1 Operation &amp; Assumptions'!H22</f>
        <v>105.08703832400002</v>
      </c>
      <c r="I11" s="73">
        <f>'1.1 Operation &amp; Assumptions'!I22</f>
        <v>111.39226062344002</v>
      </c>
      <c r="J11" s="73">
        <f>'1.1 Operation &amp; Assumptions'!J22</f>
        <v>118.07579626084643</v>
      </c>
      <c r="K11" s="145">
        <f t="shared" si="0"/>
        <v>5.3930898682323702E-2</v>
      </c>
      <c r="L11" s="73"/>
      <c r="M11" s="73">
        <v>46.011000000000003</v>
      </c>
    </row>
    <row r="12" spans="2:13" x14ac:dyDescent="0.25">
      <c r="B12" t="s">
        <v>44</v>
      </c>
      <c r="C12" s="74">
        <v>2225.2070000000003</v>
      </c>
      <c r="D12" s="74">
        <v>2335.27</v>
      </c>
      <c r="E12" s="74">
        <v>2762.3599999999997</v>
      </c>
      <c r="F12" s="74">
        <f>SUM(F8:F11)</f>
        <v>3026.9694614999999</v>
      </c>
      <c r="G12" s="74">
        <f t="shared" ref="G12:J12" si="1">SUM(G8:G11)</f>
        <v>3291.78356977875</v>
      </c>
      <c r="H12" s="74">
        <f t="shared" si="1"/>
        <v>3556.4311956517954</v>
      </c>
      <c r="I12" s="74">
        <f t="shared" si="1"/>
        <v>3843.7486094238348</v>
      </c>
      <c r="J12" s="74">
        <f t="shared" si="1"/>
        <v>4125.5937203337207</v>
      </c>
      <c r="K12" s="145">
        <f t="shared" si="0"/>
        <v>8.3530738211423206E-2</v>
      </c>
      <c r="L12" s="73"/>
      <c r="M12" s="74">
        <v>1386.7369999999999</v>
      </c>
    </row>
    <row r="13" spans="2:13" s="157" customFormat="1" x14ac:dyDescent="0.25">
      <c r="B13" s="154" t="s">
        <v>283</v>
      </c>
      <c r="C13" s="158"/>
      <c r="D13" s="156">
        <f t="shared" ref="D13:J13" si="2">D12/C12-1</f>
        <v>4.9461915228560693E-2</v>
      </c>
      <c r="E13" s="156">
        <f t="shared" si="2"/>
        <v>0.18288677540498521</v>
      </c>
      <c r="F13" s="156">
        <f t="shared" si="2"/>
        <v>9.5791084978062324E-2</v>
      </c>
      <c r="G13" s="156">
        <f t="shared" si="2"/>
        <v>8.7484895915508343E-2</v>
      </c>
      <c r="H13" s="156">
        <f t="shared" si="2"/>
        <v>8.0396423477754109E-2</v>
      </c>
      <c r="I13" s="156">
        <f t="shared" si="2"/>
        <v>8.0788126626299528E-2</v>
      </c>
      <c r="J13" s="156">
        <f t="shared" si="2"/>
        <v>7.3325583837319019E-2</v>
      </c>
      <c r="K13" s="158"/>
      <c r="L13" s="158"/>
      <c r="M13" s="158"/>
    </row>
    <row r="14" spans="2:13" s="157" customFormat="1" x14ac:dyDescent="0.25">
      <c r="B14" s="154"/>
      <c r="C14" s="158"/>
      <c r="D14" s="156"/>
      <c r="E14" s="156"/>
      <c r="F14" s="156"/>
      <c r="G14" s="156"/>
      <c r="H14" s="156"/>
      <c r="I14" s="156"/>
      <c r="J14" s="156"/>
      <c r="K14" s="158"/>
      <c r="L14" s="158"/>
      <c r="M14" s="158"/>
    </row>
    <row r="15" spans="2:13" x14ac:dyDescent="0.25">
      <c r="B15" s="76" t="s">
        <v>46</v>
      </c>
      <c r="C15" s="73">
        <v>237.54</v>
      </c>
      <c r="D15" s="73">
        <v>270.25</v>
      </c>
      <c r="E15" s="73">
        <v>288.98200000000003</v>
      </c>
      <c r="F15" s="73">
        <f>F39</f>
        <v>316.66389931913045</v>
      </c>
      <c r="G15" s="73">
        <f t="shared" ref="G15:J15" si="3">G39</f>
        <v>338.93296262868648</v>
      </c>
      <c r="H15" s="73">
        <f t="shared" si="3"/>
        <v>345.25727715859489</v>
      </c>
      <c r="I15" s="73">
        <f t="shared" si="3"/>
        <v>352.97969736355998</v>
      </c>
      <c r="J15" s="73">
        <f t="shared" si="3"/>
        <v>368.89208344610893</v>
      </c>
      <c r="K15" s="73"/>
      <c r="L15" s="73"/>
      <c r="M15" s="73">
        <v>130.18</v>
      </c>
    </row>
    <row r="16" spans="2:13" s="157" customFormat="1" x14ac:dyDescent="0.25">
      <c r="B16" s="154"/>
      <c r="C16" s="158"/>
      <c r="D16" s="156"/>
      <c r="E16" s="156"/>
      <c r="F16" s="156"/>
      <c r="G16" s="156"/>
      <c r="H16" s="156"/>
      <c r="I16" s="156"/>
      <c r="J16" s="156"/>
      <c r="K16" s="158"/>
      <c r="L16" s="158"/>
      <c r="M16" s="158"/>
    </row>
    <row r="17" spans="2:13" s="157" customFormat="1" x14ac:dyDescent="0.25">
      <c r="B17" s="165" t="s">
        <v>284</v>
      </c>
      <c r="C17" s="158"/>
      <c r="D17" s="156"/>
      <c r="E17" s="156"/>
      <c r="F17" s="156"/>
      <c r="G17" s="156"/>
      <c r="H17" s="156"/>
      <c r="I17" s="156"/>
      <c r="J17" s="156"/>
      <c r="K17" s="158"/>
      <c r="L17" s="158"/>
      <c r="M17" s="158"/>
    </row>
    <row r="18" spans="2:13" x14ac:dyDescent="0.25">
      <c r="B18" s="76" t="s">
        <v>45</v>
      </c>
      <c r="C18" s="73">
        <v>961.36099999999999</v>
      </c>
      <c r="D18" s="73">
        <v>964.39300000000003</v>
      </c>
      <c r="E18" s="73">
        <v>1216.9069999999999</v>
      </c>
      <c r="F18" s="174"/>
      <c r="G18" s="174"/>
      <c r="H18" s="174"/>
      <c r="I18" s="174"/>
      <c r="J18" s="174"/>
      <c r="K18" s="73"/>
      <c r="L18" s="73"/>
      <c r="M18" s="73">
        <v>591.55799999999999</v>
      </c>
    </row>
    <row r="19" spans="2:13" x14ac:dyDescent="0.25">
      <c r="B19" s="76" t="s">
        <v>47</v>
      </c>
      <c r="C19" s="73">
        <v>242.81800000000001</v>
      </c>
      <c r="D19" s="73">
        <v>259.88</v>
      </c>
      <c r="E19" s="73">
        <v>300.08999999999997</v>
      </c>
      <c r="F19" s="174"/>
      <c r="G19" s="174"/>
      <c r="H19" s="174"/>
      <c r="I19" s="174"/>
      <c r="J19" s="174"/>
      <c r="K19" s="73"/>
      <c r="L19" s="73"/>
      <c r="M19" s="73">
        <v>152.1</v>
      </c>
    </row>
    <row r="20" spans="2:13" x14ac:dyDescent="0.25">
      <c r="B20" s="76" t="s">
        <v>48</v>
      </c>
      <c r="C20" s="73">
        <v>431.45600000000002</v>
      </c>
      <c r="D20" s="73">
        <v>479.29399999999998</v>
      </c>
      <c r="E20" s="73">
        <v>540.83299999999997</v>
      </c>
      <c r="F20" s="174"/>
      <c r="G20" s="174"/>
      <c r="H20" s="174"/>
      <c r="I20" s="174"/>
      <c r="J20" s="174"/>
      <c r="K20" s="73"/>
      <c r="L20" s="73"/>
      <c r="M20" s="73">
        <v>291.10599999999999</v>
      </c>
    </row>
    <row r="21" spans="2:13" x14ac:dyDescent="0.25">
      <c r="B21" s="76" t="s">
        <v>49</v>
      </c>
      <c r="C21" s="73">
        <v>16.533999999999999</v>
      </c>
      <c r="D21" s="73">
        <v>-2.0960000000000001</v>
      </c>
      <c r="E21" s="73">
        <v>26.08</v>
      </c>
      <c r="F21" s="174"/>
      <c r="G21" s="174"/>
      <c r="H21" s="174"/>
      <c r="I21" s="174"/>
      <c r="J21" s="174"/>
      <c r="K21" s="73"/>
      <c r="L21" s="73"/>
      <c r="M21" s="73">
        <v>3.7879999999999998</v>
      </c>
    </row>
    <row r="22" spans="2:13" x14ac:dyDescent="0.25">
      <c r="B22" s="76" t="s">
        <v>285</v>
      </c>
      <c r="C22" s="74">
        <v>335.49800000000005</v>
      </c>
      <c r="D22" s="74">
        <v>363.54899999999998</v>
      </c>
      <c r="E22" s="74">
        <v>389.46800000000002</v>
      </c>
      <c r="F22" s="74">
        <f>'1.1 Operation &amp; Assumptions'!F39</f>
        <v>446.61537409499999</v>
      </c>
      <c r="G22" s="74">
        <f>'1.1 Operation &amp; Assumptions'!G39</f>
        <v>507.63554010563126</v>
      </c>
      <c r="H22" s="74">
        <f>'1.1 Operation &amp; Assumptions'!H39</f>
        <v>566.52291344897139</v>
      </c>
      <c r="I22" s="74">
        <f>'1.1 Operation &amp; Assumptions'!I39</f>
        <v>623.72360103783171</v>
      </c>
      <c r="J22" s="74">
        <f>'1.1 Operation &amp; Assumptions'!J39</f>
        <v>668.73809354085608</v>
      </c>
      <c r="K22" s="73"/>
      <c r="L22" s="73"/>
      <c r="M22" s="74">
        <v>218.00499999999988</v>
      </c>
    </row>
    <row r="23" spans="2:13" x14ac:dyDescent="0.25">
      <c r="B23" t="s">
        <v>51</v>
      </c>
      <c r="C23" s="73">
        <v>-0.89800000000000002</v>
      </c>
      <c r="D23" s="73">
        <v>2.851</v>
      </c>
      <c r="E23" s="73">
        <v>8.7650000000000006</v>
      </c>
      <c r="F23" s="174"/>
      <c r="G23" s="174"/>
      <c r="H23" s="174"/>
      <c r="I23" s="174"/>
      <c r="J23" s="174"/>
      <c r="K23" s="73"/>
      <c r="L23" s="73"/>
      <c r="M23" s="73">
        <v>-26.611999999999998</v>
      </c>
    </row>
    <row r="24" spans="2:13" x14ac:dyDescent="0.25">
      <c r="B24" t="s">
        <v>286</v>
      </c>
      <c r="C24" s="74">
        <v>334.6</v>
      </c>
      <c r="D24" s="74">
        <v>366.4</v>
      </c>
      <c r="E24" s="74">
        <v>398.23299999999983</v>
      </c>
      <c r="F24" s="175"/>
      <c r="G24" s="175"/>
      <c r="H24" s="175"/>
      <c r="I24" s="175"/>
      <c r="J24" s="175"/>
      <c r="K24" s="73"/>
      <c r="L24" s="73"/>
      <c r="M24" s="74">
        <v>191.39299999999989</v>
      </c>
    </row>
    <row r="25" spans="2:13" x14ac:dyDescent="0.25">
      <c r="B25" t="s">
        <v>53</v>
      </c>
      <c r="C25" s="73">
        <v>101.10899999999999</v>
      </c>
      <c r="D25" s="73">
        <v>120.301</v>
      </c>
      <c r="E25" s="73">
        <v>133.21799999999999</v>
      </c>
      <c r="F25" s="174"/>
      <c r="G25" s="174"/>
      <c r="H25" s="174"/>
      <c r="I25" s="174"/>
      <c r="J25" s="174"/>
      <c r="K25" s="73"/>
      <c r="L25" s="73"/>
      <c r="M25" s="73">
        <v>65.385000000000005</v>
      </c>
    </row>
    <row r="26" spans="2:13" s="70" customFormat="1" x14ac:dyDescent="0.25">
      <c r="B26" s="70" t="s">
        <v>287</v>
      </c>
      <c r="C26" s="77">
        <v>233.49100000000004</v>
      </c>
      <c r="D26" s="77">
        <v>246.09899999999999</v>
      </c>
      <c r="E26" s="77">
        <v>265.01499999999987</v>
      </c>
      <c r="F26" s="176"/>
      <c r="G26" s="176"/>
      <c r="H26" s="176"/>
      <c r="I26" s="176"/>
      <c r="J26" s="176"/>
      <c r="K26" s="78"/>
      <c r="L26" s="78"/>
      <c r="M26" s="77">
        <v>126.00799999999988</v>
      </c>
    </row>
    <row r="27" spans="2:13" x14ac:dyDescent="0.25">
      <c r="C27" s="73"/>
      <c r="D27" s="73"/>
      <c r="E27" s="73"/>
      <c r="F27" s="73"/>
      <c r="G27" s="73"/>
      <c r="H27" s="73"/>
      <c r="I27" s="73"/>
      <c r="J27" s="73"/>
      <c r="K27" s="73"/>
      <c r="L27" s="73"/>
      <c r="M27" s="73"/>
    </row>
    <row r="28" spans="2:13" x14ac:dyDescent="0.25">
      <c r="B28" t="s">
        <v>100</v>
      </c>
      <c r="C28" s="73">
        <f>C22+C15</f>
        <v>573.03800000000001</v>
      </c>
      <c r="D28" s="73">
        <f t="shared" ref="D28:I28" si="4">D22+D15</f>
        <v>633.79899999999998</v>
      </c>
      <c r="E28" s="73">
        <f t="shared" si="4"/>
        <v>678.45</v>
      </c>
      <c r="F28" s="73">
        <f t="shared" si="4"/>
        <v>763.27927341413044</v>
      </c>
      <c r="G28" s="73">
        <f t="shared" si="4"/>
        <v>846.56850273431769</v>
      </c>
      <c r="H28" s="73">
        <f t="shared" si="4"/>
        <v>911.78019060756628</v>
      </c>
      <c r="I28" s="73">
        <f t="shared" si="4"/>
        <v>976.70329840139175</v>
      </c>
      <c r="J28" s="73">
        <f>J22+J15</f>
        <v>1037.6301769869651</v>
      </c>
      <c r="K28" s="73"/>
      <c r="L28" s="73"/>
      <c r="M28" s="73">
        <f>M22+M15</f>
        <v>348.18499999999989</v>
      </c>
    </row>
    <row r="29" spans="2:13" x14ac:dyDescent="0.25">
      <c r="B29" t="s">
        <v>288</v>
      </c>
      <c r="C29" s="145">
        <f>C28/C12</f>
        <v>0.25752121038626963</v>
      </c>
      <c r="D29" s="145">
        <f t="shared" ref="D29:J29" si="5">D28/D12</f>
        <v>0.27140287846801442</v>
      </c>
      <c r="E29" s="145">
        <f t="shared" si="5"/>
        <v>0.24560520714171943</v>
      </c>
      <c r="F29" s="145">
        <f t="shared" si="5"/>
        <v>0.25215955533158607</v>
      </c>
      <c r="G29" s="145">
        <f t="shared" si="5"/>
        <v>0.25717623433888698</v>
      </c>
      <c r="H29" s="145">
        <f t="shared" si="5"/>
        <v>0.25637504015889229</v>
      </c>
      <c r="I29" s="145">
        <f t="shared" si="5"/>
        <v>0.25410176305671467</v>
      </c>
      <c r="J29" s="145">
        <f t="shared" si="5"/>
        <v>0.2515105091111664</v>
      </c>
      <c r="K29" s="73"/>
      <c r="L29" s="73"/>
      <c r="M29" s="145">
        <f t="shared" ref="M29" si="6">M28/M12</f>
        <v>0.25108221674333342</v>
      </c>
    </row>
    <row r="30" spans="2:13" x14ac:dyDescent="0.25">
      <c r="B30" t="s">
        <v>55</v>
      </c>
      <c r="C30" s="73">
        <v>258.35199999999998</v>
      </c>
      <c r="D30" s="73">
        <v>270.90300000000002</v>
      </c>
      <c r="E30" s="73">
        <v>329.99799999999999</v>
      </c>
      <c r="F30" s="73">
        <f>+F37-E37+F39</f>
        <v>398.13421709297245</v>
      </c>
      <c r="G30" s="73">
        <f>+G37-F37+G39</f>
        <v>404.47281751507182</v>
      </c>
      <c r="H30" s="73">
        <f>+H37-G37+H39</f>
        <v>363.87030325602336</v>
      </c>
      <c r="I30" s="73">
        <f>+I37-H37+I39</f>
        <v>375.70747412585939</v>
      </c>
      <c r="J30" s="73">
        <f>+J37-I37+J39</f>
        <v>415.72366590871184</v>
      </c>
      <c r="K30" s="73"/>
      <c r="L30" s="73"/>
      <c r="M30" s="73">
        <v>150.84200000000001</v>
      </c>
    </row>
    <row r="31" spans="2:13" x14ac:dyDescent="0.25">
      <c r="D31" s="73"/>
      <c r="E31" s="73"/>
      <c r="F31" s="73"/>
    </row>
    <row r="32" spans="2:13" s="71" customFormat="1" x14ac:dyDescent="0.25">
      <c r="B32" s="153" t="s">
        <v>289</v>
      </c>
      <c r="C32" s="196"/>
      <c r="D32" s="196"/>
      <c r="E32" s="196"/>
      <c r="F32" s="196"/>
      <c r="G32" s="196"/>
      <c r="H32" s="196"/>
      <c r="I32" s="196"/>
      <c r="J32" s="196"/>
      <c r="K32" s="196"/>
      <c r="L32" s="196"/>
      <c r="M32" s="196"/>
    </row>
    <row r="33" spans="2:13" x14ac:dyDescent="0.25">
      <c r="B33" s="80" t="s">
        <v>236</v>
      </c>
      <c r="C33" s="80" t="s">
        <v>290</v>
      </c>
      <c r="D33" s="197">
        <f>BS!C11-BS!C22</f>
        <v>1154.2999999999997</v>
      </c>
      <c r="E33" s="197">
        <f>BS!D11-BS!D22</f>
        <v>1425.0000000000005</v>
      </c>
      <c r="F33" s="197">
        <f>F12/F34</f>
        <v>1513.4847307499999</v>
      </c>
      <c r="G33" s="197">
        <f t="shared" ref="G33:J33" si="7">G12/G34</f>
        <v>1567.5159856089285</v>
      </c>
      <c r="H33" s="197">
        <f t="shared" si="7"/>
        <v>1616.5596343871796</v>
      </c>
      <c r="I33" s="197">
        <f t="shared" si="7"/>
        <v>1747.1584588290157</v>
      </c>
      <c r="J33" s="197">
        <f t="shared" si="7"/>
        <v>1875.2698728789637</v>
      </c>
      <c r="K33" s="80"/>
      <c r="L33" s="80"/>
      <c r="M33" s="197">
        <f>BS!E11-BS!E22</f>
        <v>449.79999999999995</v>
      </c>
    </row>
    <row r="34" spans="2:13" x14ac:dyDescent="0.25">
      <c r="B34" s="166" t="s">
        <v>222</v>
      </c>
      <c r="C34" s="80"/>
      <c r="D34" s="198">
        <f>D12/D33</f>
        <v>2.0231049120679203</v>
      </c>
      <c r="E34" s="198">
        <f>E12/E33</f>
        <v>1.9384982456140343</v>
      </c>
      <c r="F34" s="167">
        <f>'Given Assumptions'!D17</f>
        <v>2</v>
      </c>
      <c r="G34" s="167">
        <f>'Given Assumptions'!E17</f>
        <v>2.1</v>
      </c>
      <c r="H34" s="167">
        <f>'Given Assumptions'!F17</f>
        <v>2.2000000000000002</v>
      </c>
      <c r="I34" s="167">
        <f>'Given Assumptions'!G17</f>
        <v>2.2000000000000002</v>
      </c>
      <c r="J34" s="167">
        <f>'Given Assumptions'!H17</f>
        <v>2.2000000000000002</v>
      </c>
      <c r="K34" s="80"/>
      <c r="L34" s="80"/>
      <c r="M34" s="198">
        <f>M12/M33</f>
        <v>3.0830080035571363</v>
      </c>
    </row>
    <row r="35" spans="2:13" x14ac:dyDescent="0.25">
      <c r="B35" s="80" t="s">
        <v>291</v>
      </c>
      <c r="C35" s="80" t="s">
        <v>290</v>
      </c>
      <c r="D35" s="80" t="s">
        <v>290</v>
      </c>
      <c r="E35" s="199">
        <f>-(E33-D33)</f>
        <v>-270.70000000000073</v>
      </c>
      <c r="F35" s="199">
        <f t="shared" ref="F35:J35" si="8">-(F33-E33)</f>
        <v>-88.484730749999471</v>
      </c>
      <c r="G35" s="199">
        <f t="shared" si="8"/>
        <v>-54.031254858928605</v>
      </c>
      <c r="H35" s="199">
        <f t="shared" si="8"/>
        <v>-49.043648778251054</v>
      </c>
      <c r="I35" s="199">
        <f t="shared" si="8"/>
        <v>-130.59882444183609</v>
      </c>
      <c r="J35" s="199">
        <f t="shared" si="8"/>
        <v>-128.11141404994805</v>
      </c>
      <c r="K35" s="197"/>
      <c r="L35" s="80"/>
      <c r="M35" s="80"/>
    </row>
    <row r="36" spans="2:13" x14ac:dyDescent="0.25">
      <c r="B36" s="80"/>
      <c r="F36" s="80"/>
      <c r="G36" s="80"/>
      <c r="H36" s="80"/>
      <c r="I36" s="80"/>
      <c r="J36" s="80"/>
      <c r="K36" s="80"/>
      <c r="L36" s="80"/>
      <c r="M36" s="80"/>
    </row>
    <row r="37" spans="2:13" x14ac:dyDescent="0.25">
      <c r="B37" s="80" t="s">
        <v>237</v>
      </c>
      <c r="C37" s="80"/>
      <c r="D37" s="199">
        <f>BS!C14+BS!C15</f>
        <v>810</v>
      </c>
      <c r="E37" s="199">
        <f>BS!D14+BS!D15</f>
        <v>850.5</v>
      </c>
      <c r="F37" s="199">
        <f>F12/F38</f>
        <v>931.970317773842</v>
      </c>
      <c r="G37" s="199">
        <f>G12/G38</f>
        <v>997.51017266022734</v>
      </c>
      <c r="H37" s="199">
        <f>H12/H38</f>
        <v>1016.1231987576558</v>
      </c>
      <c r="I37" s="199">
        <f>I12/I38</f>
        <v>1038.8509755199552</v>
      </c>
      <c r="J37" s="199">
        <f>J12/J38</f>
        <v>1085.6825579825581</v>
      </c>
      <c r="K37" s="80"/>
      <c r="L37" s="200"/>
      <c r="M37" s="199">
        <f>BS!E14+BS!E15</f>
        <v>871.40000000000009</v>
      </c>
    </row>
    <row r="38" spans="2:13" s="155" customFormat="1" x14ac:dyDescent="0.25">
      <c r="B38" s="166" t="s">
        <v>223</v>
      </c>
      <c r="C38" s="166"/>
      <c r="D38" s="198">
        <f>D12/D37</f>
        <v>2.8830493827160493</v>
      </c>
      <c r="E38" s="198">
        <f>E12/E37</f>
        <v>3.2479247501469719</v>
      </c>
      <c r="F38" s="167">
        <f>E38</f>
        <v>3.2479247501469719</v>
      </c>
      <c r="G38" s="168">
        <f>'Given Assumptions'!E18</f>
        <v>3.3</v>
      </c>
      <c r="H38" s="168">
        <f>'Given Assumptions'!F18</f>
        <v>3.5</v>
      </c>
      <c r="I38" s="168">
        <f>'Given Assumptions'!G18</f>
        <v>3.7</v>
      </c>
      <c r="J38" s="168">
        <f>'Given Assumptions'!H18</f>
        <v>3.8</v>
      </c>
      <c r="K38" s="166"/>
      <c r="L38" s="166"/>
      <c r="M38" s="198">
        <f>M12/M37</f>
        <v>1.5913897176956617</v>
      </c>
    </row>
    <row r="39" spans="2:13" x14ac:dyDescent="0.25">
      <c r="B39" s="80" t="s">
        <v>238</v>
      </c>
      <c r="C39" s="199">
        <f>C15</f>
        <v>237.54</v>
      </c>
      <c r="D39" s="199">
        <f t="shared" ref="D39:E39" si="9">D15</f>
        <v>270.25</v>
      </c>
      <c r="E39" s="199">
        <f t="shared" si="9"/>
        <v>288.98200000000003</v>
      </c>
      <c r="F39" s="199">
        <f>F37*F40</f>
        <v>316.66389931913045</v>
      </c>
      <c r="G39" s="199">
        <f t="shared" ref="G39:J39" si="10">G37*G40</f>
        <v>338.93296262868648</v>
      </c>
      <c r="H39" s="199">
        <f t="shared" si="10"/>
        <v>345.25727715859489</v>
      </c>
      <c r="I39" s="199">
        <f t="shared" si="10"/>
        <v>352.97969736355998</v>
      </c>
      <c r="J39" s="199">
        <f t="shared" si="10"/>
        <v>368.89208344610893</v>
      </c>
      <c r="K39" s="80"/>
      <c r="L39" s="80"/>
      <c r="M39" s="199">
        <f>M15</f>
        <v>130.18</v>
      </c>
    </row>
    <row r="40" spans="2:13" s="146" customFormat="1" x14ac:dyDescent="0.25">
      <c r="B40" s="166" t="s">
        <v>224</v>
      </c>
      <c r="C40" s="161"/>
      <c r="D40" s="201">
        <f>D39/D37</f>
        <v>0.33364197530864198</v>
      </c>
      <c r="E40" s="201">
        <f>E39/E37</f>
        <v>0.33977895355673138</v>
      </c>
      <c r="F40" s="171">
        <f>E40</f>
        <v>0.33977895355673138</v>
      </c>
      <c r="G40" s="171">
        <f t="shared" ref="G40:J40" si="11">F40</f>
        <v>0.33977895355673138</v>
      </c>
      <c r="H40" s="171">
        <f t="shared" si="11"/>
        <v>0.33977895355673138</v>
      </c>
      <c r="I40" s="171">
        <f t="shared" si="11"/>
        <v>0.33977895355673138</v>
      </c>
      <c r="J40" s="171">
        <f t="shared" si="11"/>
        <v>0.33977895355673138</v>
      </c>
      <c r="K40" s="161"/>
      <c r="L40" s="161"/>
      <c r="M40" s="201">
        <f>M39/M37</f>
        <v>0.14939178333715858</v>
      </c>
    </row>
    <row r="41" spans="2:13" x14ac:dyDescent="0.25">
      <c r="B41" s="80"/>
      <c r="C41" s="80"/>
      <c r="D41" s="80"/>
      <c r="E41" s="80"/>
      <c r="F41" s="80"/>
      <c r="G41" s="80"/>
      <c r="H41" s="80"/>
      <c r="I41" s="80"/>
      <c r="J41" s="80"/>
      <c r="K41" s="80"/>
      <c r="L41" s="80"/>
      <c r="M41" s="80"/>
    </row>
    <row r="42" spans="2:13" x14ac:dyDescent="0.25">
      <c r="B42" s="80" t="s">
        <v>63</v>
      </c>
      <c r="C42" s="80"/>
      <c r="D42" s="197">
        <f>BS!C6</f>
        <v>797.5</v>
      </c>
      <c r="E42" s="197">
        <f>BS!D6</f>
        <v>1076.8</v>
      </c>
      <c r="F42" s="197">
        <f>F12*F43</f>
        <v>1210.7877845999999</v>
      </c>
      <c r="G42" s="197">
        <f>G12*G43</f>
        <v>1316.7134279115</v>
      </c>
      <c r="H42" s="197">
        <f>H12*H43</f>
        <v>1422.5724782607183</v>
      </c>
      <c r="I42" s="197">
        <f>I12*I43</f>
        <v>1537.4994437695341</v>
      </c>
      <c r="J42" s="197">
        <f>J12*J43</f>
        <v>1650.2374881334883</v>
      </c>
      <c r="K42" s="80"/>
      <c r="L42" s="80"/>
      <c r="M42" s="199">
        <f>BS!E6</f>
        <v>257.5</v>
      </c>
    </row>
    <row r="43" spans="2:13" x14ac:dyDescent="0.25">
      <c r="B43" s="166" t="s">
        <v>292</v>
      </c>
      <c r="C43" s="80"/>
      <c r="D43" s="202">
        <f>D42/D12</f>
        <v>0.34150226740376916</v>
      </c>
      <c r="E43" s="202">
        <f>E42/E12</f>
        <v>0.38981161036215412</v>
      </c>
      <c r="F43" s="170">
        <v>0.4</v>
      </c>
      <c r="G43" s="170">
        <v>0.4</v>
      </c>
      <c r="H43" s="170">
        <v>0.4</v>
      </c>
      <c r="I43" s="170">
        <v>0.4</v>
      </c>
      <c r="J43" s="170">
        <v>0.4</v>
      </c>
      <c r="K43" s="80"/>
      <c r="L43" s="80"/>
      <c r="M43" s="202">
        <f>M42/M12</f>
        <v>0.18568769709036395</v>
      </c>
    </row>
    <row r="44" spans="2:13" x14ac:dyDescent="0.25">
      <c r="B44" s="80" t="s">
        <v>293</v>
      </c>
      <c r="C44" s="80"/>
      <c r="D44" s="199">
        <f>+BS!C23</f>
        <v>317.3</v>
      </c>
      <c r="E44" s="199">
        <f>+BS!D23</f>
        <v>510.2</v>
      </c>
      <c r="F44" s="177"/>
      <c r="G44" s="203"/>
      <c r="H44" s="203"/>
      <c r="I44" s="203"/>
      <c r="J44" s="203"/>
      <c r="K44" s="80"/>
      <c r="L44" s="80"/>
      <c r="M44" s="200">
        <f>+BS!E23</f>
        <v>2266.9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FD27D-87D0-4077-A0D4-ABE966916992}">
  <sheetPr>
    <tabColor theme="2" tint="-0.499984740745262"/>
  </sheetPr>
  <dimension ref="A1:K37"/>
  <sheetViews>
    <sheetView workbookViewId="0">
      <selection activeCell="J16" sqref="J16"/>
    </sheetView>
  </sheetViews>
  <sheetFormatPr defaultRowHeight="15" x14ac:dyDescent="0.25"/>
  <cols>
    <col min="2" max="2" width="36.5703125" customWidth="1"/>
    <col min="3" max="3" width="13.7109375" customWidth="1"/>
    <col min="4" max="4" width="10.85546875" bestFit="1" customWidth="1"/>
    <col min="8" max="8" width="11.42578125" customWidth="1"/>
    <col min="9" max="9" width="14.140625" bestFit="1" customWidth="1"/>
    <col min="10" max="10" width="10.5703125" bestFit="1" customWidth="1"/>
    <col min="11" max="11" width="10.85546875" bestFit="1" customWidth="1"/>
  </cols>
  <sheetData>
    <row r="1" spans="1:11" s="68" customFormat="1" x14ac:dyDescent="0.25">
      <c r="A1" s="99"/>
      <c r="B1" s="99"/>
      <c r="C1" s="99"/>
      <c r="D1" s="99"/>
      <c r="E1" s="99"/>
      <c r="F1" s="99"/>
      <c r="G1" s="99"/>
      <c r="H1" s="99"/>
      <c r="I1" s="99"/>
      <c r="J1" s="99"/>
      <c r="K1" s="99"/>
    </row>
    <row r="2" spans="1:11" s="68" customFormat="1" x14ac:dyDescent="0.25">
      <c r="A2" s="99"/>
      <c r="B2" s="101" t="s">
        <v>242</v>
      </c>
      <c r="C2" s="101"/>
      <c r="D2" s="99"/>
      <c r="E2" s="99"/>
      <c r="F2" s="99"/>
      <c r="G2" s="99"/>
      <c r="H2" s="99"/>
      <c r="I2" s="99"/>
      <c r="J2" s="99"/>
      <c r="K2" s="99"/>
    </row>
    <row r="3" spans="1:11" s="68" customFormat="1" x14ac:dyDescent="0.25">
      <c r="A3" s="99"/>
      <c r="B3" s="99" t="s">
        <v>243</v>
      </c>
      <c r="C3" s="99"/>
      <c r="D3" s="99"/>
      <c r="E3" s="99"/>
      <c r="F3" s="99"/>
      <c r="G3" s="99"/>
      <c r="H3" s="99"/>
      <c r="I3" s="99"/>
      <c r="J3" s="99"/>
      <c r="K3" s="99"/>
    </row>
    <row r="4" spans="1:11" s="68" customFormat="1" x14ac:dyDescent="0.25">
      <c r="A4" s="192"/>
      <c r="B4" s="102" t="s">
        <v>244</v>
      </c>
      <c r="C4" s="102"/>
      <c r="D4" s="193">
        <v>2015</v>
      </c>
      <c r="E4" s="193">
        <v>2016</v>
      </c>
      <c r="F4" s="193">
        <v>2017</v>
      </c>
      <c r="G4" s="193">
        <v>2018</v>
      </c>
      <c r="H4" s="193">
        <v>2019</v>
      </c>
      <c r="I4" s="193" t="s">
        <v>245</v>
      </c>
      <c r="J4" s="192"/>
      <c r="K4" s="192"/>
    </row>
    <row r="6" spans="1:11" x14ac:dyDescent="0.25">
      <c r="B6" t="s">
        <v>246</v>
      </c>
      <c r="C6" s="172">
        <v>42297</v>
      </c>
      <c r="D6" s="73">
        <f>(DATE(D4,12,31)-DATE(2015,10,20))/365</f>
        <v>0.19726027397260273</v>
      </c>
      <c r="E6" s="73">
        <f>(DATE(E4,12,31)-DATE(2015,10,20))/365</f>
        <v>1.2</v>
      </c>
      <c r="F6" s="73">
        <f>(DATE(F4,12,31)-DATE(2015,10,20))/365</f>
        <v>2.2000000000000002</v>
      </c>
      <c r="G6" s="73">
        <f>(DATE(G4,12,31)-DATE(2015,10,20))/365</f>
        <v>3.2</v>
      </c>
      <c r="H6" s="73">
        <f>(DATE(H4,12,31)-DATE(2015,10,20))/365</f>
        <v>4.2</v>
      </c>
      <c r="I6" s="73">
        <f>H6</f>
        <v>4.2</v>
      </c>
    </row>
    <row r="8" spans="1:11" x14ac:dyDescent="0.25">
      <c r="B8" t="s">
        <v>247</v>
      </c>
      <c r="D8" s="73">
        <f>'1.2 Projected (old)'!F22</f>
        <v>446.61537409499999</v>
      </c>
      <c r="E8" s="73">
        <f>'1.2 Projected (old)'!G22</f>
        <v>507.63554010563126</v>
      </c>
      <c r="F8" s="73">
        <f>'1.2 Projected (old)'!H22</f>
        <v>566.52291344897139</v>
      </c>
      <c r="G8" s="73">
        <f>'1.2 Projected (old)'!I22</f>
        <v>623.72360103783171</v>
      </c>
      <c r="H8" s="73">
        <f>'1.2 Projected (old)'!J22</f>
        <v>668.73809354085608</v>
      </c>
    </row>
    <row r="9" spans="1:11" x14ac:dyDescent="0.25">
      <c r="B9" t="s">
        <v>248</v>
      </c>
      <c r="D9" s="73">
        <f>-D8*38%</f>
        <v>-169.71384215609999</v>
      </c>
      <c r="E9" s="73">
        <f t="shared" ref="E9:H9" si="0">-E8*38%</f>
        <v>-192.90150524013987</v>
      </c>
      <c r="F9" s="73">
        <f t="shared" si="0"/>
        <v>-215.27870711060913</v>
      </c>
      <c r="G9" s="73">
        <f t="shared" si="0"/>
        <v>-237.01496839437604</v>
      </c>
      <c r="H9" s="73">
        <f t="shared" si="0"/>
        <v>-254.12047554552532</v>
      </c>
    </row>
    <row r="10" spans="1:11" x14ac:dyDescent="0.25">
      <c r="B10" t="s">
        <v>249</v>
      </c>
      <c r="D10" s="74">
        <f>D8+D9</f>
        <v>276.90153193890001</v>
      </c>
      <c r="E10" s="74">
        <f t="shared" ref="E10:H10" si="1">E8+E9</f>
        <v>314.73403486549137</v>
      </c>
      <c r="F10" s="74">
        <f t="shared" si="1"/>
        <v>351.24420633836223</v>
      </c>
      <c r="G10" s="74">
        <f t="shared" si="1"/>
        <v>386.70863264345564</v>
      </c>
      <c r="H10" s="74">
        <f t="shared" si="1"/>
        <v>414.61761799533076</v>
      </c>
      <c r="I10" s="160"/>
    </row>
    <row r="11" spans="1:11" x14ac:dyDescent="0.25">
      <c r="D11" s="73"/>
      <c r="E11" s="73"/>
      <c r="F11" s="73"/>
      <c r="G11" s="73"/>
      <c r="H11" s="73"/>
    </row>
    <row r="12" spans="1:11" x14ac:dyDescent="0.25">
      <c r="B12" t="s">
        <v>250</v>
      </c>
      <c r="D12" s="73">
        <f>'1.2 Projected (old)'!F15</f>
        <v>316.66389931913045</v>
      </c>
      <c r="E12" s="73">
        <f>'1.2 Projected (old)'!G15</f>
        <v>338.93296262868648</v>
      </c>
      <c r="F12" s="73">
        <f>'1.2 Projected (old)'!H15</f>
        <v>345.25727715859489</v>
      </c>
      <c r="G12" s="73">
        <f>'1.2 Projected (old)'!I15</f>
        <v>352.97969736355998</v>
      </c>
      <c r="H12" s="73">
        <f>'1.2 Projected (old)'!J15</f>
        <v>368.89208344610893</v>
      </c>
    </row>
    <row r="13" spans="1:11" x14ac:dyDescent="0.25">
      <c r="B13" t="s">
        <v>251</v>
      </c>
      <c r="D13" s="73">
        <f>'1.2 Projected (old)'!F35</f>
        <v>-88.484730749999471</v>
      </c>
      <c r="E13" s="73">
        <f>'1.2 Projected (old)'!G35</f>
        <v>-54.031254858928605</v>
      </c>
      <c r="F13" s="73">
        <f>'1.2 Projected (old)'!H35</f>
        <v>-49.043648778251054</v>
      </c>
      <c r="G13" s="73">
        <f>'1.2 Projected (old)'!I35</f>
        <v>-130.59882444183609</v>
      </c>
      <c r="H13" s="73">
        <f>'1.2 Projected (old)'!J35</f>
        <v>-128.11141404994805</v>
      </c>
    </row>
    <row r="14" spans="1:11" x14ac:dyDescent="0.25">
      <c r="B14" t="s">
        <v>252</v>
      </c>
      <c r="D14" s="169">
        <f>-'1.2 Projected (old)'!F30</f>
        <v>-398.13421709297245</v>
      </c>
      <c r="E14" s="169">
        <f>-'1.2 Projected (old)'!G30</f>
        <v>-404.47281751507182</v>
      </c>
      <c r="F14" s="169">
        <f>-'1.2 Projected (old)'!H30</f>
        <v>-363.87030325602336</v>
      </c>
      <c r="G14" s="169">
        <f>-'1.2 Projected (old)'!I30</f>
        <v>-375.70747412585939</v>
      </c>
      <c r="H14" s="169">
        <f>-'1.2 Projected (old)'!J30</f>
        <v>-415.72366590871184</v>
      </c>
    </row>
    <row r="15" spans="1:11" x14ac:dyDescent="0.25">
      <c r="B15" t="s">
        <v>253</v>
      </c>
      <c r="D15" s="74">
        <f>SUM(D10:D14)</f>
        <v>106.94648341505854</v>
      </c>
      <c r="E15" s="74">
        <f t="shared" ref="E15:H15" si="2">SUM(E10:E14)</f>
        <v>195.16292512017742</v>
      </c>
      <c r="F15" s="74">
        <f t="shared" si="2"/>
        <v>283.5875314626827</v>
      </c>
      <c r="G15" s="74">
        <f t="shared" si="2"/>
        <v>233.38203143932009</v>
      </c>
      <c r="H15" s="74">
        <f t="shared" si="2"/>
        <v>239.6746214827798</v>
      </c>
      <c r="I15" s="74">
        <f>H15*(1+C26)/(C25-C26)</f>
        <v>12343.243006363158</v>
      </c>
    </row>
    <row r="16" spans="1:11" x14ac:dyDescent="0.25">
      <c r="B16" t="s">
        <v>254</v>
      </c>
      <c r="D16" s="73">
        <f>D15/(1+$C$25)^D$6</f>
        <v>105.92212911966733</v>
      </c>
      <c r="E16" s="73">
        <f>E15/(1+$C$25)^E$6</f>
        <v>184.06455273245206</v>
      </c>
      <c r="F16" s="73">
        <f>F15/(1+$C$25)^F$6</f>
        <v>254.72447410425164</v>
      </c>
      <c r="G16" s="73">
        <f>G15/(1+$C$25)^G$6</f>
        <v>199.64648058410853</v>
      </c>
      <c r="H16" s="73">
        <f>H15/(1+$C$25)^H$6</f>
        <v>195.26616374453391</v>
      </c>
      <c r="I16" s="73">
        <f>I15/(1+$C$25)^H$6</f>
        <v>10056.207432843496</v>
      </c>
    </row>
    <row r="17" spans="2:11" x14ac:dyDescent="0.25">
      <c r="B17" t="s">
        <v>255</v>
      </c>
      <c r="D17" s="74">
        <f>SUM(D16:I16)</f>
        <v>10995.831233128509</v>
      </c>
      <c r="E17" s="160"/>
      <c r="F17" s="160"/>
      <c r="G17" s="160"/>
      <c r="H17" s="160"/>
      <c r="I17" s="160"/>
    </row>
    <row r="18" spans="2:11" x14ac:dyDescent="0.25">
      <c r="B18" t="s">
        <v>256</v>
      </c>
      <c r="D18" s="73">
        <f>-('1.2 Projected (old)'!M44-'1.2 Projected (old)'!M42)</f>
        <v>-2009.4</v>
      </c>
      <c r="E18" t="s">
        <v>257</v>
      </c>
    </row>
    <row r="19" spans="2:11" x14ac:dyDescent="0.25">
      <c r="B19" t="s">
        <v>258</v>
      </c>
      <c r="D19" s="74">
        <f>D17+D18</f>
        <v>8986.4312331285091</v>
      </c>
    </row>
    <row r="20" spans="2:11" x14ac:dyDescent="0.25">
      <c r="B20" t="s">
        <v>259</v>
      </c>
      <c r="D20" s="73">
        <v>189</v>
      </c>
      <c r="J20" s="73"/>
    </row>
    <row r="21" spans="2:11" x14ac:dyDescent="0.25">
      <c r="B21" s="70" t="s">
        <v>260</v>
      </c>
      <c r="C21" s="70"/>
      <c r="D21" s="77">
        <f>D19/D20</f>
        <v>47.547255201738146</v>
      </c>
    </row>
    <row r="22" spans="2:11" x14ac:dyDescent="0.25">
      <c r="B22" t="s">
        <v>261</v>
      </c>
      <c r="D22">
        <v>1.1375</v>
      </c>
    </row>
    <row r="23" spans="2:11" x14ac:dyDescent="0.25">
      <c r="B23" s="70" t="s">
        <v>262</v>
      </c>
      <c r="C23" s="70"/>
      <c r="D23" s="178">
        <f>D21*D22</f>
        <v>54.085002791977139</v>
      </c>
    </row>
    <row r="24" spans="2:11" x14ac:dyDescent="0.25">
      <c r="B24" s="70"/>
      <c r="C24" s="70"/>
      <c r="D24" s="78"/>
    </row>
    <row r="25" spans="2:11" x14ac:dyDescent="0.25">
      <c r="B25" t="s">
        <v>263</v>
      </c>
      <c r="C25" s="173">
        <v>0.05</v>
      </c>
      <c r="K25" s="73"/>
    </row>
    <row r="26" spans="2:11" x14ac:dyDescent="0.25">
      <c r="B26" t="s">
        <v>264</v>
      </c>
      <c r="C26" s="191">
        <v>0.03</v>
      </c>
      <c r="K26" s="73"/>
    </row>
    <row r="29" spans="2:11" x14ac:dyDescent="0.25">
      <c r="B29" s="146" t="s">
        <v>265</v>
      </c>
    </row>
    <row r="31" spans="2:11" x14ac:dyDescent="0.25">
      <c r="B31" s="70" t="s">
        <v>266</v>
      </c>
    </row>
    <row r="32" spans="2:11" x14ac:dyDescent="0.25">
      <c r="C32" t="s">
        <v>264</v>
      </c>
    </row>
    <row r="33" spans="2:6" x14ac:dyDescent="0.25">
      <c r="B33" t="s">
        <v>263</v>
      </c>
    </row>
    <row r="36" spans="2:6" x14ac:dyDescent="0.25">
      <c r="C36" t="s">
        <v>267</v>
      </c>
      <c r="F36" t="s">
        <v>268</v>
      </c>
    </row>
    <row r="37" spans="2:6" x14ac:dyDescent="0.25">
      <c r="B37" t="s">
        <v>269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5C87-DE13-40C9-9672-B0397E0FFA13}">
  <sheetPr>
    <tabColor theme="2" tint="-0.249977111117893"/>
  </sheetPr>
  <dimension ref="A1:U42"/>
  <sheetViews>
    <sheetView workbookViewId="0">
      <selection activeCell="S9" sqref="S9"/>
    </sheetView>
  </sheetViews>
  <sheetFormatPr defaultColWidth="9.140625" defaultRowHeight="15" customHeight="1" outlineLevelCol="1" x14ac:dyDescent="0.25"/>
  <cols>
    <col min="1" max="1" width="9.140625" style="105"/>
    <col min="2" max="2" width="28" style="105" customWidth="1"/>
    <col min="3" max="3" width="18.28515625" style="119" hidden="1" customWidth="1" outlineLevel="1"/>
    <col min="4" max="4" width="30.42578125" style="119" hidden="1" customWidth="1" outlineLevel="1"/>
    <col min="5" max="5" width="10.140625" style="105" customWidth="1" collapsed="1"/>
    <col min="6" max="8" width="10.140625" style="105" customWidth="1"/>
    <col min="9" max="9" width="10.140625" style="135" customWidth="1"/>
    <col min="10" max="13" width="10.140625" style="105" customWidth="1"/>
    <col min="14" max="14" width="11.28515625" style="105" customWidth="1"/>
    <col min="15" max="16" width="9.7109375" style="121" customWidth="1"/>
    <col min="17" max="17" width="9.140625" style="105"/>
    <col min="18" max="18" width="26.28515625" style="105" bestFit="1" customWidth="1"/>
    <col min="19" max="19" width="9.7109375" style="105" bestFit="1" customWidth="1"/>
    <col min="20" max="20" width="10" style="105" bestFit="1" customWidth="1"/>
    <col min="21" max="16384" width="9.140625" style="105"/>
  </cols>
  <sheetData>
    <row r="1" spans="1:21" s="100" customFormat="1" x14ac:dyDescent="0.25">
      <c r="A1" s="99"/>
      <c r="B1" s="99"/>
      <c r="C1" s="137"/>
      <c r="D1" s="137"/>
      <c r="E1" s="99"/>
      <c r="F1" s="99"/>
      <c r="G1" s="99"/>
      <c r="H1" s="99"/>
      <c r="I1" s="130"/>
      <c r="J1" s="99"/>
      <c r="K1" s="99"/>
      <c r="L1" s="99"/>
      <c r="M1" s="99"/>
      <c r="N1" s="99"/>
      <c r="O1" s="136"/>
      <c r="P1" s="136"/>
      <c r="Q1" s="99"/>
      <c r="R1" s="99"/>
      <c r="S1" s="182"/>
      <c r="T1" s="182"/>
      <c r="U1" s="182"/>
    </row>
    <row r="2" spans="1:21" s="100" customFormat="1" x14ac:dyDescent="0.25">
      <c r="A2" s="99"/>
      <c r="B2" s="101" t="s">
        <v>242</v>
      </c>
      <c r="C2" s="138"/>
      <c r="D2" s="138"/>
      <c r="E2" s="99"/>
      <c r="F2" s="99"/>
      <c r="G2" s="99"/>
      <c r="H2" s="99"/>
      <c r="I2" s="130"/>
      <c r="J2" s="99"/>
      <c r="K2" s="99"/>
      <c r="L2" s="99"/>
      <c r="M2" s="99"/>
      <c r="N2" s="99"/>
      <c r="O2" s="136"/>
      <c r="P2" s="136"/>
      <c r="Q2" s="99"/>
      <c r="R2" s="99"/>
      <c r="S2" s="182"/>
      <c r="T2" s="182"/>
      <c r="U2" s="182"/>
    </row>
    <row r="3" spans="1:21" s="100" customFormat="1" x14ac:dyDescent="0.25">
      <c r="A3" s="99"/>
      <c r="B3" s="101" t="s">
        <v>315</v>
      </c>
      <c r="C3" s="137"/>
      <c r="D3" s="137"/>
      <c r="E3" s="99"/>
      <c r="F3" s="99"/>
      <c r="G3" s="99"/>
      <c r="H3" s="99"/>
      <c r="I3" s="130"/>
      <c r="J3" s="99"/>
      <c r="K3" s="99"/>
      <c r="L3" s="99"/>
      <c r="M3" s="99"/>
      <c r="N3" s="99"/>
      <c r="O3" s="136"/>
      <c r="P3" s="136"/>
      <c r="Q3" s="99"/>
      <c r="R3" s="99"/>
      <c r="S3" s="182"/>
      <c r="T3" s="182"/>
      <c r="U3" s="182"/>
    </row>
    <row r="4" spans="1:21" s="103" customFormat="1" x14ac:dyDescent="0.25">
      <c r="A4" s="204"/>
      <c r="B4" s="219" t="s">
        <v>244</v>
      </c>
      <c r="C4" s="137"/>
      <c r="D4" s="137"/>
      <c r="E4" s="204"/>
      <c r="F4" s="204"/>
      <c r="G4" s="204"/>
      <c r="H4" s="204"/>
      <c r="I4" s="205"/>
      <c r="J4" s="204"/>
      <c r="K4" s="204"/>
      <c r="L4" s="204"/>
      <c r="M4" s="204"/>
      <c r="N4" s="204"/>
      <c r="O4" s="206"/>
      <c r="P4" s="206"/>
      <c r="Q4" s="204"/>
      <c r="R4" s="204"/>
      <c r="S4" s="207"/>
      <c r="T4" s="207"/>
      <c r="U4" s="207"/>
    </row>
    <row r="5" spans="1:21" s="119" customFormat="1" ht="63" x14ac:dyDescent="0.25">
      <c r="A5" s="115"/>
      <c r="B5" s="226"/>
      <c r="C5" s="226" t="s">
        <v>316</v>
      </c>
      <c r="D5" s="226" t="s">
        <v>317</v>
      </c>
      <c r="E5" s="227" t="s">
        <v>98</v>
      </c>
      <c r="F5" s="228" t="s">
        <v>99</v>
      </c>
      <c r="G5" s="228" t="s">
        <v>100</v>
      </c>
      <c r="H5" s="228" t="s">
        <v>288</v>
      </c>
      <c r="I5" s="229" t="s">
        <v>101</v>
      </c>
      <c r="J5" s="228" t="s">
        <v>102</v>
      </c>
      <c r="K5" s="228" t="s">
        <v>342</v>
      </c>
      <c r="L5" s="228" t="s">
        <v>318</v>
      </c>
      <c r="M5" s="228" t="s">
        <v>104</v>
      </c>
      <c r="N5" s="230" t="s">
        <v>319</v>
      </c>
      <c r="O5" s="231" t="s">
        <v>345</v>
      </c>
      <c r="P5" s="231" t="s">
        <v>344</v>
      </c>
      <c r="Q5" s="184"/>
      <c r="R5" s="184"/>
      <c r="S5" s="184">
        <v>2015</v>
      </c>
      <c r="T5" s="184">
        <v>2016</v>
      </c>
      <c r="U5" s="184"/>
    </row>
    <row r="6" spans="1:21" ht="15.75" x14ac:dyDescent="0.25">
      <c r="A6" s="106"/>
      <c r="B6" s="232" t="s">
        <v>105</v>
      </c>
      <c r="C6" s="233"/>
      <c r="D6" s="233"/>
      <c r="E6" s="234"/>
      <c r="F6" s="234"/>
      <c r="G6" s="234"/>
      <c r="H6" s="234"/>
      <c r="I6" s="235"/>
      <c r="J6" s="234"/>
      <c r="K6" s="234"/>
      <c r="L6" s="234"/>
      <c r="M6" s="234"/>
      <c r="N6" s="236"/>
      <c r="O6" s="237"/>
      <c r="P6" s="237"/>
      <c r="Q6" s="186"/>
      <c r="R6" s="186" t="s">
        <v>343</v>
      </c>
      <c r="S6" s="185">
        <f>O19</f>
        <v>9.1319389082448943</v>
      </c>
      <c r="T6" s="185">
        <f>S6</f>
        <v>9.1319389082448943</v>
      </c>
      <c r="U6" s="186"/>
    </row>
    <row r="7" spans="1:21" ht="15.75" x14ac:dyDescent="0.25">
      <c r="A7" s="106"/>
      <c r="B7" s="238" t="s">
        <v>106</v>
      </c>
      <c r="C7" s="239" t="s">
        <v>321</v>
      </c>
      <c r="D7" s="239" t="s">
        <v>322</v>
      </c>
      <c r="E7" s="240">
        <v>80401</v>
      </c>
      <c r="F7" s="240">
        <v>6099</v>
      </c>
      <c r="G7" s="240">
        <v>16426</v>
      </c>
      <c r="H7" s="241">
        <f>G7/E7</f>
        <v>0.20430094153057798</v>
      </c>
      <c r="I7" s="235">
        <v>6.0999999999999999E-2</v>
      </c>
      <c r="J7" s="240">
        <v>56561.963003999997</v>
      </c>
      <c r="K7" s="234">
        <v>77506</v>
      </c>
      <c r="L7" s="242">
        <f>K7/J7</f>
        <v>1.3702848324857266</v>
      </c>
      <c r="M7" s="240">
        <v>7688</v>
      </c>
      <c r="N7" s="243">
        <f>J7+K7-M7</f>
        <v>126379.96300399999</v>
      </c>
      <c r="O7" s="237">
        <f>N7/G7</f>
        <v>7.693897662486302</v>
      </c>
      <c r="P7" s="237">
        <f>N7/E7</f>
        <v>1.5718705364858645</v>
      </c>
      <c r="Q7" s="186"/>
      <c r="R7" s="186" t="s">
        <v>323</v>
      </c>
      <c r="S7" s="185">
        <f>'1.2 Projected (old)'!F28</f>
        <v>763.27927341413044</v>
      </c>
      <c r="T7" s="185">
        <f>'1.2 Projected (old)'!G28</f>
        <v>846.56850273431769</v>
      </c>
      <c r="U7" s="186"/>
    </row>
    <row r="8" spans="1:21" ht="15.75" x14ac:dyDescent="0.25">
      <c r="A8" s="106"/>
      <c r="B8" s="238" t="s">
        <v>107</v>
      </c>
      <c r="C8" s="244" t="s">
        <v>324</v>
      </c>
      <c r="D8" s="239" t="s">
        <v>325</v>
      </c>
      <c r="E8" s="240">
        <v>129872</v>
      </c>
      <c r="F8" s="240">
        <v>6307</v>
      </c>
      <c r="G8" s="240">
        <v>18514</v>
      </c>
      <c r="H8" s="241">
        <f>G8/E8</f>
        <v>0.14255574719724037</v>
      </c>
      <c r="I8" s="235">
        <v>6.9000000000000006E-2</v>
      </c>
      <c r="J8" s="240">
        <v>77905.566424000004</v>
      </c>
      <c r="K8" s="234">
        <v>86689</v>
      </c>
      <c r="L8" s="242">
        <f>K8/J8</f>
        <v>1.1127446212019854</v>
      </c>
      <c r="M8" s="240">
        <v>15543</v>
      </c>
      <c r="N8" s="243">
        <f>J8+K8-M8</f>
        <v>149051.56642400002</v>
      </c>
      <c r="O8" s="237">
        <f>N8/G8</f>
        <v>8.0507489696445944</v>
      </c>
      <c r="P8" s="237">
        <f>N8/E8</f>
        <v>1.147680534865098</v>
      </c>
      <c r="Q8" s="186"/>
      <c r="R8" s="186" t="s">
        <v>326</v>
      </c>
      <c r="S8" s="187">
        <f>S6*S7</f>
        <v>6970.2196947473903</v>
      </c>
      <c r="T8" s="187">
        <f>T6*T7</f>
        <v>7730.8118486141402</v>
      </c>
      <c r="U8" s="186"/>
    </row>
    <row r="9" spans="1:21" ht="15.75" x14ac:dyDescent="0.25">
      <c r="A9" s="106"/>
      <c r="B9" s="238" t="s">
        <v>108</v>
      </c>
      <c r="C9" s="244" t="s">
        <v>92</v>
      </c>
      <c r="D9" s="244" t="s">
        <v>327</v>
      </c>
      <c r="E9" s="240">
        <v>96090</v>
      </c>
      <c r="F9" s="240">
        <v>8121</v>
      </c>
      <c r="G9" s="240">
        <v>8271</v>
      </c>
      <c r="H9" s="241">
        <f>G9/E9</f>
        <v>8.6075554167967527E-2</v>
      </c>
      <c r="I9" s="235">
        <v>4.5999999999999999E-2</v>
      </c>
      <c r="J9" s="240">
        <v>18657.031728000002</v>
      </c>
      <c r="K9" s="234">
        <v>33724</v>
      </c>
      <c r="L9" s="242">
        <f>K9/J9</f>
        <v>1.8075758508459774</v>
      </c>
      <c r="M9" s="240">
        <v>23601</v>
      </c>
      <c r="N9" s="243">
        <f>J9+K9-M9</f>
        <v>28780.031728000002</v>
      </c>
      <c r="O9" s="237">
        <f>N9/G9</f>
        <v>3.4796314506105674</v>
      </c>
      <c r="P9" s="237">
        <f>N9/E9</f>
        <v>0.29951120541159332</v>
      </c>
      <c r="Q9" s="186" t="s">
        <v>328</v>
      </c>
      <c r="R9" s="186" t="s">
        <v>329</v>
      </c>
      <c r="S9" s="186">
        <f>S8/(1+' 1.3 DCF (old)'!C25)^' 1.3 DCF (old)'!D6</f>
        <v>6903.4575698402559</v>
      </c>
      <c r="T9" s="187">
        <f>T8/(1+' 1.3 DCF (old)'!C25)^' 1.3 DCF (old)'!E6</f>
        <v>7291.1820946405014</v>
      </c>
      <c r="U9" s="186"/>
    </row>
    <row r="10" spans="1:21" ht="15.75" x14ac:dyDescent="0.25">
      <c r="A10" s="106"/>
      <c r="B10" s="238" t="s">
        <v>120</v>
      </c>
      <c r="C10" s="239" t="s">
        <v>330</v>
      </c>
      <c r="D10" s="239" t="s">
        <v>322</v>
      </c>
      <c r="E10" s="240">
        <v>202458</v>
      </c>
      <c r="F10" s="240">
        <v>16613</v>
      </c>
      <c r="G10" s="240">
        <v>23048</v>
      </c>
      <c r="H10" s="241">
        <f>G10/E10</f>
        <v>0.11384089539558823</v>
      </c>
      <c r="I10" s="235">
        <v>3.5000000000000003E-2</v>
      </c>
      <c r="J10" s="240">
        <v>52915.536382999999</v>
      </c>
      <c r="K10" s="234">
        <v>139021</v>
      </c>
      <c r="L10" s="242">
        <f>K10/J10</f>
        <v>2.627224620643982</v>
      </c>
      <c r="M10" s="240">
        <v>34143</v>
      </c>
      <c r="N10" s="243">
        <f>J10+K10-M10</f>
        <v>157793.536383</v>
      </c>
      <c r="O10" s="237">
        <f>N10/G10</f>
        <v>6.8463006066903853</v>
      </c>
      <c r="P10" s="237">
        <f>N10/E10</f>
        <v>0.77938899121299232</v>
      </c>
      <c r="Q10" s="186"/>
      <c r="R10" s="186" t="s">
        <v>331</v>
      </c>
      <c r="S10" s="185">
        <f>'1.2 Projected (old)'!M44-'1.2 Projected (old)'!M42</f>
        <v>2009.4</v>
      </c>
      <c r="T10" s="187">
        <f>'1.2 Projected (old)'!M44-'1.2 Projected (old)'!M42</f>
        <v>2009.4</v>
      </c>
      <c r="U10" s="186"/>
    </row>
    <row r="11" spans="1:21" ht="15.75" x14ac:dyDescent="0.25">
      <c r="A11" s="106"/>
      <c r="B11" s="245" t="s">
        <v>121</v>
      </c>
      <c r="C11" s="246"/>
      <c r="D11" s="246"/>
      <c r="E11" s="247"/>
      <c r="F11" s="240"/>
      <c r="G11" s="240"/>
      <c r="H11" s="240"/>
      <c r="I11" s="248"/>
      <c r="J11" s="240"/>
      <c r="K11" s="234"/>
      <c r="L11" s="234"/>
      <c r="M11" s="240"/>
      <c r="N11" s="236"/>
      <c r="O11" s="237"/>
      <c r="P11" s="237"/>
      <c r="Q11" s="186"/>
      <c r="R11" s="186" t="s">
        <v>258</v>
      </c>
      <c r="S11" s="185">
        <f>S9-S10</f>
        <v>4894.0575698402554</v>
      </c>
      <c r="T11" s="185">
        <f>T9-T10</f>
        <v>5281.7820946405009</v>
      </c>
      <c r="U11" s="186"/>
    </row>
    <row r="12" spans="1:21" ht="15.75" x14ac:dyDescent="0.25">
      <c r="A12" s="106"/>
      <c r="B12" s="238" t="s">
        <v>122</v>
      </c>
      <c r="C12" s="244"/>
      <c r="D12" s="244"/>
      <c r="E12" s="240">
        <v>3221.0176499999998</v>
      </c>
      <c r="F12" s="240">
        <v>198.760482</v>
      </c>
      <c r="G12" s="240">
        <v>745.12840900000003</v>
      </c>
      <c r="H12" s="241">
        <f t="shared" ref="H12:H17" si="0">G12/E12</f>
        <v>0.2313332275593088</v>
      </c>
      <c r="I12" s="235">
        <v>2.5999999999999999E-2</v>
      </c>
      <c r="J12" s="240">
        <v>7690.7576879999997</v>
      </c>
      <c r="K12" s="234">
        <v>90.120482999999993</v>
      </c>
      <c r="L12" s="242">
        <f t="shared" ref="L12:L17" si="1">K12/J12</f>
        <v>1.1718023978393739E-2</v>
      </c>
      <c r="M12" s="240">
        <v>864.99077</v>
      </c>
      <c r="N12" s="243">
        <f t="shared" ref="N12:N17" si="2">J12+K12-M12</f>
        <v>6915.887400999999</v>
      </c>
      <c r="O12" s="237">
        <f t="shared" ref="O12:O17" si="3">N12/G12</f>
        <v>9.2814705726781632</v>
      </c>
      <c r="P12" s="237">
        <f t="shared" ref="P12:P17" si="4">N12/E12</f>
        <v>2.1471125440743859</v>
      </c>
      <c r="Q12" s="186"/>
      <c r="R12" t="s">
        <v>259</v>
      </c>
      <c r="S12" s="73">
        <v>189</v>
      </c>
      <c r="T12" s="73">
        <v>189</v>
      </c>
      <c r="U12" s="186"/>
    </row>
    <row r="13" spans="1:21" ht="16.5" thickBot="1" x14ac:dyDescent="0.3">
      <c r="A13" s="106"/>
      <c r="B13" s="238" t="s">
        <v>123</v>
      </c>
      <c r="C13" s="244"/>
      <c r="D13" s="244"/>
      <c r="E13" s="240">
        <v>10410</v>
      </c>
      <c r="F13" s="240">
        <v>708</v>
      </c>
      <c r="G13" s="240">
        <v>2902</v>
      </c>
      <c r="H13" s="241">
        <f t="shared" si="0"/>
        <v>0.27877041306436118</v>
      </c>
      <c r="I13" s="235">
        <v>3.1E-2</v>
      </c>
      <c r="J13" s="240">
        <v>38985.930717000003</v>
      </c>
      <c r="K13" s="234">
        <v>3092.9999910000001</v>
      </c>
      <c r="L13" s="242">
        <f t="shared" si="1"/>
        <v>7.9336312718867139E-2</v>
      </c>
      <c r="M13" s="240">
        <v>8552.9999759999992</v>
      </c>
      <c r="N13" s="243">
        <f t="shared" si="2"/>
        <v>33525.930732000001</v>
      </c>
      <c r="O13" s="237">
        <f t="shared" si="3"/>
        <v>11.55269839145417</v>
      </c>
      <c r="P13" s="237">
        <f t="shared" si="4"/>
        <v>3.2205505025936598</v>
      </c>
      <c r="Q13" s="186"/>
      <c r="R13" s="186" t="s">
        <v>260</v>
      </c>
      <c r="S13" s="188">
        <f>S11/S12</f>
        <v>25.894484496509289</v>
      </c>
      <c r="T13" s="188">
        <f>T11/T12</f>
        <v>27.945937008679898</v>
      </c>
      <c r="U13" s="186"/>
    </row>
    <row r="14" spans="1:21" ht="16.5" thickTop="1" x14ac:dyDescent="0.25">
      <c r="A14" s="106"/>
      <c r="B14" s="238" t="s">
        <v>124</v>
      </c>
      <c r="C14" s="244"/>
      <c r="D14" s="244"/>
      <c r="E14" s="240">
        <v>4118.6000000000004</v>
      </c>
      <c r="F14" s="240">
        <v>278.89999999999998</v>
      </c>
      <c r="G14" s="240">
        <v>1477.6</v>
      </c>
      <c r="H14" s="241">
        <f t="shared" si="0"/>
        <v>0.35876268634973046</v>
      </c>
      <c r="I14" s="235">
        <v>6.8000000000000005E-2</v>
      </c>
      <c r="J14" s="240">
        <v>35297.131624000001</v>
      </c>
      <c r="K14" s="234">
        <v>41.3</v>
      </c>
      <c r="L14" s="242">
        <f t="shared" si="1"/>
        <v>1.1700667476310849E-3</v>
      </c>
      <c r="M14" s="240">
        <v>1481</v>
      </c>
      <c r="N14" s="243">
        <f t="shared" si="2"/>
        <v>33857.431624000004</v>
      </c>
      <c r="O14" s="237">
        <f t="shared" si="3"/>
        <v>22.913800503519226</v>
      </c>
      <c r="P14" s="237">
        <f t="shared" si="4"/>
        <v>8.2206166231243625</v>
      </c>
      <c r="Q14" s="186"/>
      <c r="R14" t="s">
        <v>261</v>
      </c>
      <c r="S14">
        <v>1.1375</v>
      </c>
      <c r="T14">
        <v>1.1375</v>
      </c>
      <c r="U14" s="186"/>
    </row>
    <row r="15" spans="1:21" ht="16.5" thickBot="1" x14ac:dyDescent="0.3">
      <c r="A15" s="106"/>
      <c r="B15" s="238" t="s">
        <v>125</v>
      </c>
      <c r="C15" s="244"/>
      <c r="D15" s="244"/>
      <c r="E15" s="240">
        <v>30638</v>
      </c>
      <c r="F15" s="240">
        <v>1848</v>
      </c>
      <c r="G15" s="240">
        <v>7027</v>
      </c>
      <c r="H15" s="241">
        <f t="shared" si="0"/>
        <v>0.22935570206932568</v>
      </c>
      <c r="I15" s="235">
        <v>2.1000000000000001E-2</v>
      </c>
      <c r="J15" s="240">
        <v>80731.237393000003</v>
      </c>
      <c r="K15" s="234">
        <v>9243</v>
      </c>
      <c r="L15" s="242">
        <f t="shared" si="1"/>
        <v>0.11449099875683853</v>
      </c>
      <c r="M15" s="240">
        <v>4648</v>
      </c>
      <c r="N15" s="243">
        <f t="shared" si="2"/>
        <v>85326.237393000003</v>
      </c>
      <c r="O15" s="237">
        <f t="shared" si="3"/>
        <v>12.142626639106306</v>
      </c>
      <c r="P15" s="237">
        <f t="shared" si="4"/>
        <v>2.7849806577779228</v>
      </c>
      <c r="Q15" s="186"/>
      <c r="R15" s="70" t="s">
        <v>262</v>
      </c>
      <c r="S15" s="178">
        <f>S13*S14</f>
        <v>29.454976114779313</v>
      </c>
      <c r="T15" s="178">
        <f>T13*T14</f>
        <v>31.788503347373382</v>
      </c>
      <c r="U15" s="186"/>
    </row>
    <row r="16" spans="1:21" ht="16.5" thickTop="1" x14ac:dyDescent="0.25">
      <c r="A16" s="106"/>
      <c r="B16" s="238" t="s">
        <v>126</v>
      </c>
      <c r="C16" s="244"/>
      <c r="D16" s="244"/>
      <c r="E16" s="240">
        <v>3551.6959999999999</v>
      </c>
      <c r="F16" s="240">
        <v>361.62400000000002</v>
      </c>
      <c r="G16" s="240">
        <v>954.24900000000002</v>
      </c>
      <c r="H16" s="241">
        <f t="shared" si="0"/>
        <v>0.26867417706920865</v>
      </c>
      <c r="I16" s="235">
        <v>1.9E-2</v>
      </c>
      <c r="J16" s="240">
        <v>8772.4431320000003</v>
      </c>
      <c r="K16" s="234">
        <v>518.55900599999995</v>
      </c>
      <c r="L16" s="242">
        <f t="shared" si="1"/>
        <v>5.9112267608598952E-2</v>
      </c>
      <c r="M16" s="240">
        <v>719.54900799999996</v>
      </c>
      <c r="N16" s="243">
        <f t="shared" si="2"/>
        <v>8571.4531299999999</v>
      </c>
      <c r="O16" s="237">
        <f t="shared" si="3"/>
        <v>8.9824072438116254</v>
      </c>
      <c r="P16" s="237">
        <f t="shared" si="4"/>
        <v>2.4133408743315869</v>
      </c>
      <c r="Q16" s="186"/>
      <c r="R16" s="186"/>
      <c r="S16" s="186"/>
      <c r="T16" s="186"/>
      <c r="U16" s="186"/>
    </row>
    <row r="17" spans="1:21" ht="15.75" x14ac:dyDescent="0.25">
      <c r="A17" s="106"/>
      <c r="B17" s="238" t="s">
        <v>127</v>
      </c>
      <c r="C17" s="244"/>
      <c r="D17" s="244"/>
      <c r="E17" s="240">
        <v>3248.4234329999999</v>
      </c>
      <c r="F17" s="240">
        <v>189.09574499999999</v>
      </c>
      <c r="G17" s="240">
        <v>818.65233000000001</v>
      </c>
      <c r="H17" s="241">
        <f t="shared" si="0"/>
        <v>0.25201527660572076</v>
      </c>
      <c r="I17" s="235">
        <v>4.7E-2</v>
      </c>
      <c r="J17" s="240">
        <v>9125.4802980000004</v>
      </c>
      <c r="K17" s="234">
        <v>989.45277199999998</v>
      </c>
      <c r="L17" s="242">
        <f t="shared" si="1"/>
        <v>0.10842747337001592</v>
      </c>
      <c r="M17" s="240">
        <v>648.19618700000001</v>
      </c>
      <c r="N17" s="243">
        <f t="shared" si="2"/>
        <v>9466.7368830000014</v>
      </c>
      <c r="O17" s="237">
        <f t="shared" si="3"/>
        <v>11.563806192306325</v>
      </c>
      <c r="P17" s="237">
        <f t="shared" si="4"/>
        <v>2.9142558161690251</v>
      </c>
      <c r="Q17" s="186"/>
      <c r="R17" s="186" t="s">
        <v>332</v>
      </c>
      <c r="S17" s="185">
        <f>P19</f>
        <v>2.2802267092029864</v>
      </c>
      <c r="T17" s="185">
        <f>S17</f>
        <v>2.2802267092029864</v>
      </c>
      <c r="U17" s="186"/>
    </row>
    <row r="18" spans="1:21" ht="15.75" x14ac:dyDescent="0.25">
      <c r="A18" s="106"/>
      <c r="B18" s="249" t="s">
        <v>333</v>
      </c>
      <c r="C18" s="250"/>
      <c r="D18" s="250"/>
      <c r="E18" s="251">
        <f>AVERAGE(E$7:E$10,E$12:E$17)</f>
        <v>56400.873708300001</v>
      </c>
      <c r="F18" s="251">
        <f>AVERAGE(F$7:F$10,F$12:F$17)</f>
        <v>4072.4380227000001</v>
      </c>
      <c r="G18" s="251">
        <f>AVERAGE(G$7:G$10,G$12:G$17)</f>
        <v>8018.3629738999998</v>
      </c>
      <c r="H18" s="252">
        <f t="shared" ref="H18:P18" si="5">AVERAGE(H7:H10,H12:H17)</f>
        <v>0.21656846210090297</v>
      </c>
      <c r="I18" s="252">
        <f t="shared" si="5"/>
        <v>4.2300000000000004E-2</v>
      </c>
      <c r="J18" s="251">
        <f t="shared" si="5"/>
        <v>38664.307839100002</v>
      </c>
      <c r="K18" s="251">
        <f t="shared" si="5"/>
        <v>35091.543225199996</v>
      </c>
      <c r="L18" s="252">
        <f t="shared" si="5"/>
        <v>0.72920850683580152</v>
      </c>
      <c r="M18" s="251">
        <f t="shared" si="5"/>
        <v>9788.9735940999999</v>
      </c>
      <c r="N18" s="251">
        <f t="shared" si="5"/>
        <v>63966.877470200008</v>
      </c>
      <c r="O18" s="253">
        <f t="shared" si="5"/>
        <v>10.250738823230767</v>
      </c>
      <c r="P18" s="253">
        <f t="shared" si="5"/>
        <v>2.5499308286046491</v>
      </c>
      <c r="Q18" s="186"/>
      <c r="R18" s="186" t="s">
        <v>334</v>
      </c>
      <c r="S18" s="185">
        <f>'1.2 Projected (old)'!F12</f>
        <v>3026.9694614999999</v>
      </c>
      <c r="T18" s="185">
        <f>'1.2 Projected (old)'!G12</f>
        <v>3291.78356977875</v>
      </c>
      <c r="U18" s="186"/>
    </row>
    <row r="19" spans="1:21" ht="15.75" x14ac:dyDescent="0.25">
      <c r="A19" s="106"/>
      <c r="B19" s="249" t="s">
        <v>335</v>
      </c>
      <c r="C19" s="250"/>
      <c r="D19" s="250"/>
      <c r="E19" s="251">
        <f t="shared" ref="E19:P19" si="6">MEDIAN(E7:E10,E12:E17)</f>
        <v>20524</v>
      </c>
      <c r="F19" s="251">
        <f t="shared" si="6"/>
        <v>1278</v>
      </c>
      <c r="G19" s="251">
        <f t="shared" si="6"/>
        <v>4964.5</v>
      </c>
      <c r="H19" s="252">
        <f t="shared" si="6"/>
        <v>0.23034446481431725</v>
      </c>
      <c r="I19" s="252">
        <f t="shared" si="6"/>
        <v>4.0500000000000001E-2</v>
      </c>
      <c r="J19" s="251">
        <f t="shared" si="6"/>
        <v>37141.531170500006</v>
      </c>
      <c r="K19" s="251">
        <f t="shared" si="6"/>
        <v>6167.9999955000003</v>
      </c>
      <c r="L19" s="252">
        <f t="shared" si="6"/>
        <v>0.11145923606342723</v>
      </c>
      <c r="M19" s="251">
        <f t="shared" si="6"/>
        <v>6168</v>
      </c>
      <c r="N19" s="251">
        <f t="shared" si="6"/>
        <v>33691.681177999999</v>
      </c>
      <c r="O19" s="253">
        <f t="shared" si="6"/>
        <v>9.1319389082448943</v>
      </c>
      <c r="P19" s="253">
        <f t="shared" si="6"/>
        <v>2.2802267092029864</v>
      </c>
      <c r="Q19" s="186"/>
      <c r="R19" s="186" t="s">
        <v>326</v>
      </c>
      <c r="S19" s="187">
        <f>S17*S18</f>
        <v>6902.1766140540803</v>
      </c>
      <c r="T19" s="187">
        <f>T17*T18</f>
        <v>7506.0128167250587</v>
      </c>
      <c r="U19" s="186"/>
    </row>
    <row r="20" spans="1:21" ht="15.75" x14ac:dyDescent="0.25">
      <c r="A20" s="186"/>
      <c r="B20" s="249" t="s">
        <v>336</v>
      </c>
      <c r="C20" s="250"/>
      <c r="D20" s="250"/>
      <c r="E20" s="251">
        <f t="shared" ref="E20:P20" si="7">MAX(E7:E10,E12:E17)</f>
        <v>202458</v>
      </c>
      <c r="F20" s="251">
        <f t="shared" si="7"/>
        <v>16613</v>
      </c>
      <c r="G20" s="251">
        <f t="shared" si="7"/>
        <v>23048</v>
      </c>
      <c r="H20" s="252">
        <f t="shared" si="7"/>
        <v>0.35876268634973046</v>
      </c>
      <c r="I20" s="252">
        <f t="shared" si="7"/>
        <v>6.9000000000000006E-2</v>
      </c>
      <c r="J20" s="251">
        <f t="shared" si="7"/>
        <v>80731.237393000003</v>
      </c>
      <c r="K20" s="251">
        <f t="shared" si="7"/>
        <v>139021</v>
      </c>
      <c r="L20" s="252">
        <f t="shared" si="7"/>
        <v>2.627224620643982</v>
      </c>
      <c r="M20" s="251">
        <f t="shared" si="7"/>
        <v>34143</v>
      </c>
      <c r="N20" s="251">
        <f t="shared" si="7"/>
        <v>157793.536383</v>
      </c>
      <c r="O20" s="253">
        <f t="shared" si="7"/>
        <v>22.913800503519226</v>
      </c>
      <c r="P20" s="253">
        <f t="shared" si="7"/>
        <v>8.2206166231243625</v>
      </c>
      <c r="Q20" s="186"/>
      <c r="R20" s="186" t="s">
        <v>329</v>
      </c>
      <c r="S20" s="187">
        <f>S19/(1+' 1.3 DCF (old)'!C25)^' 1.3 DCF (old)'!D6</f>
        <v>6836.0662190566554</v>
      </c>
      <c r="T20" s="186">
        <f>T19/(1+' 1.3 DCF (old)'!C25)^' 1.3 DCF (old)'!E6</f>
        <v>7079.1667580499452</v>
      </c>
      <c r="U20" s="186"/>
    </row>
    <row r="21" spans="1:21" ht="15.75" x14ac:dyDescent="0.25">
      <c r="A21" s="186"/>
      <c r="B21" s="249" t="s">
        <v>337</v>
      </c>
      <c r="C21" s="250"/>
      <c r="D21" s="250"/>
      <c r="E21" s="251">
        <f t="shared" ref="E21:P21" si="8">MIN(E7:E10,E12:E17)</f>
        <v>3221.0176499999998</v>
      </c>
      <c r="F21" s="251">
        <f t="shared" si="8"/>
        <v>189.09574499999999</v>
      </c>
      <c r="G21" s="251">
        <f t="shared" si="8"/>
        <v>745.12840900000003</v>
      </c>
      <c r="H21" s="252">
        <f t="shared" si="8"/>
        <v>8.6075554167967527E-2</v>
      </c>
      <c r="I21" s="252">
        <f t="shared" si="8"/>
        <v>1.9E-2</v>
      </c>
      <c r="J21" s="251">
        <f t="shared" si="8"/>
        <v>7690.7576879999997</v>
      </c>
      <c r="K21" s="251">
        <f t="shared" si="8"/>
        <v>41.3</v>
      </c>
      <c r="L21" s="252">
        <f t="shared" si="8"/>
        <v>1.1700667476310849E-3</v>
      </c>
      <c r="M21" s="251">
        <f t="shared" si="8"/>
        <v>648.19618700000001</v>
      </c>
      <c r="N21" s="251">
        <f t="shared" si="8"/>
        <v>6915.887400999999</v>
      </c>
      <c r="O21" s="253">
        <f t="shared" si="8"/>
        <v>3.4796314506105674</v>
      </c>
      <c r="P21" s="253">
        <f t="shared" si="8"/>
        <v>0.29951120541159332</v>
      </c>
      <c r="Q21" s="186"/>
      <c r="R21" s="186" t="s">
        <v>331</v>
      </c>
      <c r="S21" s="187">
        <f>'1.2 Projected (old)'!M44-'1.2 Projected (old)'!M42</f>
        <v>2009.4</v>
      </c>
      <c r="T21" s="185">
        <f>'1.2 Projected (old)'!M44-'1.2 Projected (old)'!M42</f>
        <v>2009.4</v>
      </c>
      <c r="U21" s="186"/>
    </row>
    <row r="22" spans="1:21" ht="15.75" x14ac:dyDescent="0.25">
      <c r="A22" s="186"/>
      <c r="B22" s="106"/>
      <c r="C22" s="115"/>
      <c r="D22" s="115"/>
      <c r="E22" s="104"/>
      <c r="F22" s="114"/>
      <c r="G22" s="114"/>
      <c r="H22" s="114"/>
      <c r="I22" s="132"/>
      <c r="J22" s="109"/>
      <c r="K22" s="112"/>
      <c r="L22" s="112"/>
      <c r="M22" s="114"/>
      <c r="N22" s="106"/>
      <c r="O22" s="185"/>
      <c r="P22" s="185"/>
      <c r="Q22" s="186"/>
      <c r="R22" s="186" t="s">
        <v>258</v>
      </c>
      <c r="S22" s="185">
        <f>S20-S21</f>
        <v>4826.6662190566549</v>
      </c>
      <c r="T22" s="185">
        <f>T20-T21</f>
        <v>5069.7667580499456</v>
      </c>
      <c r="U22" s="186"/>
    </row>
    <row r="23" spans="1:21" ht="15.75" x14ac:dyDescent="0.25">
      <c r="A23" s="106" t="s">
        <v>128</v>
      </c>
      <c r="B23" s="106"/>
      <c r="C23" s="115"/>
      <c r="D23" s="115"/>
      <c r="E23" s="104"/>
      <c r="F23" s="114"/>
      <c r="G23" s="114"/>
      <c r="H23" s="114"/>
      <c r="I23" s="132"/>
      <c r="J23" s="109"/>
      <c r="K23" s="112"/>
      <c r="L23" s="112"/>
      <c r="M23" s="114"/>
      <c r="N23" s="106"/>
      <c r="O23" s="185"/>
      <c r="P23" s="185"/>
      <c r="Q23" s="186"/>
      <c r="R23" t="s">
        <v>259</v>
      </c>
      <c r="S23" s="73">
        <v>189</v>
      </c>
      <c r="T23" s="73">
        <v>189</v>
      </c>
      <c r="U23" s="186"/>
    </row>
    <row r="24" spans="1:21" ht="16.5" thickBot="1" x14ac:dyDescent="0.3">
      <c r="A24" s="106" t="s">
        <v>129</v>
      </c>
      <c r="B24" s="186"/>
      <c r="C24" s="184"/>
      <c r="D24" s="184"/>
      <c r="E24" s="186"/>
      <c r="F24" s="186"/>
      <c r="G24" s="186"/>
      <c r="H24" s="186"/>
      <c r="I24" s="189"/>
      <c r="J24" s="186"/>
      <c r="K24" s="186"/>
      <c r="L24" s="186"/>
      <c r="M24" s="186"/>
      <c r="N24" s="186"/>
      <c r="O24" s="185"/>
      <c r="P24" s="185"/>
      <c r="Q24" s="186"/>
      <c r="R24" s="186" t="s">
        <v>260</v>
      </c>
      <c r="S24" s="188">
        <f>S22/S23</f>
        <v>25.537916502945265</v>
      </c>
      <c r="T24" s="188">
        <f>T22/T23</f>
        <v>26.824162741005004</v>
      </c>
      <c r="U24" s="186"/>
    </row>
    <row r="25" spans="1:21" ht="16.5" thickTop="1" x14ac:dyDescent="0.25">
      <c r="A25" s="106"/>
      <c r="B25" s="186"/>
      <c r="C25" s="184"/>
      <c r="D25" s="184"/>
      <c r="E25" s="186"/>
      <c r="F25" s="186"/>
      <c r="G25" s="186"/>
      <c r="H25" s="186"/>
      <c r="I25" s="189"/>
      <c r="J25" s="186"/>
      <c r="K25" s="186"/>
      <c r="L25" s="186"/>
      <c r="M25" s="186"/>
      <c r="N25" s="186"/>
      <c r="O25" s="185"/>
      <c r="P25" s="185"/>
      <c r="Q25" s="186"/>
      <c r="R25" t="s">
        <v>261</v>
      </c>
      <c r="S25">
        <v>1.1375</v>
      </c>
      <c r="T25">
        <v>1.1375</v>
      </c>
      <c r="U25" s="186"/>
    </row>
    <row r="26" spans="1:21" ht="16.5" thickBot="1" x14ac:dyDescent="0.3">
      <c r="A26" s="106" t="s">
        <v>130</v>
      </c>
      <c r="B26" s="186"/>
      <c r="C26" s="184"/>
      <c r="D26" s="184"/>
      <c r="E26" s="186"/>
      <c r="F26" s="186"/>
      <c r="G26" s="186"/>
      <c r="H26" s="186"/>
      <c r="I26" s="189"/>
      <c r="J26" s="186"/>
      <c r="K26" s="186"/>
      <c r="L26" s="186"/>
      <c r="M26" s="186"/>
      <c r="N26" s="186"/>
      <c r="O26" s="185"/>
      <c r="P26" s="185"/>
      <c r="Q26" s="186"/>
      <c r="R26" s="70" t="s">
        <v>262</v>
      </c>
      <c r="S26" s="178">
        <f>S24*S25</f>
        <v>29.049380022100237</v>
      </c>
      <c r="T26" s="178">
        <f>T24*T25</f>
        <v>30.512485117893192</v>
      </c>
      <c r="U26" s="186"/>
    </row>
    <row r="27" spans="1:21" ht="15.75" thickTop="1" x14ac:dyDescent="0.25">
      <c r="A27" s="186"/>
      <c r="B27" s="186"/>
      <c r="C27" s="184"/>
      <c r="D27" s="184"/>
      <c r="E27" s="186"/>
      <c r="F27" s="186"/>
      <c r="G27" s="186"/>
      <c r="H27" s="186"/>
      <c r="I27" s="189"/>
      <c r="J27" s="186"/>
      <c r="K27" s="186"/>
      <c r="L27" s="186"/>
      <c r="M27" s="186"/>
      <c r="N27" s="186"/>
      <c r="O27" s="185"/>
      <c r="P27" s="185"/>
      <c r="Q27" s="186"/>
      <c r="R27" s="186"/>
      <c r="S27" s="186"/>
      <c r="T27" s="186"/>
      <c r="U27" s="186"/>
    </row>
    <row r="28" spans="1:21" x14ac:dyDescent="0.25">
      <c r="A28" s="186"/>
      <c r="B28" s="186"/>
      <c r="C28" s="184"/>
      <c r="D28" s="184"/>
      <c r="E28" s="186"/>
      <c r="F28" s="186"/>
      <c r="G28" s="186"/>
      <c r="H28" s="186"/>
      <c r="I28" s="189"/>
      <c r="J28" s="186"/>
      <c r="K28" s="186"/>
      <c r="L28" s="186"/>
      <c r="M28" s="186"/>
      <c r="N28" s="186"/>
      <c r="O28" s="185"/>
      <c r="P28" s="185"/>
      <c r="Q28" s="186"/>
      <c r="R28" s="186"/>
      <c r="S28" s="186"/>
      <c r="T28" s="186"/>
      <c r="U28" s="186"/>
    </row>
    <row r="29" spans="1:21" x14ac:dyDescent="0.25">
      <c r="A29" s="186"/>
      <c r="B29" s="186"/>
      <c r="C29" s="184"/>
      <c r="D29" s="184"/>
      <c r="E29" s="186"/>
      <c r="F29" s="186"/>
      <c r="G29" s="186"/>
      <c r="H29" s="186"/>
      <c r="I29" s="189"/>
      <c r="J29" s="186"/>
      <c r="K29" s="186"/>
      <c r="L29" s="186"/>
      <c r="M29" s="186"/>
      <c r="N29" s="186"/>
      <c r="O29" s="185"/>
      <c r="P29" s="185"/>
      <c r="Q29" s="186"/>
      <c r="R29" s="186"/>
      <c r="S29" s="186"/>
      <c r="T29" s="186"/>
      <c r="U29" s="186"/>
    </row>
    <row r="30" spans="1:21" x14ac:dyDescent="0.25">
      <c r="A30" s="186"/>
      <c r="B30" s="186"/>
      <c r="C30" s="184"/>
      <c r="D30" s="184"/>
      <c r="E30" s="186"/>
      <c r="F30" s="186"/>
      <c r="G30" s="186"/>
      <c r="H30" s="186"/>
      <c r="I30" s="189"/>
      <c r="J30" s="186"/>
      <c r="K30" s="186"/>
      <c r="L30" s="186"/>
      <c r="M30" s="186"/>
      <c r="N30" s="186"/>
      <c r="O30" s="185"/>
      <c r="P30" s="185"/>
      <c r="Q30" s="186"/>
      <c r="R30" s="186"/>
      <c r="S30" s="186"/>
      <c r="T30" s="186"/>
      <c r="U30" s="186"/>
    </row>
    <row r="31" spans="1:21" x14ac:dyDescent="0.25">
      <c r="A31" s="186"/>
      <c r="B31" s="186"/>
      <c r="C31" s="184"/>
      <c r="D31" s="184"/>
      <c r="E31" s="186"/>
      <c r="F31" s="186"/>
      <c r="G31" s="186"/>
      <c r="H31" s="186"/>
      <c r="I31" s="189"/>
      <c r="J31" s="186"/>
      <c r="K31" s="186"/>
      <c r="L31" s="186"/>
      <c r="M31" s="186"/>
      <c r="N31" s="186"/>
      <c r="O31" s="185"/>
      <c r="P31" s="185"/>
      <c r="Q31" s="186"/>
      <c r="R31" s="186"/>
      <c r="S31" s="186"/>
      <c r="T31" s="186"/>
      <c r="U31" s="186"/>
    </row>
    <row r="32" spans="1:21" x14ac:dyDescent="0.25">
      <c r="A32" s="186"/>
      <c r="B32" s="186"/>
      <c r="C32" s="184"/>
      <c r="D32" s="184"/>
      <c r="E32" s="186"/>
      <c r="F32" s="186"/>
      <c r="G32" s="186"/>
      <c r="H32" s="186"/>
      <c r="I32" s="189"/>
      <c r="J32" s="186"/>
      <c r="K32" s="186"/>
      <c r="L32" s="186"/>
      <c r="M32" s="186"/>
      <c r="N32" s="186"/>
      <c r="O32" s="185"/>
      <c r="P32" s="185"/>
      <c r="Q32" s="186"/>
      <c r="R32" s="186"/>
      <c r="S32" s="186"/>
      <c r="T32" s="186"/>
      <c r="U32" s="186"/>
    </row>
    <row r="33" spans="1:21" x14ac:dyDescent="0.25">
      <c r="A33" s="186"/>
      <c r="B33" s="186"/>
      <c r="C33" s="184"/>
      <c r="D33" s="184"/>
      <c r="E33" s="186"/>
      <c r="F33" s="186"/>
      <c r="G33" s="186"/>
      <c r="H33" s="186"/>
      <c r="I33" s="189"/>
      <c r="J33" s="186"/>
      <c r="K33" s="186"/>
      <c r="L33" s="186"/>
      <c r="M33" s="186"/>
      <c r="N33" s="186"/>
      <c r="O33" s="185"/>
      <c r="P33" s="185"/>
      <c r="Q33" s="186"/>
      <c r="R33" s="186"/>
      <c r="S33" s="186"/>
      <c r="T33" s="186"/>
      <c r="U33" s="186"/>
    </row>
    <row r="34" spans="1:21" x14ac:dyDescent="0.25">
      <c r="A34" s="186"/>
      <c r="B34" s="186"/>
      <c r="C34" s="184"/>
      <c r="D34" s="184"/>
      <c r="E34" s="186"/>
      <c r="F34" s="186"/>
      <c r="G34" s="186"/>
      <c r="H34" s="186"/>
      <c r="I34" s="189"/>
      <c r="J34" s="186"/>
      <c r="K34" s="186"/>
      <c r="L34" s="186"/>
      <c r="M34" s="186"/>
      <c r="N34" s="186"/>
      <c r="O34" s="185"/>
      <c r="P34" s="185"/>
      <c r="Q34" s="186"/>
      <c r="R34" s="186"/>
      <c r="S34" s="186"/>
      <c r="T34" s="186"/>
      <c r="U34" s="186"/>
    </row>
    <row r="35" spans="1:21" x14ac:dyDescent="0.25">
      <c r="A35" s="186"/>
      <c r="B35" s="186"/>
      <c r="C35" s="184"/>
      <c r="D35" s="184"/>
      <c r="E35" s="186"/>
      <c r="F35" s="186"/>
      <c r="G35" s="186"/>
      <c r="H35" s="186"/>
      <c r="I35" s="189"/>
      <c r="J35" s="186"/>
      <c r="K35" s="186"/>
      <c r="L35" s="186"/>
      <c r="M35" s="186"/>
      <c r="N35" s="186"/>
      <c r="O35" s="185"/>
      <c r="P35" s="185"/>
      <c r="Q35" s="186"/>
      <c r="R35" s="186"/>
      <c r="S35" s="186"/>
      <c r="T35" s="186"/>
      <c r="U35" s="186"/>
    </row>
    <row r="36" spans="1:21" x14ac:dyDescent="0.25">
      <c r="A36" s="186"/>
      <c r="B36" s="186"/>
      <c r="C36" s="184"/>
      <c r="D36" s="184"/>
      <c r="E36" s="186"/>
      <c r="F36" s="186"/>
      <c r="G36" s="186"/>
      <c r="H36" s="186"/>
      <c r="I36" s="189"/>
      <c r="J36" s="186"/>
      <c r="K36" s="186"/>
      <c r="L36" s="186"/>
      <c r="M36" s="186"/>
      <c r="N36" s="186"/>
      <c r="O36" s="185"/>
      <c r="P36" s="185"/>
      <c r="Q36" s="186"/>
      <c r="R36" s="186"/>
      <c r="S36" s="186"/>
      <c r="T36" s="186"/>
      <c r="U36" s="186"/>
    </row>
    <row r="37" spans="1:21" x14ac:dyDescent="0.25">
      <c r="A37" s="186"/>
      <c r="B37" s="186"/>
      <c r="C37" s="184"/>
      <c r="D37" s="184"/>
      <c r="E37" s="186"/>
      <c r="F37" s="186"/>
      <c r="G37" s="186"/>
      <c r="H37" s="186"/>
      <c r="I37" s="189"/>
      <c r="J37" s="186"/>
      <c r="K37" s="186"/>
      <c r="L37" s="186"/>
      <c r="M37" s="186"/>
      <c r="N37" s="186"/>
      <c r="O37" s="185"/>
      <c r="P37" s="185"/>
      <c r="Q37" s="186"/>
      <c r="R37" s="186"/>
      <c r="S37" s="186"/>
      <c r="T37" s="186"/>
      <c r="U37" s="186"/>
    </row>
    <row r="38" spans="1:21" x14ac:dyDescent="0.25">
      <c r="A38" s="186"/>
      <c r="B38" s="186"/>
      <c r="C38" s="184"/>
      <c r="D38" s="184"/>
      <c r="E38" s="186"/>
      <c r="F38" s="186"/>
      <c r="G38" s="186"/>
      <c r="H38" s="186"/>
      <c r="I38" s="189"/>
      <c r="J38" s="186"/>
      <c r="K38" s="186"/>
      <c r="L38" s="186"/>
      <c r="M38" s="186"/>
      <c r="N38" s="186"/>
      <c r="O38" s="185"/>
      <c r="P38" s="185"/>
      <c r="Q38" s="186"/>
      <c r="R38" s="186"/>
      <c r="S38" s="186"/>
      <c r="T38" s="186"/>
      <c r="U38" s="186"/>
    </row>
    <row r="39" spans="1:21" x14ac:dyDescent="0.25">
      <c r="A39" s="186"/>
      <c r="B39" s="186"/>
      <c r="C39" s="184"/>
      <c r="D39" s="184"/>
      <c r="E39" s="186"/>
      <c r="F39" s="186"/>
      <c r="G39" s="186"/>
      <c r="H39" s="186"/>
      <c r="I39" s="189"/>
      <c r="J39" s="186"/>
      <c r="K39" s="186"/>
      <c r="L39" s="186"/>
      <c r="M39" s="186"/>
      <c r="N39" s="186"/>
      <c r="O39" s="185"/>
      <c r="P39" s="185"/>
      <c r="Q39" s="186"/>
      <c r="R39" s="186"/>
      <c r="S39" s="186"/>
      <c r="T39" s="186"/>
      <c r="U39" s="186"/>
    </row>
    <row r="40" spans="1:21" x14ac:dyDescent="0.25">
      <c r="A40" s="186"/>
      <c r="B40" s="186"/>
      <c r="C40" s="184"/>
      <c r="D40" s="184"/>
      <c r="E40" s="186"/>
      <c r="F40" s="186"/>
      <c r="G40" s="186"/>
      <c r="H40" s="186"/>
      <c r="I40" s="189"/>
      <c r="J40" s="186"/>
      <c r="K40" s="186"/>
      <c r="L40" s="186"/>
      <c r="M40" s="186"/>
      <c r="N40" s="186"/>
      <c r="O40" s="185"/>
      <c r="P40" s="185"/>
      <c r="Q40" s="186"/>
      <c r="R40" s="186"/>
      <c r="S40" s="186"/>
      <c r="T40" s="186"/>
      <c r="U40" s="186"/>
    </row>
    <row r="41" spans="1:21" x14ac:dyDescent="0.25">
      <c r="A41" s="186"/>
      <c r="B41" s="186"/>
      <c r="C41" s="184"/>
      <c r="D41" s="184"/>
      <c r="E41" s="186"/>
      <c r="F41" s="186"/>
      <c r="G41" s="186"/>
      <c r="H41" s="186"/>
      <c r="I41" s="189"/>
      <c r="J41" s="186"/>
      <c r="K41" s="186"/>
      <c r="L41" s="186"/>
      <c r="M41" s="186"/>
      <c r="N41" s="186"/>
      <c r="O41" s="185"/>
      <c r="P41" s="185"/>
      <c r="Q41" s="186"/>
      <c r="R41" s="186"/>
      <c r="S41" s="186"/>
      <c r="T41" s="186"/>
      <c r="U41" s="186"/>
    </row>
    <row r="42" spans="1:21" x14ac:dyDescent="0.25">
      <c r="A42" s="186"/>
      <c r="B42" s="186"/>
      <c r="C42" s="184"/>
      <c r="D42" s="184"/>
      <c r="E42" s="186"/>
      <c r="F42" s="186"/>
      <c r="G42" s="186"/>
      <c r="H42" s="186"/>
      <c r="I42" s="189"/>
      <c r="J42" s="186"/>
      <c r="K42" s="186"/>
      <c r="L42" s="186"/>
      <c r="M42" s="186"/>
      <c r="N42" s="186"/>
      <c r="O42" s="185"/>
      <c r="P42" s="185"/>
      <c r="Q42" s="186"/>
      <c r="R42" s="186"/>
      <c r="S42" s="186"/>
      <c r="T42" s="186"/>
      <c r="U42" s="18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B1049EB883A14CA7C1E4A6FC86636E" ma:contentTypeVersion="0" ma:contentTypeDescription="Create a new document." ma:contentTypeScope="" ma:versionID="05229192ed9ad94e76c04555197040b1">
  <xsd:schema xmlns:xsd="http://www.w3.org/2001/XMLSchema" xmlns:xs="http://www.w3.org/2001/XMLSchema" xmlns:p="http://schemas.microsoft.com/office/2006/metadata/properties" targetNamespace="http://schemas.microsoft.com/office/2006/metadata/properties" ma:root="true" ma:fieldsID="63f9ca9ed2b1b526ffdf70859b84e62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710E82-9FBA-4FBF-A643-6649716A4018}">
  <ds:schemaRefs>
    <ds:schemaRef ds:uri="http://schemas.microsoft.com/sharepoint/v3/contenttype/forms"/>
  </ds:schemaRefs>
</ds:datastoreItem>
</file>

<file path=customXml/itemProps2.xml><?xml version="1.0" encoding="utf-8"?>
<ds:datastoreItem xmlns:ds="http://schemas.openxmlformats.org/officeDocument/2006/customXml" ds:itemID="{3751214B-056A-4955-B521-6A3C3885CDD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860DA91-9FF8-4D1B-A840-CF437A75A9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Title Page</vt:lpstr>
      <vt:lpstr>Car shipments</vt:lpstr>
      <vt:lpstr>PL</vt:lpstr>
      <vt:lpstr>BS</vt:lpstr>
      <vt:lpstr>FCA car shipment</vt:lpstr>
      <vt:lpstr>Peer</vt:lpstr>
      <vt:lpstr>Yields and ex rate</vt:lpstr>
      <vt:lpstr>Other given info</vt:lpstr>
      <vt:lpstr>Given Assumptions</vt:lpstr>
      <vt:lpstr>Football field</vt:lpstr>
      <vt:lpstr>1.3 DCF</vt:lpstr>
      <vt:lpstr>1.3 DCF (ajarn)</vt:lpstr>
      <vt:lpstr>1.2 Projected FS</vt:lpstr>
      <vt:lpstr>1.1 Operation &amp; Assumptions</vt:lpstr>
      <vt:lpstr>2 Multiple valuation (selected)</vt:lpstr>
      <vt:lpstr>Peer (raw)</vt:lpstr>
      <vt:lpstr>1.2 Projected (old)</vt:lpstr>
      <vt:lpstr> 1.3 DCF (old)</vt:lpstr>
      <vt:lpstr>2 Multiple valuation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Ferrari: The 2015 Initial Public Offering (SPREADSHEET)</dc:title>
  <dc:subject/>
  <dc:creator>Matos, Pedro</dc:creator>
  <cp:keywords/>
  <dc:description/>
  <cp:lastModifiedBy>Suparat Patarasupanit</cp:lastModifiedBy>
  <cp:revision/>
  <dcterms:created xsi:type="dcterms:W3CDTF">2016-04-03T20:50:56Z</dcterms:created>
  <dcterms:modified xsi:type="dcterms:W3CDTF">2024-03-20T04:46:03Z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0x0101003FB1049EB883A14CA7C1E4A6FC86636E</vt:lpwstr>
  </property>
  <property fmtid="{D5CDD505-2E9C-101B-9397-08002B2CF9AE}" pid="3" name="Order">
    <vt:r8>194000</vt:r8>
  </property>
  <property fmtid="{D5CDD505-2E9C-101B-9397-08002B2CF9AE}" pid="4" name="Submitter">
    <vt:lpwstr/>
  </property>
  <property fmtid="{D5CDD505-2E9C-101B-9397-08002B2CF9AE}" pid="5" name="Submitted By">
    <vt:lpwstr>CraddockJ@darden.virginia.edu</vt:lpwstr>
  </property>
  <property fmtid="{D5CDD505-2E9C-101B-9397-08002B2CF9AE}" pid="6" name="Submission Status">
    <vt:lpwstr>Accepted</vt:lpwstr>
  </property>
  <property fmtid="{D5CDD505-2E9C-101B-9397-08002B2CF9AE}" pid="7" name="Task ID">
    <vt:lpwstr>38450</vt:lpwstr>
  </property>
  <property fmtid="{D5CDD505-2E9C-101B-9397-08002B2CF9AE}" pid="8" name="Upload Mode">
    <vt:lpwstr>Email</vt:lpwstr>
  </property>
  <property fmtid="{D5CDD505-2E9C-101B-9397-08002B2CF9AE}" pid="9" name="Acceptance Task ID">
    <vt:lpwstr>38452</vt:lpwstr>
  </property>
  <property fmtid="{D5CDD505-2E9C-101B-9397-08002B2CF9AE}" pid="10" name="Email Subject">
    <vt:lpwstr>Ferrari TN</vt:lpwstr>
  </property>
  <property fmtid="{D5CDD505-2E9C-101B-9397-08002B2CF9AE}" pid="11" name="Email Time Stamp">
    <vt:filetime>2017-02-23T17:59:00Z</vt:filetime>
  </property>
  <property fmtid="{D5CDD505-2E9C-101B-9397-08002B2CF9AE}" pid="12" name="Workflow Template Name">
    <vt:lpwstr>17</vt:lpwstr>
  </property>
  <property fmtid="{D5CDD505-2E9C-101B-9397-08002B2CF9AE}" pid="13" name="Reason For Rejection">
    <vt:lpwstr/>
  </property>
</Properties>
</file>