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_star\Documents\"/>
    </mc:Choice>
  </mc:AlternateContent>
  <bookViews>
    <workbookView xWindow="0" yWindow="0" windowWidth="384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9" i="1" l="1"/>
  <c r="Y39" i="1" s="1"/>
  <c r="Z39" i="1" s="1"/>
  <c r="AA39" i="1" s="1"/>
  <c r="X63" i="1"/>
  <c r="Y63" i="1" s="1"/>
  <c r="Z63" i="1" s="1"/>
  <c r="AA63" i="1" s="1"/>
  <c r="O23" i="1"/>
  <c r="O71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15" i="1"/>
  <c r="L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O15" i="1" s="1"/>
  <c r="C63" i="1"/>
  <c r="C64" i="1"/>
  <c r="C65" i="1"/>
  <c r="C66" i="1"/>
  <c r="C67" i="1"/>
  <c r="C68" i="1"/>
  <c r="C69" i="1"/>
  <c r="C70" i="1"/>
  <c r="C71" i="1"/>
  <c r="O24" i="1" s="1"/>
  <c r="C72" i="1"/>
  <c r="O25" i="1" s="1"/>
  <c r="C73" i="1"/>
  <c r="O26" i="1" s="1"/>
  <c r="C74" i="1"/>
  <c r="O27" i="1" s="1"/>
  <c r="C75" i="1"/>
  <c r="O28" i="1" s="1"/>
  <c r="C76" i="1"/>
  <c r="O29" i="1" s="1"/>
  <c r="C77" i="1"/>
  <c r="O30" i="1" s="1"/>
  <c r="C78" i="1"/>
  <c r="O31" i="1" s="1"/>
  <c r="C79" i="1"/>
  <c r="O32" i="1" s="1"/>
  <c r="C80" i="1"/>
  <c r="O33" i="1" s="1"/>
  <c r="C81" i="1"/>
  <c r="O34" i="1" s="1"/>
  <c r="C82" i="1"/>
  <c r="C83" i="1"/>
  <c r="O36" i="1" s="1"/>
  <c r="C84" i="1"/>
  <c r="O37" i="1" s="1"/>
  <c r="C85" i="1"/>
  <c r="C86" i="1"/>
  <c r="O22" i="1" s="1"/>
  <c r="C87" i="1"/>
  <c r="C88" i="1"/>
  <c r="C89" i="1"/>
  <c r="C90" i="1"/>
  <c r="C91" i="1"/>
  <c r="C92" i="1"/>
  <c r="C93" i="1"/>
  <c r="C94" i="1"/>
  <c r="C95" i="1"/>
  <c r="O48" i="1" s="1"/>
  <c r="C96" i="1"/>
  <c r="O49" i="1" s="1"/>
  <c r="C97" i="1"/>
  <c r="O50" i="1" s="1"/>
  <c r="C98" i="1"/>
  <c r="O51" i="1" s="1"/>
  <c r="C99" i="1"/>
  <c r="O52" i="1" s="1"/>
  <c r="C100" i="1"/>
  <c r="O53" i="1" s="1"/>
  <c r="C101" i="1"/>
  <c r="O54" i="1" s="1"/>
  <c r="C102" i="1"/>
  <c r="O55" i="1" s="1"/>
  <c r="C103" i="1"/>
  <c r="O56" i="1" s="1"/>
  <c r="C104" i="1"/>
  <c r="O57" i="1" s="1"/>
  <c r="C105" i="1"/>
  <c r="X16" i="1" s="1"/>
  <c r="Y16" i="1" s="1"/>
  <c r="Z16" i="1" s="1"/>
  <c r="AA16" i="1" s="1"/>
  <c r="C106" i="1"/>
  <c r="X17" i="1" s="1"/>
  <c r="C107" i="1"/>
  <c r="X18" i="1" s="1"/>
  <c r="C108" i="1"/>
  <c r="O44" i="1" s="1"/>
  <c r="C109" i="1"/>
  <c r="O46" i="1" s="1"/>
  <c r="C110" i="1"/>
  <c r="X21" i="1" s="1"/>
  <c r="C111" i="1"/>
  <c r="X22" i="1" s="1"/>
  <c r="C112" i="1"/>
  <c r="X23" i="1" s="1"/>
  <c r="C113" i="1"/>
  <c r="X24" i="1" s="1"/>
  <c r="C114" i="1"/>
  <c r="X25" i="1" s="1"/>
  <c r="C115" i="1"/>
  <c r="X26" i="1" s="1"/>
  <c r="C116" i="1"/>
  <c r="X27" i="1" s="1"/>
  <c r="Y27" i="1" s="1"/>
  <c r="Z27" i="1" s="1"/>
  <c r="AA27" i="1" s="1"/>
  <c r="C117" i="1"/>
  <c r="X28" i="1" s="1"/>
  <c r="Y28" i="1" s="1"/>
  <c r="Z28" i="1" s="1"/>
  <c r="AA28" i="1" s="1"/>
  <c r="C118" i="1"/>
  <c r="C119" i="1"/>
  <c r="O72" i="1" s="1"/>
  <c r="C120" i="1"/>
  <c r="O73" i="1" s="1"/>
  <c r="C121" i="1"/>
  <c r="O74" i="1" s="1"/>
  <c r="C122" i="1"/>
  <c r="O75" i="1" s="1"/>
  <c r="C123" i="1"/>
  <c r="O76" i="1" s="1"/>
  <c r="C124" i="1"/>
  <c r="O77" i="1" s="1"/>
  <c r="C125" i="1"/>
  <c r="X34" i="1" s="1"/>
  <c r="Y34" i="1" s="1"/>
  <c r="Z34" i="1" s="1"/>
  <c r="AA34" i="1" s="1"/>
  <c r="C126" i="1"/>
  <c r="O64" i="1" s="1"/>
  <c r="C127" i="1"/>
  <c r="O65" i="1" s="1"/>
  <c r="C128" i="1"/>
  <c r="O66" i="1" s="1"/>
  <c r="C129" i="1"/>
  <c r="X36" i="1" s="1"/>
  <c r="Y36" i="1" s="1"/>
  <c r="Z36" i="1" s="1"/>
  <c r="AA36" i="1" s="1"/>
  <c r="C130" i="1"/>
  <c r="C131" i="1"/>
  <c r="X42" i="1" s="1"/>
  <c r="C132" i="1"/>
  <c r="O68" i="1" s="1"/>
  <c r="C133" i="1"/>
  <c r="X44" i="1" s="1"/>
  <c r="C134" i="1"/>
  <c r="X45" i="1" s="1"/>
  <c r="C135" i="1"/>
  <c r="X46" i="1" s="1"/>
  <c r="C136" i="1"/>
  <c r="X47" i="1" s="1"/>
  <c r="C137" i="1"/>
  <c r="C138" i="1"/>
  <c r="X48" i="1" s="1"/>
  <c r="C139" i="1"/>
  <c r="X50" i="1" s="1"/>
  <c r="C140" i="1"/>
  <c r="X51" i="1" s="1"/>
  <c r="C141" i="1"/>
  <c r="X52" i="1" s="1"/>
  <c r="C142" i="1"/>
  <c r="C143" i="1"/>
  <c r="X53" i="1" s="1"/>
  <c r="Y53" i="1" s="1"/>
  <c r="Z53" i="1" s="1"/>
  <c r="AA53" i="1" s="1"/>
  <c r="C144" i="1"/>
  <c r="X55" i="1" s="1"/>
  <c r="Y55" i="1" s="1"/>
  <c r="Z55" i="1" s="1"/>
  <c r="AA55" i="1" s="1"/>
  <c r="C145" i="1"/>
  <c r="C146" i="1"/>
  <c r="C147" i="1"/>
  <c r="X56" i="1" s="1"/>
  <c r="Y56" i="1" s="1"/>
  <c r="Z56" i="1" s="1"/>
  <c r="AA56" i="1" s="1"/>
  <c r="C148" i="1"/>
  <c r="C149" i="1"/>
  <c r="C150" i="1"/>
  <c r="X57" i="1" s="1"/>
  <c r="Y57" i="1" s="1"/>
  <c r="Z57" i="1" s="1"/>
  <c r="AA57" i="1" s="1"/>
  <c r="C151" i="1"/>
  <c r="C152" i="1"/>
  <c r="X59" i="1" s="1"/>
  <c r="Y59" i="1" s="1"/>
  <c r="Z59" i="1" s="1"/>
  <c r="AA59" i="1" s="1"/>
  <c r="C153" i="1"/>
  <c r="X64" i="1" s="1"/>
  <c r="Y64" i="1" s="1"/>
  <c r="Z64" i="1" s="1"/>
  <c r="AA64" i="1" s="1"/>
  <c r="C154" i="1"/>
  <c r="X65" i="1" s="1"/>
  <c r="C155" i="1"/>
  <c r="X66" i="1" s="1"/>
  <c r="C156" i="1"/>
  <c r="X67" i="1" s="1"/>
  <c r="C157" i="1"/>
  <c r="X68" i="1" s="1"/>
  <c r="C158" i="1"/>
  <c r="X69" i="1" s="1"/>
  <c r="C159" i="1"/>
  <c r="X70" i="1" s="1"/>
  <c r="C160" i="1"/>
  <c r="X71" i="1" s="1"/>
  <c r="C161" i="1"/>
  <c r="C162" i="1"/>
  <c r="X72" i="1" s="1"/>
  <c r="C163" i="1"/>
  <c r="X74" i="1" s="1"/>
  <c r="C164" i="1"/>
  <c r="X75" i="1" s="1"/>
  <c r="Y75" i="1" s="1"/>
  <c r="Z75" i="1" s="1"/>
  <c r="AA75" i="1" s="1"/>
  <c r="C165" i="1"/>
  <c r="X76" i="1" s="1"/>
  <c r="Y76" i="1" s="1"/>
  <c r="Z76" i="1" s="1"/>
  <c r="AA76" i="1" s="1"/>
  <c r="C166" i="1"/>
  <c r="C167" i="1"/>
  <c r="X77" i="1" s="1"/>
  <c r="Y77" i="1" s="1"/>
  <c r="Z77" i="1" s="1"/>
  <c r="AA77" i="1" s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16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15" i="1"/>
  <c r="X61" i="1" l="1"/>
  <c r="Y61" i="1" s="1"/>
  <c r="Z61" i="1" s="1"/>
  <c r="AA61" i="1" s="1"/>
  <c r="X37" i="1"/>
  <c r="Y37" i="1" s="1"/>
  <c r="Z37" i="1" s="1"/>
  <c r="AA37" i="1" s="1"/>
  <c r="O20" i="1"/>
  <c r="X60" i="1"/>
  <c r="Y60" i="1" s="1"/>
  <c r="Z60" i="1" s="1"/>
  <c r="AA60" i="1" s="1"/>
  <c r="P72" i="1"/>
  <c r="Q72" i="1" s="1"/>
  <c r="R72" i="1" s="1"/>
  <c r="O67" i="1"/>
  <c r="O43" i="1"/>
  <c r="O19" i="1"/>
  <c r="X35" i="1"/>
  <c r="Y35" i="1" s="1"/>
  <c r="Z35" i="1" s="1"/>
  <c r="AA35" i="1" s="1"/>
  <c r="O42" i="1"/>
  <c r="O18" i="1"/>
  <c r="X58" i="1"/>
  <c r="Y58" i="1" s="1"/>
  <c r="Z58" i="1" s="1"/>
  <c r="AA58" i="1" s="1"/>
  <c r="Y48" i="1"/>
  <c r="Z48" i="1" s="1"/>
  <c r="AA48" i="1" s="1"/>
  <c r="O41" i="1"/>
  <c r="O17" i="1"/>
  <c r="X33" i="1"/>
  <c r="Y33" i="1" s="1"/>
  <c r="Z33" i="1" s="1"/>
  <c r="AA33" i="1" s="1"/>
  <c r="P38" i="1"/>
  <c r="Q38" i="1" s="1"/>
  <c r="R38" i="1" s="1"/>
  <c r="Y74" i="1"/>
  <c r="Z74" i="1" s="1"/>
  <c r="AA74" i="1" s="1"/>
  <c r="Y71" i="1"/>
  <c r="Z71" i="1" s="1"/>
  <c r="AA71" i="1" s="1"/>
  <c r="O40" i="1"/>
  <c r="P40" i="1" s="1"/>
  <c r="Q40" i="1" s="1"/>
  <c r="R40" i="1" s="1"/>
  <c r="O16" i="1"/>
  <c r="P16" i="1" s="1"/>
  <c r="Q16" i="1" s="1"/>
  <c r="R16" i="1" s="1"/>
  <c r="X32" i="1"/>
  <c r="Y32" i="1" s="1"/>
  <c r="Z32" i="1" s="1"/>
  <c r="AA32" i="1" s="1"/>
  <c r="O63" i="1"/>
  <c r="P63" i="1" s="1"/>
  <c r="Q63" i="1" s="1"/>
  <c r="R63" i="1" s="1"/>
  <c r="O39" i="1"/>
  <c r="P39" i="1" s="1"/>
  <c r="Q39" i="1" s="1"/>
  <c r="R39" i="1" s="1"/>
  <c r="X15" i="1"/>
  <c r="Y15" i="1" s="1"/>
  <c r="Z15" i="1" s="1"/>
  <c r="AA15" i="1" s="1"/>
  <c r="X31" i="1"/>
  <c r="Y31" i="1" s="1"/>
  <c r="Z31" i="1" s="1"/>
  <c r="AA31" i="1" s="1"/>
  <c r="Y52" i="1"/>
  <c r="Z52" i="1" s="1"/>
  <c r="AA52" i="1" s="1"/>
  <c r="Y25" i="1"/>
  <c r="Z25" i="1" s="1"/>
  <c r="AA25" i="1" s="1"/>
  <c r="Y45" i="1"/>
  <c r="Z45" i="1" s="1"/>
  <c r="AA45" i="1" s="1"/>
  <c r="Y21" i="1"/>
  <c r="Z21" i="1" s="1"/>
  <c r="AA21" i="1" s="1"/>
  <c r="O62" i="1"/>
  <c r="O38" i="1"/>
  <c r="X78" i="1"/>
  <c r="Y78" i="1" s="1"/>
  <c r="Z78" i="1" s="1"/>
  <c r="AA78" i="1" s="1"/>
  <c r="X54" i="1"/>
  <c r="Y54" i="1" s="1"/>
  <c r="Z54" i="1" s="1"/>
  <c r="AA54" i="1" s="1"/>
  <c r="X30" i="1"/>
  <c r="Y30" i="1" s="1"/>
  <c r="Z30" i="1" s="1"/>
  <c r="AA30" i="1" s="1"/>
  <c r="O69" i="1"/>
  <c r="P69" i="1" s="1"/>
  <c r="Q69" i="1" s="1"/>
  <c r="R69" i="1" s="1"/>
  <c r="Y72" i="1"/>
  <c r="Z72" i="1" s="1"/>
  <c r="AA72" i="1" s="1"/>
  <c r="Y20" i="1"/>
  <c r="Z20" i="1" s="1"/>
  <c r="AA20" i="1" s="1"/>
  <c r="O61" i="1"/>
  <c r="P61" i="1" s="1"/>
  <c r="Q61" i="1" s="1"/>
  <c r="R61" i="1" s="1"/>
  <c r="X29" i="1"/>
  <c r="Y29" i="1" s="1"/>
  <c r="Z29" i="1" s="1"/>
  <c r="AA29" i="1" s="1"/>
  <c r="O70" i="1"/>
  <c r="P24" i="1"/>
  <c r="Q24" i="1" s="1"/>
  <c r="R24" i="1" s="1"/>
  <c r="Y67" i="1"/>
  <c r="Z67" i="1" s="1"/>
  <c r="AA67" i="1" s="1"/>
  <c r="Y43" i="1"/>
  <c r="Z43" i="1" s="1"/>
  <c r="AA43" i="1" s="1"/>
  <c r="Y19" i="1"/>
  <c r="Z19" i="1" s="1"/>
  <c r="AA19" i="1" s="1"/>
  <c r="O60" i="1"/>
  <c r="P60" i="1" s="1"/>
  <c r="Q60" i="1" s="1"/>
  <c r="R60" i="1" s="1"/>
  <c r="Y51" i="1"/>
  <c r="Z51" i="1" s="1"/>
  <c r="AA51" i="1" s="1"/>
  <c r="Y26" i="1"/>
  <c r="Z26" i="1" s="1"/>
  <c r="AA26" i="1" s="1"/>
  <c r="Y22" i="1"/>
  <c r="Z22" i="1" s="1"/>
  <c r="AA22" i="1" s="1"/>
  <c r="Y44" i="1"/>
  <c r="Z44" i="1" s="1"/>
  <c r="AA44" i="1" s="1"/>
  <c r="Y66" i="1"/>
  <c r="Z66" i="1" s="1"/>
  <c r="AA66" i="1" s="1"/>
  <c r="Y42" i="1"/>
  <c r="Z42" i="1" s="1"/>
  <c r="AA42" i="1" s="1"/>
  <c r="Y18" i="1"/>
  <c r="Z18" i="1" s="1"/>
  <c r="AA18" i="1" s="1"/>
  <c r="O59" i="1"/>
  <c r="O35" i="1"/>
  <c r="Y46" i="1"/>
  <c r="Z46" i="1" s="1"/>
  <c r="AA46" i="1" s="1"/>
  <c r="Y68" i="1"/>
  <c r="Z68" i="1" s="1"/>
  <c r="AA68" i="1" s="1"/>
  <c r="Y65" i="1"/>
  <c r="Z65" i="1" s="1"/>
  <c r="AA65" i="1" s="1"/>
  <c r="Y41" i="1"/>
  <c r="Z41" i="1" s="1"/>
  <c r="AA41" i="1" s="1"/>
  <c r="Y17" i="1"/>
  <c r="Z17" i="1" s="1"/>
  <c r="AA17" i="1" s="1"/>
  <c r="O58" i="1"/>
  <c r="P58" i="1" s="1"/>
  <c r="Q58" i="1" s="1"/>
  <c r="R58" i="1" s="1"/>
  <c r="Y24" i="1"/>
  <c r="Z24" i="1" s="1"/>
  <c r="AA24" i="1" s="1"/>
  <c r="X73" i="1"/>
  <c r="X49" i="1"/>
  <c r="Y49" i="1" s="1"/>
  <c r="Z49" i="1" s="1"/>
  <c r="AA49" i="1" s="1"/>
  <c r="O45" i="1"/>
  <c r="X62" i="1"/>
  <c r="Y62" i="1" s="1"/>
  <c r="Z62" i="1" s="1"/>
  <c r="AA62" i="1" s="1"/>
  <c r="Y73" i="1"/>
  <c r="Z73" i="1" s="1"/>
  <c r="AA73" i="1" s="1"/>
  <c r="X38" i="1"/>
  <c r="Y38" i="1" s="1"/>
  <c r="Z38" i="1" s="1"/>
  <c r="AA38" i="1" s="1"/>
  <c r="P71" i="1"/>
  <c r="Q71" i="1" s="1"/>
  <c r="R71" i="1" s="1"/>
  <c r="O47" i="1"/>
  <c r="P47" i="1" s="1"/>
  <c r="Q47" i="1" s="1"/>
  <c r="R47" i="1" s="1"/>
  <c r="Y50" i="1"/>
  <c r="Z50" i="1" s="1"/>
  <c r="AA50" i="1" s="1"/>
  <c r="Y47" i="1"/>
  <c r="Z47" i="1" s="1"/>
  <c r="AA47" i="1" s="1"/>
  <c r="Y69" i="1"/>
  <c r="Z69" i="1" s="1"/>
  <c r="AA69" i="1" s="1"/>
  <c r="P23" i="1"/>
  <c r="Q23" i="1" s="1"/>
  <c r="R23" i="1" s="1"/>
  <c r="X20" i="1"/>
  <c r="P37" i="1"/>
  <c r="Q37" i="1" s="1"/>
  <c r="R37" i="1" s="1"/>
  <c r="X43" i="1"/>
  <c r="X19" i="1"/>
  <c r="O21" i="1"/>
  <c r="P21" i="1" s="1"/>
  <c r="Q21" i="1" s="1"/>
  <c r="R21" i="1" s="1"/>
  <c r="Y70" i="1"/>
  <c r="Z70" i="1" s="1"/>
  <c r="AA70" i="1" s="1"/>
  <c r="X41" i="1"/>
  <c r="Y23" i="1"/>
  <c r="Z23" i="1" s="1"/>
  <c r="AA23" i="1" s="1"/>
  <c r="X40" i="1"/>
  <c r="Y40" i="1" s="1"/>
  <c r="Z40" i="1" s="1"/>
  <c r="AA40" i="1" s="1"/>
  <c r="P36" i="1"/>
  <c r="Q36" i="1" s="1"/>
  <c r="R36" i="1" s="1"/>
  <c r="P73" i="1"/>
  <c r="Q73" i="1" s="1"/>
  <c r="R73" i="1" s="1"/>
  <c r="P74" i="1"/>
  <c r="Q74" i="1" s="1"/>
  <c r="R74" i="1" s="1"/>
  <c r="P62" i="1"/>
  <c r="Q62" i="1" s="1"/>
  <c r="R62" i="1" s="1"/>
  <c r="P59" i="1"/>
  <c r="Q59" i="1" s="1"/>
  <c r="R59" i="1" s="1"/>
  <c r="P53" i="1"/>
  <c r="Q53" i="1" s="1"/>
  <c r="R53" i="1" s="1"/>
  <c r="P55" i="1"/>
  <c r="Q55" i="1" s="1"/>
  <c r="R55" i="1" s="1"/>
  <c r="P52" i="1"/>
  <c r="Q52" i="1" s="1"/>
  <c r="R52" i="1" s="1"/>
  <c r="P56" i="1"/>
  <c r="Q56" i="1" s="1"/>
  <c r="R56" i="1" s="1"/>
  <c r="P32" i="1"/>
  <c r="Q32" i="1" s="1"/>
  <c r="R32" i="1" s="1"/>
  <c r="P46" i="1"/>
  <c r="Q46" i="1" s="1"/>
  <c r="R46" i="1" s="1"/>
  <c r="P22" i="1"/>
  <c r="Q22" i="1" s="1"/>
  <c r="R22" i="1" s="1"/>
  <c r="P54" i="1"/>
  <c r="Q54" i="1" s="1"/>
  <c r="R54" i="1" s="1"/>
  <c r="P76" i="1"/>
  <c r="Q76" i="1" s="1"/>
  <c r="R76" i="1" s="1"/>
  <c r="P68" i="1"/>
  <c r="Q68" i="1" s="1"/>
  <c r="R68" i="1" s="1"/>
  <c r="P44" i="1"/>
  <c r="Q44" i="1" s="1"/>
  <c r="R44" i="1" s="1"/>
  <c r="P20" i="1"/>
  <c r="Q20" i="1" s="1"/>
  <c r="R20" i="1" s="1"/>
  <c r="P29" i="1"/>
  <c r="Q29" i="1" s="1"/>
  <c r="R29" i="1" s="1"/>
  <c r="P67" i="1"/>
  <c r="Q67" i="1" s="1"/>
  <c r="R67" i="1" s="1"/>
  <c r="P43" i="1"/>
  <c r="Q43" i="1" s="1"/>
  <c r="R43" i="1" s="1"/>
  <c r="P19" i="1"/>
  <c r="Q19" i="1" s="1"/>
  <c r="R19" i="1" s="1"/>
  <c r="P77" i="1"/>
  <c r="Q77" i="1" s="1"/>
  <c r="R77" i="1" s="1"/>
  <c r="P34" i="1"/>
  <c r="Q34" i="1" s="1"/>
  <c r="R34" i="1" s="1"/>
  <c r="P66" i="1"/>
  <c r="Q66" i="1" s="1"/>
  <c r="R66" i="1" s="1"/>
  <c r="P42" i="1"/>
  <c r="Q42" i="1" s="1"/>
  <c r="R42" i="1" s="1"/>
  <c r="P18" i="1"/>
  <c r="Q18" i="1" s="1"/>
  <c r="R18" i="1" s="1"/>
  <c r="P31" i="1"/>
  <c r="Q31" i="1" s="1"/>
  <c r="R31" i="1" s="1"/>
  <c r="P28" i="1"/>
  <c r="Q28" i="1" s="1"/>
  <c r="R28" i="1" s="1"/>
  <c r="P41" i="1"/>
  <c r="Q41" i="1" s="1"/>
  <c r="R41" i="1" s="1"/>
  <c r="P48" i="1"/>
  <c r="Q48" i="1" s="1"/>
  <c r="R48" i="1" s="1"/>
  <c r="P57" i="1"/>
  <c r="Q57" i="1" s="1"/>
  <c r="R57" i="1" s="1"/>
  <c r="P30" i="1"/>
  <c r="Q30" i="1" s="1"/>
  <c r="R30" i="1" s="1"/>
  <c r="P65" i="1"/>
  <c r="Q65" i="1" s="1"/>
  <c r="R65" i="1" s="1"/>
  <c r="P15" i="1"/>
  <c r="Q15" i="1" s="1"/>
  <c r="R15" i="1" s="1"/>
  <c r="P64" i="1"/>
  <c r="Q64" i="1" s="1"/>
  <c r="R64" i="1" s="1"/>
  <c r="P35" i="1"/>
  <c r="Q35" i="1" s="1"/>
  <c r="R35" i="1" s="1"/>
  <c r="P75" i="1"/>
  <c r="Q75" i="1" s="1"/>
  <c r="R75" i="1" s="1"/>
  <c r="P51" i="1"/>
  <c r="Q51" i="1" s="1"/>
  <c r="R51" i="1" s="1"/>
  <c r="P27" i="1"/>
  <c r="Q27" i="1" s="1"/>
  <c r="R27" i="1" s="1"/>
  <c r="P33" i="1"/>
  <c r="Q33" i="1" s="1"/>
  <c r="R33" i="1" s="1"/>
  <c r="P50" i="1"/>
  <c r="Q50" i="1" s="1"/>
  <c r="R50" i="1" s="1"/>
  <c r="P26" i="1"/>
  <c r="Q26" i="1" s="1"/>
  <c r="R26" i="1" s="1"/>
  <c r="P49" i="1"/>
  <c r="Q49" i="1" s="1"/>
  <c r="R49" i="1" s="1"/>
  <c r="P25" i="1"/>
  <c r="Q25" i="1" s="1"/>
  <c r="R25" i="1" s="1"/>
  <c r="P70" i="1"/>
  <c r="Q70" i="1" s="1"/>
  <c r="R70" i="1" s="1"/>
  <c r="P17" i="1"/>
  <c r="Q17" i="1" s="1"/>
  <c r="R17" i="1" s="1"/>
  <c r="P45" i="1"/>
  <c r="Q45" i="1" s="1"/>
  <c r="R45" i="1" s="1"/>
</calcChain>
</file>

<file path=xl/comments1.xml><?xml version="1.0" encoding="utf-8"?>
<comments xmlns="http://schemas.openxmlformats.org/spreadsheetml/2006/main">
  <authors>
    <author>chan_star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<sst xmlns="http://schemas.openxmlformats.org/spreadsheetml/2006/main" count="56" uniqueCount="38">
  <si>
    <t>NONE</t>
    <phoneticPr fontId="4" type="noConversion"/>
  </si>
  <si>
    <t>일간</t>
    <phoneticPr fontId="4" type="noConversion"/>
  </si>
  <si>
    <t>Previous</t>
    <phoneticPr fontId="4" type="noConversion"/>
  </si>
  <si>
    <t>KRW</t>
    <phoneticPr fontId="4" type="noConversion"/>
  </si>
  <si>
    <t>Asc</t>
    <phoneticPr fontId="4" type="noConversion"/>
  </si>
  <si>
    <t>Default</t>
    <phoneticPr fontId="4" type="noConversion"/>
  </si>
  <si>
    <t>start_date</t>
    <phoneticPr fontId="4" type="noConversion"/>
  </si>
  <si>
    <t>end_date</t>
    <phoneticPr fontId="4" type="noConversion"/>
  </si>
  <si>
    <t>call</t>
    <phoneticPr fontId="4" type="noConversion"/>
  </si>
  <si>
    <t>tow</t>
    <phoneticPr fontId="4" type="noConversion"/>
  </si>
  <si>
    <t>date</t>
    <phoneticPr fontId="4" type="noConversion"/>
  </si>
  <si>
    <t>S</t>
    <phoneticPr fontId="4" type="noConversion"/>
  </si>
  <si>
    <t>delta</t>
    <phoneticPr fontId="4" type="noConversion"/>
  </si>
  <si>
    <t>vol</t>
    <phoneticPr fontId="4" type="noConversion"/>
  </si>
  <si>
    <t>d1</t>
    <phoneticPr fontId="4" type="noConversion"/>
  </si>
  <si>
    <t>stirke</t>
    <phoneticPr fontId="4" type="noConversion"/>
  </si>
  <si>
    <t>rate</t>
    <phoneticPr fontId="4" type="noConversion"/>
  </si>
  <si>
    <t>cost</t>
    <phoneticPr fontId="4" type="noConversion"/>
  </si>
  <si>
    <t>Last Refresh: 2020-08-25 20:28:29</t>
    <phoneticPr fontId="4" type="noConversion"/>
  </si>
  <si>
    <t>Calendar Basis</t>
    <phoneticPr fontId="4" type="noConversion"/>
  </si>
  <si>
    <t>Portfolio</t>
    <phoneticPr fontId="4" type="noConversion"/>
  </si>
  <si>
    <t xml:space="preserve"> </t>
    <phoneticPr fontId="4" type="noConversion"/>
  </si>
  <si>
    <t>Item</t>
    <phoneticPr fontId="4" type="noConversion"/>
  </si>
  <si>
    <t>Frequency</t>
    <phoneticPr fontId="4" type="noConversion"/>
  </si>
  <si>
    <t>Non-Trading Day</t>
    <phoneticPr fontId="4" type="noConversion"/>
  </si>
  <si>
    <t>Include Weekend</t>
    <phoneticPr fontId="4" type="noConversion"/>
  </si>
  <si>
    <t>Term</t>
    <phoneticPr fontId="4" type="noConversion"/>
  </si>
  <si>
    <t>Symbol</t>
    <phoneticPr fontId="4" type="noConversion"/>
  </si>
  <si>
    <t>Symbol Name</t>
    <phoneticPr fontId="4" type="noConversion"/>
  </si>
  <si>
    <t>Kind</t>
    <phoneticPr fontId="4" type="noConversion"/>
  </si>
  <si>
    <t>Item Name</t>
    <phoneticPr fontId="4" type="noConversion"/>
  </si>
  <si>
    <t>I.101</t>
    <phoneticPr fontId="4" type="noConversion"/>
  </si>
  <si>
    <t>코스피 200</t>
    <phoneticPr fontId="4" type="noConversion"/>
  </si>
  <si>
    <t>IDX</t>
    <phoneticPr fontId="4" type="noConversion"/>
  </si>
  <si>
    <t>I31000040F</t>
    <phoneticPr fontId="4" type="noConversion"/>
  </si>
  <si>
    <t>종가지수(포인트)</t>
    <phoneticPr fontId="4" type="noConversion"/>
  </si>
  <si>
    <t>DAILY</t>
    <phoneticPr fontId="4" type="noConversion"/>
  </si>
  <si>
    <t>cum cost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</si>
</sst>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yyyy\-mm\-dd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0070C0"/>
      <name val="Arial"/>
      <family val="2"/>
    </font>
    <font>
      <sz val="9"/>
      <color indexed="54"/>
      <name val="Tahoma"/>
      <family val="2"/>
    </font>
    <font>
      <sz val="11"/>
      <color rgb="FF0070C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2" borderId="0" xfId="0" applyFont="1" applyFill="1">
      <alignment vertical="center"/>
    </xf>
    <xf numFmtId="0" fontId="6" fillId="3" borderId="0" xfId="0" applyNumberFormat="1" applyFont="1" applyFill="1" applyBorder="1">
      <alignment vertical="center"/>
    </xf>
    <xf numFmtId="0" fontId="6" fillId="3" borderId="1" xfId="0" applyNumberFormat="1" applyFont="1" applyFill="1" applyBorder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right" vertical="center"/>
    </xf>
    <xf numFmtId="176" fontId="3" fillId="6" borderId="0" xfId="0" applyNumberFormat="1" applyFont="1" applyFill="1" applyAlignment="1">
      <alignment horizontal="center" vertical="center"/>
    </xf>
    <xf numFmtId="176" fontId="3" fillId="6" borderId="3" xfId="0" applyNumberFormat="1" applyFont="1" applyFill="1" applyBorder="1" applyAlignment="1">
      <alignment horizontal="center" vertical="center"/>
    </xf>
    <xf numFmtId="0" fontId="7" fillId="7" borderId="6" xfId="0" applyNumberFormat="1" applyFont="1" applyFill="1" applyBorder="1">
      <alignment vertical="center"/>
    </xf>
    <xf numFmtId="0" fontId="7" fillId="7" borderId="7" xfId="0" applyNumberFormat="1" applyFont="1" applyFill="1" applyBorder="1">
      <alignment vertical="center"/>
    </xf>
    <xf numFmtId="0" fontId="9" fillId="7" borderId="4" xfId="0" applyNumberFormat="1" applyFont="1" applyFill="1" applyBorder="1">
      <alignment vertical="center"/>
    </xf>
    <xf numFmtId="0" fontId="7" fillId="7" borderId="8" xfId="0" applyNumberFormat="1" applyFont="1" applyFill="1" applyBorder="1">
      <alignment vertical="center"/>
    </xf>
    <xf numFmtId="0" fontId="9" fillId="7" borderId="5" xfId="0" applyNumberFormat="1" applyFont="1" applyFill="1" applyBorder="1">
      <alignment vertical="center"/>
    </xf>
    <xf numFmtId="14" fontId="2" fillId="0" borderId="0" xfId="0" applyNumberFormat="1" applyFont="1">
      <alignment vertical="center"/>
    </xf>
    <xf numFmtId="10" fontId="0" fillId="0" borderId="0" xfId="2" applyNumberFormat="1" applyFont="1">
      <alignment vertical="center"/>
    </xf>
    <xf numFmtId="41" fontId="0" fillId="0" borderId="0" xfId="1" applyFo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0" borderId="3" xfId="0" applyNumberFormat="1" applyFont="1" applyBorder="1" applyAlignment="1">
      <alignment horizontal="right" vertical="center"/>
    </xf>
  </cellXfs>
  <cellStyles count="3">
    <cellStyle name="Comma [0]" xfId="1" builtinId="6"/>
    <cellStyle name="Normal" xfId="0" builtinId="0"/>
    <cellStyle name="Percent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코스피 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Sheet1!$A$15:$A$210</c:f>
              <c:numCache>
                <c:formatCode>yyyy\-mm\-dd</c:formatCode>
                <c:ptCount val="196"/>
                <c:pt idx="0">
                  <c:v>43739</c:v>
                </c:pt>
                <c:pt idx="1">
                  <c:v>43740</c:v>
                </c:pt>
                <c:pt idx="2">
                  <c:v>43741</c:v>
                </c:pt>
                <c:pt idx="3">
                  <c:v>43742</c:v>
                </c:pt>
                <c:pt idx="4">
                  <c:v>43745</c:v>
                </c:pt>
                <c:pt idx="5">
                  <c:v>43746</c:v>
                </c:pt>
                <c:pt idx="6">
                  <c:v>43747</c:v>
                </c:pt>
                <c:pt idx="7">
                  <c:v>43748</c:v>
                </c:pt>
                <c:pt idx="8">
                  <c:v>43749</c:v>
                </c:pt>
                <c:pt idx="9">
                  <c:v>43752</c:v>
                </c:pt>
                <c:pt idx="10">
                  <c:v>43753</c:v>
                </c:pt>
                <c:pt idx="11">
                  <c:v>43754</c:v>
                </c:pt>
                <c:pt idx="12">
                  <c:v>43755</c:v>
                </c:pt>
                <c:pt idx="13">
                  <c:v>43756</c:v>
                </c:pt>
                <c:pt idx="14">
                  <c:v>43759</c:v>
                </c:pt>
                <c:pt idx="15">
                  <c:v>43760</c:v>
                </c:pt>
                <c:pt idx="16">
                  <c:v>43761</c:v>
                </c:pt>
                <c:pt idx="17">
                  <c:v>43762</c:v>
                </c:pt>
                <c:pt idx="18">
                  <c:v>43763</c:v>
                </c:pt>
                <c:pt idx="19">
                  <c:v>43766</c:v>
                </c:pt>
                <c:pt idx="20">
                  <c:v>43767</c:v>
                </c:pt>
                <c:pt idx="21">
                  <c:v>43768</c:v>
                </c:pt>
                <c:pt idx="22">
                  <c:v>43769</c:v>
                </c:pt>
                <c:pt idx="23">
                  <c:v>43770</c:v>
                </c:pt>
                <c:pt idx="24">
                  <c:v>43773</c:v>
                </c:pt>
                <c:pt idx="25">
                  <c:v>43774</c:v>
                </c:pt>
                <c:pt idx="26">
                  <c:v>43775</c:v>
                </c:pt>
                <c:pt idx="27">
                  <c:v>43776</c:v>
                </c:pt>
                <c:pt idx="28">
                  <c:v>43777</c:v>
                </c:pt>
                <c:pt idx="29">
                  <c:v>43780</c:v>
                </c:pt>
                <c:pt idx="30">
                  <c:v>43781</c:v>
                </c:pt>
                <c:pt idx="31">
                  <c:v>43782</c:v>
                </c:pt>
                <c:pt idx="32">
                  <c:v>43783</c:v>
                </c:pt>
                <c:pt idx="33">
                  <c:v>43784</c:v>
                </c:pt>
                <c:pt idx="34">
                  <c:v>43787</c:v>
                </c:pt>
                <c:pt idx="35">
                  <c:v>43788</c:v>
                </c:pt>
                <c:pt idx="36">
                  <c:v>43789</c:v>
                </c:pt>
                <c:pt idx="37">
                  <c:v>43790</c:v>
                </c:pt>
                <c:pt idx="38">
                  <c:v>43791</c:v>
                </c:pt>
                <c:pt idx="39">
                  <c:v>43794</c:v>
                </c:pt>
                <c:pt idx="40">
                  <c:v>43795</c:v>
                </c:pt>
                <c:pt idx="41">
                  <c:v>43796</c:v>
                </c:pt>
                <c:pt idx="42">
                  <c:v>43797</c:v>
                </c:pt>
                <c:pt idx="43">
                  <c:v>43798</c:v>
                </c:pt>
                <c:pt idx="44">
                  <c:v>43801</c:v>
                </c:pt>
                <c:pt idx="45">
                  <c:v>43802</c:v>
                </c:pt>
                <c:pt idx="46">
                  <c:v>43803</c:v>
                </c:pt>
                <c:pt idx="47">
                  <c:v>43804</c:v>
                </c:pt>
                <c:pt idx="48">
                  <c:v>43805</c:v>
                </c:pt>
                <c:pt idx="49">
                  <c:v>43808</c:v>
                </c:pt>
                <c:pt idx="50">
                  <c:v>43809</c:v>
                </c:pt>
                <c:pt idx="51">
                  <c:v>43810</c:v>
                </c:pt>
                <c:pt idx="52">
                  <c:v>43811</c:v>
                </c:pt>
                <c:pt idx="53">
                  <c:v>43812</c:v>
                </c:pt>
                <c:pt idx="54">
                  <c:v>43815</c:v>
                </c:pt>
                <c:pt idx="55">
                  <c:v>43816</c:v>
                </c:pt>
                <c:pt idx="56">
                  <c:v>43817</c:v>
                </c:pt>
                <c:pt idx="57">
                  <c:v>43818</c:v>
                </c:pt>
                <c:pt idx="58">
                  <c:v>43819</c:v>
                </c:pt>
                <c:pt idx="59">
                  <c:v>43822</c:v>
                </c:pt>
                <c:pt idx="60">
                  <c:v>43823</c:v>
                </c:pt>
                <c:pt idx="61">
                  <c:v>43824</c:v>
                </c:pt>
                <c:pt idx="62">
                  <c:v>43825</c:v>
                </c:pt>
                <c:pt idx="63">
                  <c:v>43826</c:v>
                </c:pt>
                <c:pt idx="64">
                  <c:v>43829</c:v>
                </c:pt>
                <c:pt idx="65">
                  <c:v>43830</c:v>
                </c:pt>
                <c:pt idx="66">
                  <c:v>43831</c:v>
                </c:pt>
                <c:pt idx="67">
                  <c:v>43832</c:v>
                </c:pt>
                <c:pt idx="68">
                  <c:v>43833</c:v>
                </c:pt>
                <c:pt idx="69">
                  <c:v>43836</c:v>
                </c:pt>
                <c:pt idx="70">
                  <c:v>43837</c:v>
                </c:pt>
                <c:pt idx="71">
                  <c:v>43838</c:v>
                </c:pt>
                <c:pt idx="72">
                  <c:v>43839</c:v>
                </c:pt>
                <c:pt idx="73">
                  <c:v>43840</c:v>
                </c:pt>
                <c:pt idx="74">
                  <c:v>43843</c:v>
                </c:pt>
                <c:pt idx="75">
                  <c:v>43844</c:v>
                </c:pt>
                <c:pt idx="76">
                  <c:v>43845</c:v>
                </c:pt>
                <c:pt idx="77">
                  <c:v>43846</c:v>
                </c:pt>
                <c:pt idx="78">
                  <c:v>43847</c:v>
                </c:pt>
                <c:pt idx="79">
                  <c:v>43850</c:v>
                </c:pt>
                <c:pt idx="80">
                  <c:v>43851</c:v>
                </c:pt>
                <c:pt idx="81">
                  <c:v>43852</c:v>
                </c:pt>
                <c:pt idx="82">
                  <c:v>43853</c:v>
                </c:pt>
                <c:pt idx="83">
                  <c:v>43854</c:v>
                </c:pt>
                <c:pt idx="84">
                  <c:v>43857</c:v>
                </c:pt>
                <c:pt idx="85">
                  <c:v>43858</c:v>
                </c:pt>
                <c:pt idx="86">
                  <c:v>43859</c:v>
                </c:pt>
                <c:pt idx="87">
                  <c:v>43860</c:v>
                </c:pt>
                <c:pt idx="88">
                  <c:v>43861</c:v>
                </c:pt>
                <c:pt idx="89">
                  <c:v>43864</c:v>
                </c:pt>
                <c:pt idx="90">
                  <c:v>43865</c:v>
                </c:pt>
                <c:pt idx="91">
                  <c:v>43866</c:v>
                </c:pt>
                <c:pt idx="92">
                  <c:v>43867</c:v>
                </c:pt>
                <c:pt idx="93">
                  <c:v>43868</c:v>
                </c:pt>
                <c:pt idx="94">
                  <c:v>43871</c:v>
                </c:pt>
                <c:pt idx="95">
                  <c:v>43872</c:v>
                </c:pt>
                <c:pt idx="96">
                  <c:v>43873</c:v>
                </c:pt>
                <c:pt idx="97">
                  <c:v>43874</c:v>
                </c:pt>
                <c:pt idx="98">
                  <c:v>43875</c:v>
                </c:pt>
                <c:pt idx="99">
                  <c:v>43878</c:v>
                </c:pt>
                <c:pt idx="100">
                  <c:v>43879</c:v>
                </c:pt>
                <c:pt idx="101">
                  <c:v>43880</c:v>
                </c:pt>
                <c:pt idx="102">
                  <c:v>43881</c:v>
                </c:pt>
                <c:pt idx="103">
                  <c:v>43882</c:v>
                </c:pt>
                <c:pt idx="104">
                  <c:v>43885</c:v>
                </c:pt>
                <c:pt idx="105">
                  <c:v>43886</c:v>
                </c:pt>
                <c:pt idx="106">
                  <c:v>43887</c:v>
                </c:pt>
                <c:pt idx="107">
                  <c:v>43888</c:v>
                </c:pt>
                <c:pt idx="108">
                  <c:v>43889</c:v>
                </c:pt>
                <c:pt idx="109">
                  <c:v>43892</c:v>
                </c:pt>
                <c:pt idx="110">
                  <c:v>43893</c:v>
                </c:pt>
                <c:pt idx="111">
                  <c:v>43894</c:v>
                </c:pt>
                <c:pt idx="112">
                  <c:v>43895</c:v>
                </c:pt>
                <c:pt idx="113">
                  <c:v>43896</c:v>
                </c:pt>
                <c:pt idx="114">
                  <c:v>43899</c:v>
                </c:pt>
                <c:pt idx="115">
                  <c:v>43900</c:v>
                </c:pt>
                <c:pt idx="116">
                  <c:v>43901</c:v>
                </c:pt>
                <c:pt idx="117">
                  <c:v>43902</c:v>
                </c:pt>
                <c:pt idx="118">
                  <c:v>43903</c:v>
                </c:pt>
                <c:pt idx="119">
                  <c:v>43906</c:v>
                </c:pt>
                <c:pt idx="120">
                  <c:v>43907</c:v>
                </c:pt>
                <c:pt idx="121">
                  <c:v>43908</c:v>
                </c:pt>
                <c:pt idx="122">
                  <c:v>43909</c:v>
                </c:pt>
                <c:pt idx="123">
                  <c:v>43910</c:v>
                </c:pt>
                <c:pt idx="124">
                  <c:v>43913</c:v>
                </c:pt>
                <c:pt idx="125">
                  <c:v>43914</c:v>
                </c:pt>
                <c:pt idx="126">
                  <c:v>43915</c:v>
                </c:pt>
                <c:pt idx="127">
                  <c:v>43916</c:v>
                </c:pt>
                <c:pt idx="128">
                  <c:v>43917</c:v>
                </c:pt>
                <c:pt idx="129">
                  <c:v>43920</c:v>
                </c:pt>
                <c:pt idx="130">
                  <c:v>43921</c:v>
                </c:pt>
                <c:pt idx="131">
                  <c:v>43922</c:v>
                </c:pt>
                <c:pt idx="132">
                  <c:v>43923</c:v>
                </c:pt>
                <c:pt idx="133">
                  <c:v>43924</c:v>
                </c:pt>
                <c:pt idx="134">
                  <c:v>43927</c:v>
                </c:pt>
                <c:pt idx="135">
                  <c:v>43928</c:v>
                </c:pt>
                <c:pt idx="136">
                  <c:v>43929</c:v>
                </c:pt>
                <c:pt idx="137">
                  <c:v>43930</c:v>
                </c:pt>
                <c:pt idx="138">
                  <c:v>43931</c:v>
                </c:pt>
                <c:pt idx="139">
                  <c:v>43934</c:v>
                </c:pt>
                <c:pt idx="140">
                  <c:v>43935</c:v>
                </c:pt>
                <c:pt idx="141">
                  <c:v>43936</c:v>
                </c:pt>
                <c:pt idx="142">
                  <c:v>43937</c:v>
                </c:pt>
                <c:pt idx="143">
                  <c:v>43938</c:v>
                </c:pt>
                <c:pt idx="144">
                  <c:v>43941</c:v>
                </c:pt>
                <c:pt idx="145">
                  <c:v>43942</c:v>
                </c:pt>
                <c:pt idx="146">
                  <c:v>43943</c:v>
                </c:pt>
                <c:pt idx="147">
                  <c:v>43944</c:v>
                </c:pt>
                <c:pt idx="148">
                  <c:v>43945</c:v>
                </c:pt>
                <c:pt idx="149">
                  <c:v>43948</c:v>
                </c:pt>
                <c:pt idx="150">
                  <c:v>43949</c:v>
                </c:pt>
                <c:pt idx="151">
                  <c:v>43950</c:v>
                </c:pt>
                <c:pt idx="152">
                  <c:v>43951</c:v>
                </c:pt>
                <c:pt idx="153">
                  <c:v>43952</c:v>
                </c:pt>
                <c:pt idx="154">
                  <c:v>43955</c:v>
                </c:pt>
                <c:pt idx="155">
                  <c:v>43956</c:v>
                </c:pt>
                <c:pt idx="156">
                  <c:v>43957</c:v>
                </c:pt>
                <c:pt idx="157">
                  <c:v>43958</c:v>
                </c:pt>
                <c:pt idx="158">
                  <c:v>43959</c:v>
                </c:pt>
                <c:pt idx="159">
                  <c:v>43962</c:v>
                </c:pt>
                <c:pt idx="160">
                  <c:v>43963</c:v>
                </c:pt>
                <c:pt idx="161">
                  <c:v>43964</c:v>
                </c:pt>
                <c:pt idx="162">
                  <c:v>43965</c:v>
                </c:pt>
                <c:pt idx="163">
                  <c:v>43966</c:v>
                </c:pt>
                <c:pt idx="164">
                  <c:v>43969</c:v>
                </c:pt>
                <c:pt idx="165">
                  <c:v>43970</c:v>
                </c:pt>
                <c:pt idx="166">
                  <c:v>43971</c:v>
                </c:pt>
                <c:pt idx="167">
                  <c:v>43972</c:v>
                </c:pt>
                <c:pt idx="168">
                  <c:v>43973</c:v>
                </c:pt>
                <c:pt idx="169">
                  <c:v>43976</c:v>
                </c:pt>
                <c:pt idx="170">
                  <c:v>43977</c:v>
                </c:pt>
                <c:pt idx="171">
                  <c:v>43978</c:v>
                </c:pt>
                <c:pt idx="172">
                  <c:v>43979</c:v>
                </c:pt>
                <c:pt idx="173">
                  <c:v>43980</c:v>
                </c:pt>
                <c:pt idx="174">
                  <c:v>43983</c:v>
                </c:pt>
                <c:pt idx="175">
                  <c:v>43984</c:v>
                </c:pt>
                <c:pt idx="176">
                  <c:v>43985</c:v>
                </c:pt>
                <c:pt idx="177">
                  <c:v>43986</c:v>
                </c:pt>
                <c:pt idx="178">
                  <c:v>43987</c:v>
                </c:pt>
                <c:pt idx="179">
                  <c:v>43990</c:v>
                </c:pt>
                <c:pt idx="180">
                  <c:v>43991</c:v>
                </c:pt>
                <c:pt idx="181">
                  <c:v>43992</c:v>
                </c:pt>
                <c:pt idx="182">
                  <c:v>43993</c:v>
                </c:pt>
                <c:pt idx="183">
                  <c:v>43994</c:v>
                </c:pt>
                <c:pt idx="184">
                  <c:v>43997</c:v>
                </c:pt>
                <c:pt idx="185">
                  <c:v>43998</c:v>
                </c:pt>
                <c:pt idx="186">
                  <c:v>43999</c:v>
                </c:pt>
                <c:pt idx="187">
                  <c:v>44000</c:v>
                </c:pt>
                <c:pt idx="188">
                  <c:v>44001</c:v>
                </c:pt>
                <c:pt idx="189">
                  <c:v>44004</c:v>
                </c:pt>
                <c:pt idx="190">
                  <c:v>44005</c:v>
                </c:pt>
                <c:pt idx="191">
                  <c:v>44006</c:v>
                </c:pt>
                <c:pt idx="192">
                  <c:v>44007</c:v>
                </c:pt>
                <c:pt idx="193">
                  <c:v>44008</c:v>
                </c:pt>
                <c:pt idx="194">
                  <c:v>44011</c:v>
                </c:pt>
                <c:pt idx="195">
                  <c:v>44012</c:v>
                </c:pt>
              </c:numCache>
            </c:numRef>
          </c:cat>
          <c:val>
            <c:numRef>
              <c:f>Sheet1!$B$15:$B$210</c:f>
              <c:numCache>
                <c:formatCode>#,##0.00</c:formatCode>
                <c:ptCount val="196"/>
                <c:pt idx="0">
                  <c:v>274.42</c:v>
                </c:pt>
                <c:pt idx="1">
                  <c:v>268.55</c:v>
                </c:pt>
                <c:pt idx="2">
                  <c:v>268.55</c:v>
                </c:pt>
                <c:pt idx="3">
                  <c:v>267.39</c:v>
                </c:pt>
                <c:pt idx="4">
                  <c:v>267.67</c:v>
                </c:pt>
                <c:pt idx="5">
                  <c:v>271.36</c:v>
                </c:pt>
                <c:pt idx="6">
                  <c:v>271.36</c:v>
                </c:pt>
                <c:pt idx="7">
                  <c:v>268.8</c:v>
                </c:pt>
                <c:pt idx="8">
                  <c:v>271.3</c:v>
                </c:pt>
                <c:pt idx="9">
                  <c:v>274.23</c:v>
                </c:pt>
                <c:pt idx="10">
                  <c:v>274.33999999999997</c:v>
                </c:pt>
                <c:pt idx="11">
                  <c:v>276.32</c:v>
                </c:pt>
                <c:pt idx="12">
                  <c:v>275.57</c:v>
                </c:pt>
                <c:pt idx="13">
                  <c:v>272.81</c:v>
                </c:pt>
                <c:pt idx="14">
                  <c:v>273.79000000000002</c:v>
                </c:pt>
                <c:pt idx="15">
                  <c:v>277.41000000000003</c:v>
                </c:pt>
                <c:pt idx="16">
                  <c:v>276.23</c:v>
                </c:pt>
                <c:pt idx="17">
                  <c:v>276.7</c:v>
                </c:pt>
                <c:pt idx="18">
                  <c:v>277.07</c:v>
                </c:pt>
                <c:pt idx="19">
                  <c:v>277.77999999999997</c:v>
                </c:pt>
                <c:pt idx="20">
                  <c:v>277.55</c:v>
                </c:pt>
                <c:pt idx="21">
                  <c:v>275.51</c:v>
                </c:pt>
                <c:pt idx="22">
                  <c:v>275.82</c:v>
                </c:pt>
                <c:pt idx="23">
                  <c:v>278.43</c:v>
                </c:pt>
                <c:pt idx="24">
                  <c:v>282.54000000000002</c:v>
                </c:pt>
                <c:pt idx="25">
                  <c:v>284.38</c:v>
                </c:pt>
                <c:pt idx="26">
                  <c:v>284.52</c:v>
                </c:pt>
                <c:pt idx="27">
                  <c:v>284.37</c:v>
                </c:pt>
                <c:pt idx="28">
                  <c:v>283.13</c:v>
                </c:pt>
                <c:pt idx="29">
                  <c:v>280.85000000000002</c:v>
                </c:pt>
                <c:pt idx="30">
                  <c:v>283.64999999999998</c:v>
                </c:pt>
                <c:pt idx="31">
                  <c:v>281.27999999999997</c:v>
                </c:pt>
                <c:pt idx="32">
                  <c:v>283.93</c:v>
                </c:pt>
                <c:pt idx="33">
                  <c:v>287.29000000000002</c:v>
                </c:pt>
                <c:pt idx="34">
                  <c:v>287.18</c:v>
                </c:pt>
                <c:pt idx="35">
                  <c:v>286.23</c:v>
                </c:pt>
                <c:pt idx="36">
                  <c:v>282.20999999999998</c:v>
                </c:pt>
                <c:pt idx="37">
                  <c:v>278.27999999999997</c:v>
                </c:pt>
                <c:pt idx="38">
                  <c:v>279.43</c:v>
                </c:pt>
                <c:pt idx="39">
                  <c:v>282.19</c:v>
                </c:pt>
                <c:pt idx="40">
                  <c:v>281.83</c:v>
                </c:pt>
                <c:pt idx="41">
                  <c:v>282.85000000000002</c:v>
                </c:pt>
                <c:pt idx="42">
                  <c:v>281.23</c:v>
                </c:pt>
                <c:pt idx="43">
                  <c:v>276.77999999999997</c:v>
                </c:pt>
                <c:pt idx="44">
                  <c:v>277.44</c:v>
                </c:pt>
                <c:pt idx="45">
                  <c:v>276.19</c:v>
                </c:pt>
                <c:pt idx="46">
                  <c:v>274.14999999999998</c:v>
                </c:pt>
                <c:pt idx="47">
                  <c:v>273.3</c:v>
                </c:pt>
                <c:pt idx="48">
                  <c:v>276.56</c:v>
                </c:pt>
                <c:pt idx="49">
                  <c:v>278.02999999999997</c:v>
                </c:pt>
                <c:pt idx="50">
                  <c:v>279.31</c:v>
                </c:pt>
                <c:pt idx="51">
                  <c:v>280.27999999999997</c:v>
                </c:pt>
                <c:pt idx="52">
                  <c:v>285.11</c:v>
                </c:pt>
                <c:pt idx="53">
                  <c:v>290.11</c:v>
                </c:pt>
                <c:pt idx="54">
                  <c:v>289.76</c:v>
                </c:pt>
                <c:pt idx="55">
                  <c:v>294.39999999999998</c:v>
                </c:pt>
                <c:pt idx="56">
                  <c:v>294.22000000000003</c:v>
                </c:pt>
                <c:pt idx="57">
                  <c:v>294.31</c:v>
                </c:pt>
                <c:pt idx="58">
                  <c:v>295.31</c:v>
                </c:pt>
                <c:pt idx="59">
                  <c:v>294.87</c:v>
                </c:pt>
                <c:pt idx="60">
                  <c:v>292.89999999999998</c:v>
                </c:pt>
                <c:pt idx="61">
                  <c:v>292.89999999999998</c:v>
                </c:pt>
                <c:pt idx="62">
                  <c:v>294.06</c:v>
                </c:pt>
                <c:pt idx="63">
                  <c:v>295.2</c:v>
                </c:pt>
                <c:pt idx="64">
                  <c:v>293.77</c:v>
                </c:pt>
                <c:pt idx="65">
                  <c:v>293.77</c:v>
                </c:pt>
                <c:pt idx="66">
                  <c:v>293.77</c:v>
                </c:pt>
                <c:pt idx="67">
                  <c:v>290.35000000000002</c:v>
                </c:pt>
                <c:pt idx="68">
                  <c:v>290.74</c:v>
                </c:pt>
                <c:pt idx="69">
                  <c:v>288.43</c:v>
                </c:pt>
                <c:pt idx="70">
                  <c:v>291.23</c:v>
                </c:pt>
                <c:pt idx="71">
                  <c:v>289.42</c:v>
                </c:pt>
                <c:pt idx="72">
                  <c:v>294.41000000000003</c:v>
                </c:pt>
                <c:pt idx="73">
                  <c:v>297.06</c:v>
                </c:pt>
                <c:pt idx="74">
                  <c:v>300.13</c:v>
                </c:pt>
                <c:pt idx="75">
                  <c:v>301.52999999999997</c:v>
                </c:pt>
                <c:pt idx="76">
                  <c:v>299.74</c:v>
                </c:pt>
                <c:pt idx="77">
                  <c:v>302.77999999999997</c:v>
                </c:pt>
                <c:pt idx="78">
                  <c:v>303.3</c:v>
                </c:pt>
                <c:pt idx="79">
                  <c:v>305.58</c:v>
                </c:pt>
                <c:pt idx="80">
                  <c:v>302.11</c:v>
                </c:pt>
                <c:pt idx="81">
                  <c:v>306.08</c:v>
                </c:pt>
                <c:pt idx="82">
                  <c:v>302.33</c:v>
                </c:pt>
                <c:pt idx="83">
                  <c:v>302.33</c:v>
                </c:pt>
                <c:pt idx="84">
                  <c:v>302.33</c:v>
                </c:pt>
                <c:pt idx="85">
                  <c:v>292.77</c:v>
                </c:pt>
                <c:pt idx="86">
                  <c:v>293.98</c:v>
                </c:pt>
                <c:pt idx="87">
                  <c:v>288.37</c:v>
                </c:pt>
                <c:pt idx="88">
                  <c:v>284.52999999999997</c:v>
                </c:pt>
                <c:pt idx="89">
                  <c:v>285.05</c:v>
                </c:pt>
                <c:pt idx="90">
                  <c:v>290.68</c:v>
                </c:pt>
                <c:pt idx="91">
                  <c:v>292.02</c:v>
                </c:pt>
                <c:pt idx="92">
                  <c:v>300.64999999999998</c:v>
                </c:pt>
                <c:pt idx="93">
                  <c:v>298.20999999999998</c:v>
                </c:pt>
                <c:pt idx="94">
                  <c:v>296.24</c:v>
                </c:pt>
                <c:pt idx="95">
                  <c:v>299.27999999999997</c:v>
                </c:pt>
                <c:pt idx="96">
                  <c:v>301.54000000000002</c:v>
                </c:pt>
                <c:pt idx="97">
                  <c:v>300.93</c:v>
                </c:pt>
                <c:pt idx="98">
                  <c:v>303.01</c:v>
                </c:pt>
                <c:pt idx="99">
                  <c:v>302.76</c:v>
                </c:pt>
                <c:pt idx="100">
                  <c:v>297.74</c:v>
                </c:pt>
                <c:pt idx="101">
                  <c:v>298.33</c:v>
                </c:pt>
                <c:pt idx="102">
                  <c:v>296.64999999999998</c:v>
                </c:pt>
                <c:pt idx="103">
                  <c:v>292.42</c:v>
                </c:pt>
                <c:pt idx="104">
                  <c:v>281.02</c:v>
                </c:pt>
                <c:pt idx="105">
                  <c:v>284.24</c:v>
                </c:pt>
                <c:pt idx="106">
                  <c:v>279.94</c:v>
                </c:pt>
                <c:pt idx="107">
                  <c:v>277.08999999999997</c:v>
                </c:pt>
                <c:pt idx="108">
                  <c:v>268.02</c:v>
                </c:pt>
                <c:pt idx="109">
                  <c:v>270.37</c:v>
                </c:pt>
                <c:pt idx="110">
                  <c:v>271.56</c:v>
                </c:pt>
                <c:pt idx="111">
                  <c:v>278.13</c:v>
                </c:pt>
                <c:pt idx="112">
                  <c:v>281.38</c:v>
                </c:pt>
                <c:pt idx="113">
                  <c:v>275.10000000000002</c:v>
                </c:pt>
                <c:pt idx="114">
                  <c:v>263.11</c:v>
                </c:pt>
                <c:pt idx="115">
                  <c:v>264.67</c:v>
                </c:pt>
                <c:pt idx="116">
                  <c:v>257.01</c:v>
                </c:pt>
                <c:pt idx="117">
                  <c:v>247.62</c:v>
                </c:pt>
                <c:pt idx="118">
                  <c:v>240.65</c:v>
                </c:pt>
                <c:pt idx="119">
                  <c:v>232.97</c:v>
                </c:pt>
                <c:pt idx="120">
                  <c:v>226.89</c:v>
                </c:pt>
                <c:pt idx="121">
                  <c:v>215.83</c:v>
                </c:pt>
                <c:pt idx="122">
                  <c:v>199.28</c:v>
                </c:pt>
                <c:pt idx="123">
                  <c:v>213.67</c:v>
                </c:pt>
                <c:pt idx="124">
                  <c:v>201.87</c:v>
                </c:pt>
                <c:pt idx="125">
                  <c:v>220.34</c:v>
                </c:pt>
                <c:pt idx="126">
                  <c:v>232.89</c:v>
                </c:pt>
                <c:pt idx="127">
                  <c:v>229.34</c:v>
                </c:pt>
                <c:pt idx="128">
                  <c:v>233.79</c:v>
                </c:pt>
                <c:pt idx="129">
                  <c:v>232.45</c:v>
                </c:pt>
                <c:pt idx="130">
                  <c:v>236.82</c:v>
                </c:pt>
                <c:pt idx="131">
                  <c:v>226.35</c:v>
                </c:pt>
                <c:pt idx="132">
                  <c:v>231.84</c:v>
                </c:pt>
                <c:pt idx="133">
                  <c:v>231.7</c:v>
                </c:pt>
                <c:pt idx="134">
                  <c:v>240.81</c:v>
                </c:pt>
                <c:pt idx="135">
                  <c:v>244.87</c:v>
                </c:pt>
                <c:pt idx="136">
                  <c:v>241.89</c:v>
                </c:pt>
                <c:pt idx="137">
                  <c:v>245.61</c:v>
                </c:pt>
                <c:pt idx="138">
                  <c:v>248</c:v>
                </c:pt>
                <c:pt idx="139">
                  <c:v>243.4</c:v>
                </c:pt>
                <c:pt idx="140">
                  <c:v>247.45</c:v>
                </c:pt>
                <c:pt idx="141">
                  <c:v>247.45</c:v>
                </c:pt>
                <c:pt idx="142">
                  <c:v>247.1</c:v>
                </c:pt>
                <c:pt idx="143">
                  <c:v>255.02</c:v>
                </c:pt>
                <c:pt idx="144">
                  <c:v>252.14</c:v>
                </c:pt>
                <c:pt idx="145">
                  <c:v>249.4</c:v>
                </c:pt>
                <c:pt idx="146">
                  <c:v>251.88</c:v>
                </c:pt>
                <c:pt idx="147">
                  <c:v>253.74</c:v>
                </c:pt>
                <c:pt idx="148">
                  <c:v>250.28</c:v>
                </c:pt>
                <c:pt idx="149">
                  <c:v>254.84</c:v>
                </c:pt>
                <c:pt idx="150">
                  <c:v>256.39</c:v>
                </c:pt>
                <c:pt idx="151">
                  <c:v>258.14999999999998</c:v>
                </c:pt>
                <c:pt idx="152">
                  <c:v>258.14999999999998</c:v>
                </c:pt>
                <c:pt idx="153">
                  <c:v>258.14999999999998</c:v>
                </c:pt>
                <c:pt idx="154">
                  <c:v>250.6</c:v>
                </c:pt>
                <c:pt idx="155">
                  <c:v>250.6</c:v>
                </c:pt>
                <c:pt idx="156">
                  <c:v>255</c:v>
                </c:pt>
                <c:pt idx="157">
                  <c:v>254.46</c:v>
                </c:pt>
                <c:pt idx="158">
                  <c:v>256.62</c:v>
                </c:pt>
                <c:pt idx="159">
                  <c:v>254.95</c:v>
                </c:pt>
                <c:pt idx="160">
                  <c:v>253.37</c:v>
                </c:pt>
                <c:pt idx="161">
                  <c:v>255.85</c:v>
                </c:pt>
                <c:pt idx="162">
                  <c:v>253.65</c:v>
                </c:pt>
                <c:pt idx="163">
                  <c:v>253.79</c:v>
                </c:pt>
                <c:pt idx="164">
                  <c:v>255.44</c:v>
                </c:pt>
                <c:pt idx="165">
                  <c:v>261.79000000000002</c:v>
                </c:pt>
                <c:pt idx="166">
                  <c:v>262.72000000000003</c:v>
                </c:pt>
                <c:pt idx="167">
                  <c:v>263.74</c:v>
                </c:pt>
                <c:pt idx="168">
                  <c:v>259.62</c:v>
                </c:pt>
                <c:pt idx="169">
                  <c:v>262.76</c:v>
                </c:pt>
                <c:pt idx="170">
                  <c:v>267.31</c:v>
                </c:pt>
                <c:pt idx="171">
                  <c:v>267.64</c:v>
                </c:pt>
                <c:pt idx="172">
                  <c:v>268.29000000000002</c:v>
                </c:pt>
                <c:pt idx="173">
                  <c:v>268.32</c:v>
                </c:pt>
                <c:pt idx="174">
                  <c:v>273.19</c:v>
                </c:pt>
                <c:pt idx="175">
                  <c:v>276.08</c:v>
                </c:pt>
                <c:pt idx="176">
                  <c:v>285.91000000000003</c:v>
                </c:pt>
                <c:pt idx="177">
                  <c:v>286.45</c:v>
                </c:pt>
                <c:pt idx="178">
                  <c:v>290.62</c:v>
                </c:pt>
                <c:pt idx="179">
                  <c:v>290.77</c:v>
                </c:pt>
                <c:pt idx="180">
                  <c:v>291.32</c:v>
                </c:pt>
                <c:pt idx="181">
                  <c:v>291.89999999999998</c:v>
                </c:pt>
                <c:pt idx="182">
                  <c:v>288.62</c:v>
                </c:pt>
                <c:pt idx="183">
                  <c:v>281.77999999999997</c:v>
                </c:pt>
                <c:pt idx="184">
                  <c:v>267.95</c:v>
                </c:pt>
                <c:pt idx="185">
                  <c:v>282.58999999999997</c:v>
                </c:pt>
                <c:pt idx="186">
                  <c:v>283.02</c:v>
                </c:pt>
                <c:pt idx="187">
                  <c:v>281.91000000000003</c:v>
                </c:pt>
                <c:pt idx="188">
                  <c:v>283.37</c:v>
                </c:pt>
                <c:pt idx="189">
                  <c:v>281.42</c:v>
                </c:pt>
                <c:pt idx="190">
                  <c:v>281.94</c:v>
                </c:pt>
                <c:pt idx="191">
                  <c:v>286.7</c:v>
                </c:pt>
                <c:pt idx="192">
                  <c:v>279.73</c:v>
                </c:pt>
                <c:pt idx="193">
                  <c:v>283.38</c:v>
                </c:pt>
                <c:pt idx="194">
                  <c:v>278.04000000000002</c:v>
                </c:pt>
                <c:pt idx="195">
                  <c:v>280.08999999999997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6-40B5-A7BB-60801E50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54623"/>
        <c:axId val="1219930495"/>
      </c:lineChart>
      <c:dateAx>
        <c:axId val="1219954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30495"/>
        <c:crosses val="autoZero"/>
        <c:auto val="1"/>
        <c:lblOffset val="100"/>
        <c:baseTimeUnit val="days"/>
      </c:dateAx>
      <c:valAx>
        <c:axId val="1219930495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5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코스피</a:t>
            </a:r>
            <a:r>
              <a:rPr lang="en-US" altLang="ko-KR"/>
              <a:t>200 Pin risk high vol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tow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Sheet1!$L$15:$L$77</c:f>
              <c:numCache>
                <c:formatCode>yyyy\-mm\-dd</c:formatCode>
                <c:ptCount val="63"/>
                <c:pt idx="0" formatCode="m/d/yyyy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43920</c:v>
                </c:pt>
              </c:numCache>
            </c:numRef>
          </c:cat>
          <c:val>
            <c:numRef>
              <c:f>Sheet1!$M$15:$M$77</c:f>
            </c:numRef>
          </c:val>
          <c:smooth val="0"/>
          <c:extLst>
            <c:ext xmlns:c16="http://schemas.microsoft.com/office/drawing/2014/chart" uri="{C3380CC4-5D6E-409C-BE32-E72D297353CC}">
              <c16:uniqueId val="{00000000-E225-4B3E-ADE0-B417C8130278}"/>
            </c:ext>
          </c:extLst>
        </c:ser>
        <c:ser>
          <c:idx val="1"/>
          <c:order val="1"/>
          <c:tx>
            <c:strRef>
              <c:f>Sheet1!$N$14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Sheet1!$L$15:$L$77</c:f>
              <c:numCache>
                <c:formatCode>yyyy\-mm\-dd</c:formatCode>
                <c:ptCount val="63"/>
                <c:pt idx="0" formatCode="m/d/yyyy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43920</c:v>
                </c:pt>
              </c:numCache>
            </c:numRef>
          </c:cat>
          <c:val>
            <c:numRef>
              <c:f>Sheet1!$N$15:$N$77</c:f>
            </c:numRef>
          </c:val>
          <c:smooth val="0"/>
          <c:extLst>
            <c:ext xmlns:c16="http://schemas.microsoft.com/office/drawing/2014/chart" uri="{C3380CC4-5D6E-409C-BE32-E72D297353CC}">
              <c16:uniqueId val="{00000001-E225-4B3E-ADE0-B417C8130278}"/>
            </c:ext>
          </c:extLst>
        </c:ser>
        <c:ser>
          <c:idx val="3"/>
          <c:order val="3"/>
          <c:tx>
            <c:strRef>
              <c:f>Sheet1!$P$14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Sheet1!$L$15:$L$77</c:f>
              <c:numCache>
                <c:formatCode>yyyy\-mm\-dd</c:formatCode>
                <c:ptCount val="63"/>
                <c:pt idx="0" formatCode="m/d/yyyy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43920</c:v>
                </c:pt>
              </c:numCache>
            </c:numRef>
          </c:cat>
          <c:val>
            <c:numRef>
              <c:f>Sheet1!$P$15:$P$77</c:f>
            </c:numRef>
          </c:val>
          <c:smooth val="0"/>
          <c:extLst>
            <c:ext xmlns:c16="http://schemas.microsoft.com/office/drawing/2014/chart" uri="{C3380CC4-5D6E-409C-BE32-E72D297353CC}">
              <c16:uniqueId val="{00000003-E225-4B3E-ADE0-B417C8130278}"/>
            </c:ext>
          </c:extLst>
        </c:ser>
        <c:ser>
          <c:idx val="4"/>
          <c:order val="4"/>
          <c:tx>
            <c:strRef>
              <c:f>Sheet1!$Q$14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Sheet1!$L$15:$L$77</c:f>
              <c:numCache>
                <c:formatCode>yyyy\-mm\-dd</c:formatCode>
                <c:ptCount val="63"/>
                <c:pt idx="0" formatCode="m/d/yyyy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43920</c:v>
                </c:pt>
              </c:numCache>
            </c:numRef>
          </c:cat>
          <c:val>
            <c:numRef>
              <c:f>Sheet1!$Q$15:$Q$77</c:f>
            </c:numRef>
          </c:val>
          <c:smooth val="0"/>
          <c:extLst>
            <c:ext xmlns:c16="http://schemas.microsoft.com/office/drawing/2014/chart" uri="{C3380CC4-5D6E-409C-BE32-E72D297353CC}">
              <c16:uniqueId val="{00000004-E225-4B3E-ADE0-B417C8130278}"/>
            </c:ext>
          </c:extLst>
        </c:ser>
        <c:ser>
          <c:idx val="5"/>
          <c:order val="5"/>
          <c:tx>
            <c:strRef>
              <c:f>Sheet1!$R$14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Sheet1!$L$15:$L$77</c:f>
              <c:numCache>
                <c:formatCode>yyyy\-mm\-dd</c:formatCode>
                <c:ptCount val="63"/>
                <c:pt idx="0" formatCode="m/d/yyyy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43920</c:v>
                </c:pt>
              </c:numCache>
            </c:numRef>
          </c:cat>
          <c:val>
            <c:numRef>
              <c:f>Sheet1!$R$15:$R$77</c:f>
            </c:numRef>
          </c:val>
          <c:smooth val="0"/>
          <c:extLst>
            <c:ext xmlns:c16="http://schemas.microsoft.com/office/drawing/2014/chart" uri="{C3380CC4-5D6E-409C-BE32-E72D297353CC}">
              <c16:uniqueId val="{00000005-E225-4B3E-ADE0-B417C8130278}"/>
            </c:ext>
          </c:extLst>
        </c:ser>
        <c:ser>
          <c:idx val="6"/>
          <c:order val="6"/>
          <c:tx>
            <c:strRef>
              <c:f>Sheet1!$S$14</c:f>
              <c:strCache>
                <c:ptCount val="1"/>
                <c:pt idx="0">
                  <c:v>cum cost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Sheet1!$L$15:$L$77</c:f>
              <c:numCache>
                <c:formatCode>yyyy\-mm\-dd</c:formatCode>
                <c:ptCount val="63"/>
                <c:pt idx="0" formatCode="m/d/yyyy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43920</c:v>
                </c:pt>
              </c:numCache>
            </c:numRef>
          </c:cat>
          <c:val>
            <c:numRef>
              <c:f>Sheet1!$S$15:$S$77</c:f>
              <c:numCache>
                <c:formatCode>General</c:formatCode>
                <c:ptCount val="63"/>
                <c:pt idx="0">
                  <c:v>1</c:v>
                </c:pt>
                <c:pt idx="1">
                  <c:v>4.6292708365418749</c:v>
                </c:pt>
                <c:pt idx="2">
                  <c:v>7.2558065698480485</c:v>
                </c:pt>
                <c:pt idx="3">
                  <c:v>9.7075702241437707</c:v>
                </c:pt>
                <c:pt idx="4">
                  <c:v>14.515019141331541</c:v>
                </c:pt>
                <c:pt idx="5">
                  <c:v>16.674233297623726</c:v>
                </c:pt>
                <c:pt idx="6">
                  <c:v>17.736580850599662</c:v>
                </c:pt>
                <c:pt idx="7">
                  <c:v>17.787531512769423</c:v>
                </c:pt>
                <c:pt idx="8">
                  <c:v>17.850785773805509</c:v>
                </c:pt>
                <c:pt idx="9">
                  <c:v>17.858297419068013</c:v>
                </c:pt>
                <c:pt idx="10">
                  <c:v>17.862680187040354</c:v>
                </c:pt>
                <c:pt idx="11">
                  <c:v>17.871943366676739</c:v>
                </c:pt>
                <c:pt idx="12">
                  <c:v>17.874212416660672</c:v>
                </c:pt>
                <c:pt idx="13">
                  <c:v>17.882750513484506</c:v>
                </c:pt>
                <c:pt idx="14">
                  <c:v>17.889464838582466</c:v>
                </c:pt>
                <c:pt idx="15">
                  <c:v>17.951863999799603</c:v>
                </c:pt>
                <c:pt idx="16">
                  <c:v>18.203041820509899</c:v>
                </c:pt>
                <c:pt idx="17">
                  <c:v>18.352551550252482</c:v>
                </c:pt>
                <c:pt idx="18">
                  <c:v>19.507814969920069</c:v>
                </c:pt>
                <c:pt idx="19">
                  <c:v>56.915690055757793</c:v>
                </c:pt>
                <c:pt idx="20">
                  <c:v>137.20467294029464</c:v>
                </c:pt>
                <c:pt idx="21">
                  <c:v>317.46893259311656</c:v>
                </c:pt>
                <c:pt idx="22">
                  <c:v>489.87787932711922</c:v>
                </c:pt>
                <c:pt idx="23">
                  <c:v>561.0650064142294</c:v>
                </c:pt>
                <c:pt idx="24">
                  <c:v>648.8453304530467</c:v>
                </c:pt>
                <c:pt idx="25">
                  <c:v>672.43099841625133</c:v>
                </c:pt>
                <c:pt idx="26">
                  <c:v>743.33538395778533</c:v>
                </c:pt>
                <c:pt idx="27">
                  <c:v>812.7634214525699</c:v>
                </c:pt>
                <c:pt idx="28">
                  <c:v>851.02930448435086</c:v>
                </c:pt>
                <c:pt idx="29">
                  <c:v>879.70799248973151</c:v>
                </c:pt>
                <c:pt idx="30">
                  <c:v>908.28322888450123</c:v>
                </c:pt>
                <c:pt idx="31">
                  <c:v>924.19242276187276</c:v>
                </c:pt>
                <c:pt idx="32">
                  <c:v>935.82212669537751</c:v>
                </c:pt>
                <c:pt idx="33">
                  <c:v>955.68834519739994</c:v>
                </c:pt>
                <c:pt idx="34">
                  <c:v>975.45809209521394</c:v>
                </c:pt>
                <c:pt idx="35">
                  <c:v>991.5930111412282</c:v>
                </c:pt>
                <c:pt idx="36">
                  <c:v>1014.8116344820196</c:v>
                </c:pt>
                <c:pt idx="37">
                  <c:v>1134.3029116377195</c:v>
                </c:pt>
                <c:pt idx="38">
                  <c:v>1369.9209207360789</c:v>
                </c:pt>
                <c:pt idx="39">
                  <c:v>1585.5412473819583</c:v>
                </c:pt>
                <c:pt idx="40">
                  <c:v>1898.956897330874</c:v>
                </c:pt>
                <c:pt idx="41">
                  <c:v>2639.3526996725941</c:v>
                </c:pt>
                <c:pt idx="42">
                  <c:v>3323.9864696065274</c:v>
                </c:pt>
                <c:pt idx="43">
                  <c:v>3902.2661550301991</c:v>
                </c:pt>
                <c:pt idx="44">
                  <c:v>4061.267653426939</c:v>
                </c:pt>
                <c:pt idx="45">
                  <c:v>4208.259300756753</c:v>
                </c:pt>
                <c:pt idx="46">
                  <c:v>4370.6554341595265</c:v>
                </c:pt>
                <c:pt idx="47">
                  <c:v>5146.2824869091364</c:v>
                </c:pt>
                <c:pt idx="48">
                  <c:v>6200.6491013055747</c:v>
                </c:pt>
                <c:pt idx="49">
                  <c:v>8245.2570834030303</c:v>
                </c:pt>
                <c:pt idx="50">
                  <c:v>12544.133395653782</c:v>
                </c:pt>
                <c:pt idx="51">
                  <c:v>18832.8409764928</c:v>
                </c:pt>
                <c:pt idx="52">
                  <c:v>26385.41753555863</c:v>
                </c:pt>
                <c:pt idx="53">
                  <c:v>33833.812608742672</c:v>
                </c:pt>
                <c:pt idx="54">
                  <c:v>38114.969774844736</c:v>
                </c:pt>
                <c:pt idx="55">
                  <c:v>38576.472897143423</c:v>
                </c:pt>
                <c:pt idx="56">
                  <c:v>42779.418248334114</c:v>
                </c:pt>
                <c:pt idx="57">
                  <c:v>44438.602787377757</c:v>
                </c:pt>
                <c:pt idx="58">
                  <c:v>50765.277172824979</c:v>
                </c:pt>
                <c:pt idx="59">
                  <c:v>58394.50359579744</c:v>
                </c:pt>
                <c:pt idx="60">
                  <c:v>66050.429145319795</c:v>
                </c:pt>
                <c:pt idx="61">
                  <c:v>73587.994467346463</c:v>
                </c:pt>
                <c:pt idx="62">
                  <c:v>80979.351564248223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25-4B3E-ADE0-B417C813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950639"/>
        <c:axId val="1048941487"/>
      </c:lineChart>
      <c:lineChart>
        <c:grouping val="standard"/>
        <c:varyColors val="0"/>
        <c:ser>
          <c:idx val="2"/>
          <c:order val="2"/>
          <c:tx>
            <c:strRef>
              <c:f>Sheet1!$O$14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Sheet1!$L$15:$L$77</c:f>
              <c:numCache>
                <c:formatCode>yyyy\-mm\-dd</c:formatCode>
                <c:ptCount val="63"/>
                <c:pt idx="0" formatCode="m/d/yyyy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43878</c:v>
                </c:pt>
                <c:pt idx="33">
                  <c:v>43879</c:v>
                </c:pt>
                <c:pt idx="34">
                  <c:v>43880</c:v>
                </c:pt>
                <c:pt idx="35">
                  <c:v>43881</c:v>
                </c:pt>
                <c:pt idx="36">
                  <c:v>43882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43920</c:v>
                </c:pt>
              </c:numCache>
            </c:numRef>
          </c:cat>
          <c:val>
            <c:numRef>
              <c:f>Sheet1!$O$15:$O$77</c:f>
              <c:numCache>
                <c:formatCode>0.00%</c:formatCode>
                <c:ptCount val="63"/>
                <c:pt idx="0">
                  <c:v>0.12481071078818662</c:v>
                </c:pt>
                <c:pt idx="1">
                  <c:v>0.12507897075711419</c:v>
                </c:pt>
                <c:pt idx="2">
                  <c:v>0.12254001516942313</c:v>
                </c:pt>
                <c:pt idx="3">
                  <c:v>0.1230495233610772</c:v>
                </c:pt>
                <c:pt idx="4">
                  <c:v>0.12994865541008377</c:v>
                </c:pt>
                <c:pt idx="5">
                  <c:v>0.13345355022719418</c:v>
                </c:pt>
                <c:pt idx="6">
                  <c:v>0.13343750579550773</c:v>
                </c:pt>
                <c:pt idx="7">
                  <c:v>0.1251029051910075</c:v>
                </c:pt>
                <c:pt idx="8">
                  <c:v>0.12493271646216889</c:v>
                </c:pt>
                <c:pt idx="9">
                  <c:v>0.15036238549430009</c:v>
                </c:pt>
                <c:pt idx="10">
                  <c:v>0.15086141600696001</c:v>
                </c:pt>
                <c:pt idx="11">
                  <c:v>0.16068452947557793</c:v>
                </c:pt>
                <c:pt idx="12">
                  <c:v>0.16430543590305266</c:v>
                </c:pt>
                <c:pt idx="13">
                  <c:v>0.16453340356434787</c:v>
                </c:pt>
                <c:pt idx="14">
                  <c:v>0.17425602920636032</c:v>
                </c:pt>
                <c:pt idx="15">
                  <c:v>0.17481217771923435</c:v>
                </c:pt>
                <c:pt idx="16">
                  <c:v>0.19452747714933721</c:v>
                </c:pt>
                <c:pt idx="17">
                  <c:v>0.19598522124967932</c:v>
                </c:pt>
                <c:pt idx="18">
                  <c:v>0.19646177768074666</c:v>
                </c:pt>
                <c:pt idx="19">
                  <c:v>0.19854172710160789</c:v>
                </c:pt>
                <c:pt idx="20">
                  <c:v>0.19951584795594438</c:v>
                </c:pt>
                <c:pt idx="21">
                  <c:v>0.19616144188745893</c:v>
                </c:pt>
                <c:pt idx="22">
                  <c:v>0.19684286273582868</c:v>
                </c:pt>
                <c:pt idx="23">
                  <c:v>0.19496143280042874</c:v>
                </c:pt>
                <c:pt idx="24">
                  <c:v>0.20038025708808385</c:v>
                </c:pt>
                <c:pt idx="25">
                  <c:v>0.19928687368048947</c:v>
                </c:pt>
                <c:pt idx="26">
                  <c:v>0.1941351723008771</c:v>
                </c:pt>
                <c:pt idx="27">
                  <c:v>0.19678917000259566</c:v>
                </c:pt>
                <c:pt idx="28">
                  <c:v>0.22341491271827491</c:v>
                </c:pt>
                <c:pt idx="29">
                  <c:v>0.22605290959177043</c:v>
                </c:pt>
                <c:pt idx="30">
                  <c:v>0.22904049633201387</c:v>
                </c:pt>
                <c:pt idx="31">
                  <c:v>0.2271097342214497</c:v>
                </c:pt>
                <c:pt idx="32">
                  <c:v>0.24251322423686114</c:v>
                </c:pt>
                <c:pt idx="33">
                  <c:v>0.24305584611093292</c:v>
                </c:pt>
                <c:pt idx="34">
                  <c:v>0.2431789540181018</c:v>
                </c:pt>
                <c:pt idx="35">
                  <c:v>0.25168590423975551</c:v>
                </c:pt>
                <c:pt idx="36">
                  <c:v>0.25364716359246947</c:v>
                </c:pt>
                <c:pt idx="37">
                  <c:v>0.26008050748847006</c:v>
                </c:pt>
                <c:pt idx="38">
                  <c:v>0.28516288745025348</c:v>
                </c:pt>
                <c:pt idx="39">
                  <c:v>0.27466168710350425</c:v>
                </c:pt>
                <c:pt idx="40">
                  <c:v>0.28355990012203558</c:v>
                </c:pt>
                <c:pt idx="41">
                  <c:v>0.2957099090618065</c:v>
                </c:pt>
                <c:pt idx="42">
                  <c:v>0.30242788242839169</c:v>
                </c:pt>
                <c:pt idx="43">
                  <c:v>0.31111591527787441</c:v>
                </c:pt>
                <c:pt idx="44">
                  <c:v>0.30581285857595952</c:v>
                </c:pt>
                <c:pt idx="45">
                  <c:v>0.32511821336671776</c:v>
                </c:pt>
                <c:pt idx="46">
                  <c:v>0.35749735870577015</c:v>
                </c:pt>
                <c:pt idx="47">
                  <c:v>0.43511869097168171</c:v>
                </c:pt>
                <c:pt idx="48">
                  <c:v>0.45358291177507659</c:v>
                </c:pt>
                <c:pt idx="49">
                  <c:v>0.54132035173337434</c:v>
                </c:pt>
                <c:pt idx="50">
                  <c:v>0.57293743996099222</c:v>
                </c:pt>
                <c:pt idx="51">
                  <c:v>0.57302990762008177</c:v>
                </c:pt>
                <c:pt idx="52">
                  <c:v>0.57705846365808589</c:v>
                </c:pt>
                <c:pt idx="53">
                  <c:v>0.57670523379434335</c:v>
                </c:pt>
                <c:pt idx="54">
                  <c:v>0.58130317243247454</c:v>
                </c:pt>
                <c:pt idx="55">
                  <c:v>0.59047310243614148</c:v>
                </c:pt>
                <c:pt idx="56">
                  <c:v>0.59803921871898347</c:v>
                </c:pt>
                <c:pt idx="57">
                  <c:v>0.59800835818393283</c:v>
                </c:pt>
                <c:pt idx="58">
                  <c:v>0.60469539026164587</c:v>
                </c:pt>
                <c:pt idx="59">
                  <c:v>0.60613024873958143</c:v>
                </c:pt>
                <c:pt idx="60">
                  <c:v>0.60572975436100063</c:v>
                </c:pt>
                <c:pt idx="61">
                  <c:v>0.60804736143230853</c:v>
                </c:pt>
                <c:pt idx="62">
                  <c:v>0.60262144413805274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5-4B3E-ADE0-B417C8130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502319"/>
        <c:axId val="1044403743"/>
      </c:lineChart>
      <c:dateAx>
        <c:axId val="1048950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941487"/>
        <c:crosses val="autoZero"/>
        <c:auto val="1"/>
        <c:lblOffset val="100"/>
        <c:baseTimeUnit val="days"/>
      </c:dateAx>
      <c:valAx>
        <c:axId val="104894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8950639"/>
        <c:crosses val="autoZero"/>
        <c:crossBetween val="between"/>
      </c:valAx>
      <c:valAx>
        <c:axId val="104440374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5502319"/>
        <c:crosses val="max"/>
        <c:crossBetween val="between"/>
      </c:valAx>
      <c:dateAx>
        <c:axId val="54550231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44403743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코스피</a:t>
            </a:r>
            <a:r>
              <a:rPr lang="en-US" altLang="ko-KR"/>
              <a:t>200 Pin risk low vol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Sheet1!$V$14</c:f>
              <c:strCache>
                <c:ptCount val="1"/>
                <c:pt idx="0">
                  <c:v>tow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Sheet1!$U$15:$U$78</c:f>
              <c:numCache>
                <c:formatCode>yyyy\-mm\-dd</c:formatCode>
                <c:ptCount val="6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43955</c:v>
                </c:pt>
                <c:pt idx="46">
                  <c:v>43956</c:v>
                </c:pt>
                <c:pt idx="47">
                  <c:v>43957</c:v>
                </c:pt>
                <c:pt idx="48">
                  <c:v>43958</c:v>
                </c:pt>
                <c:pt idx="49">
                  <c:v>43959</c:v>
                </c:pt>
                <c:pt idx="50">
                  <c:v>43962</c:v>
                </c:pt>
                <c:pt idx="51">
                  <c:v>43963</c:v>
                </c:pt>
                <c:pt idx="52">
                  <c:v>43964</c:v>
                </c:pt>
                <c:pt idx="53">
                  <c:v>43965</c:v>
                </c:pt>
                <c:pt idx="54">
                  <c:v>43966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</c:numCache>
            </c:numRef>
          </c:cat>
          <c:val>
            <c:numRef>
              <c:f>Sheet1!$V$15:$V$78</c:f>
            </c:numRef>
          </c:val>
          <c:smooth val="0"/>
          <c:extLst>
            <c:ext xmlns:c16="http://schemas.microsoft.com/office/drawing/2014/chart" uri="{C3380CC4-5D6E-409C-BE32-E72D297353CC}">
              <c16:uniqueId val="{00000000-1A68-4F0A-90FF-9362EE1E4835}"/>
            </c:ext>
          </c:extLst>
        </c:ser>
        <c:ser>
          <c:idx val="1"/>
          <c:order val="1"/>
          <c:tx>
            <c:strRef>
              <c:f>Sheet1!$W$14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Sheet1!$U$15:$U$78</c:f>
              <c:numCache>
                <c:formatCode>yyyy\-mm\-dd</c:formatCode>
                <c:ptCount val="6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43955</c:v>
                </c:pt>
                <c:pt idx="46">
                  <c:v>43956</c:v>
                </c:pt>
                <c:pt idx="47">
                  <c:v>43957</c:v>
                </c:pt>
                <c:pt idx="48">
                  <c:v>43958</c:v>
                </c:pt>
                <c:pt idx="49">
                  <c:v>43959</c:v>
                </c:pt>
                <c:pt idx="50">
                  <c:v>43962</c:v>
                </c:pt>
                <c:pt idx="51">
                  <c:v>43963</c:v>
                </c:pt>
                <c:pt idx="52">
                  <c:v>43964</c:v>
                </c:pt>
                <c:pt idx="53">
                  <c:v>43965</c:v>
                </c:pt>
                <c:pt idx="54">
                  <c:v>43966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</c:numCache>
            </c:numRef>
          </c:cat>
          <c:val>
            <c:numRef>
              <c:f>Sheet1!$W$15:$W$78</c:f>
            </c:numRef>
          </c:val>
          <c:smooth val="0"/>
          <c:extLst>
            <c:ext xmlns:c16="http://schemas.microsoft.com/office/drawing/2014/chart" uri="{C3380CC4-5D6E-409C-BE32-E72D297353CC}">
              <c16:uniqueId val="{00000001-1A68-4F0A-90FF-9362EE1E4835}"/>
            </c:ext>
          </c:extLst>
        </c:ser>
        <c:ser>
          <c:idx val="3"/>
          <c:order val="3"/>
          <c:tx>
            <c:strRef>
              <c:f>Sheet1!$Y$14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Sheet1!$U$15:$U$78</c:f>
              <c:numCache>
                <c:formatCode>yyyy\-mm\-dd</c:formatCode>
                <c:ptCount val="6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43955</c:v>
                </c:pt>
                <c:pt idx="46">
                  <c:v>43956</c:v>
                </c:pt>
                <c:pt idx="47">
                  <c:v>43957</c:v>
                </c:pt>
                <c:pt idx="48">
                  <c:v>43958</c:v>
                </c:pt>
                <c:pt idx="49">
                  <c:v>43959</c:v>
                </c:pt>
                <c:pt idx="50">
                  <c:v>43962</c:v>
                </c:pt>
                <c:pt idx="51">
                  <c:v>43963</c:v>
                </c:pt>
                <c:pt idx="52">
                  <c:v>43964</c:v>
                </c:pt>
                <c:pt idx="53">
                  <c:v>43965</c:v>
                </c:pt>
                <c:pt idx="54">
                  <c:v>43966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</c:numCache>
            </c:numRef>
          </c:cat>
          <c:val>
            <c:numRef>
              <c:f>Sheet1!$Y$15:$Y$78</c:f>
            </c:numRef>
          </c:val>
          <c:smooth val="0"/>
          <c:extLst>
            <c:ext xmlns:c16="http://schemas.microsoft.com/office/drawing/2014/chart" uri="{C3380CC4-5D6E-409C-BE32-E72D297353CC}">
              <c16:uniqueId val="{00000003-1A68-4F0A-90FF-9362EE1E4835}"/>
            </c:ext>
          </c:extLst>
        </c:ser>
        <c:ser>
          <c:idx val="4"/>
          <c:order val="4"/>
          <c:tx>
            <c:strRef>
              <c:f>Sheet1!$Z$14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Sheet1!$U$15:$U$78</c:f>
              <c:numCache>
                <c:formatCode>yyyy\-mm\-dd</c:formatCode>
                <c:ptCount val="6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43955</c:v>
                </c:pt>
                <c:pt idx="46">
                  <c:v>43956</c:v>
                </c:pt>
                <c:pt idx="47">
                  <c:v>43957</c:v>
                </c:pt>
                <c:pt idx="48">
                  <c:v>43958</c:v>
                </c:pt>
                <c:pt idx="49">
                  <c:v>43959</c:v>
                </c:pt>
                <c:pt idx="50">
                  <c:v>43962</c:v>
                </c:pt>
                <c:pt idx="51">
                  <c:v>43963</c:v>
                </c:pt>
                <c:pt idx="52">
                  <c:v>43964</c:v>
                </c:pt>
                <c:pt idx="53">
                  <c:v>43965</c:v>
                </c:pt>
                <c:pt idx="54">
                  <c:v>43966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</c:numCache>
            </c:numRef>
          </c:cat>
          <c:val>
            <c:numRef>
              <c:f>Sheet1!$Z$15:$Z$78</c:f>
            </c:numRef>
          </c:val>
          <c:smooth val="0"/>
          <c:extLst>
            <c:ext xmlns:c16="http://schemas.microsoft.com/office/drawing/2014/chart" uri="{C3380CC4-5D6E-409C-BE32-E72D297353CC}">
              <c16:uniqueId val="{00000004-1A68-4F0A-90FF-9362EE1E4835}"/>
            </c:ext>
          </c:extLst>
        </c:ser>
        <c:ser>
          <c:idx val="5"/>
          <c:order val="5"/>
          <c:tx>
            <c:strRef>
              <c:f>Sheet1!$AA$14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Sheet1!$U$15:$U$78</c:f>
              <c:numCache>
                <c:formatCode>yyyy\-mm\-dd</c:formatCode>
                <c:ptCount val="6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43955</c:v>
                </c:pt>
                <c:pt idx="46">
                  <c:v>43956</c:v>
                </c:pt>
                <c:pt idx="47">
                  <c:v>43957</c:v>
                </c:pt>
                <c:pt idx="48">
                  <c:v>43958</c:v>
                </c:pt>
                <c:pt idx="49">
                  <c:v>43959</c:v>
                </c:pt>
                <c:pt idx="50">
                  <c:v>43962</c:v>
                </c:pt>
                <c:pt idx="51">
                  <c:v>43963</c:v>
                </c:pt>
                <c:pt idx="52">
                  <c:v>43964</c:v>
                </c:pt>
                <c:pt idx="53">
                  <c:v>43965</c:v>
                </c:pt>
                <c:pt idx="54">
                  <c:v>43966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</c:numCache>
            </c:numRef>
          </c:cat>
          <c:val>
            <c:numRef>
              <c:f>Sheet1!$AA$15:$AA$78</c:f>
            </c:numRef>
          </c:val>
          <c:smooth val="0"/>
          <c:extLst>
            <c:ext xmlns:c16="http://schemas.microsoft.com/office/drawing/2014/chart" uri="{C3380CC4-5D6E-409C-BE32-E72D297353CC}">
              <c16:uniqueId val="{00000005-1A68-4F0A-90FF-9362EE1E4835}"/>
            </c:ext>
          </c:extLst>
        </c:ser>
        <c:ser>
          <c:idx val="6"/>
          <c:order val="6"/>
          <c:tx>
            <c:strRef>
              <c:f>Sheet1!$AB$14</c:f>
              <c:strCache>
                <c:ptCount val="1"/>
                <c:pt idx="0">
                  <c:v>cum cost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Sheet1!$U$15:$U$78</c:f>
              <c:numCache>
                <c:formatCode>yyyy\-mm\-dd</c:formatCode>
                <c:ptCount val="6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43955</c:v>
                </c:pt>
                <c:pt idx="46">
                  <c:v>43956</c:v>
                </c:pt>
                <c:pt idx="47">
                  <c:v>43957</c:v>
                </c:pt>
                <c:pt idx="48">
                  <c:v>43958</c:v>
                </c:pt>
                <c:pt idx="49">
                  <c:v>43959</c:v>
                </c:pt>
                <c:pt idx="50">
                  <c:v>43962</c:v>
                </c:pt>
                <c:pt idx="51">
                  <c:v>43963</c:v>
                </c:pt>
                <c:pt idx="52">
                  <c:v>43964</c:v>
                </c:pt>
                <c:pt idx="53">
                  <c:v>43965</c:v>
                </c:pt>
                <c:pt idx="54">
                  <c:v>43966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</c:numCache>
            </c:numRef>
          </c:cat>
          <c:val>
            <c:numRef>
              <c:f>Sheet1!$AB$15:$AB$78</c:f>
              <c:numCache>
                <c:formatCode>General</c:formatCode>
                <c:ptCount val="64"/>
                <c:pt idx="0">
                  <c:v>1</c:v>
                </c:pt>
                <c:pt idx="1">
                  <c:v>2.000588419286399</c:v>
                </c:pt>
                <c:pt idx="2">
                  <c:v>2.9804578854792583</c:v>
                </c:pt>
                <c:pt idx="3">
                  <c:v>3.9438960547711828</c:v>
                </c:pt>
                <c:pt idx="4">
                  <c:v>4.9373277411310816</c:v>
                </c:pt>
                <c:pt idx="5">
                  <c:v>5.905402705809836</c:v>
                </c:pt>
                <c:pt idx="6">
                  <c:v>6.8866381713870481</c:v>
                </c:pt>
                <c:pt idx="7">
                  <c:v>7.8030791001562747</c:v>
                </c:pt>
                <c:pt idx="8">
                  <c:v>8.5920104874847905</c:v>
                </c:pt>
                <c:pt idx="9">
                  <c:v>9.2802381028670524</c:v>
                </c:pt>
                <c:pt idx="10">
                  <c:v>9.8195250614121807</c:v>
                </c:pt>
                <c:pt idx="11">
                  <c:v>10.255857717334187</c:v>
                </c:pt>
                <c:pt idx="12">
                  <c:v>10.517720814761827</c:v>
                </c:pt>
                <c:pt idx="13">
                  <c:v>10.627068924397291</c:v>
                </c:pt>
                <c:pt idx="14">
                  <c:v>10.992133940067486</c:v>
                </c:pt>
                <c:pt idx="15">
                  <c:v>11.355945804498381</c:v>
                </c:pt>
                <c:pt idx="16">
                  <c:v>11.956392499984659</c:v>
                </c:pt>
                <c:pt idx="17">
                  <c:v>12.754894381166281</c:v>
                </c:pt>
                <c:pt idx="18">
                  <c:v>13.536618219052675</c:v>
                </c:pt>
                <c:pt idx="19">
                  <c:v>14.352644950965793</c:v>
                </c:pt>
                <c:pt idx="20">
                  <c:v>15.153229705562076</c:v>
                </c:pt>
                <c:pt idx="21">
                  <c:v>15.986466692481139</c:v>
                </c:pt>
                <c:pt idx="22">
                  <c:v>16.730693391473331</c:v>
                </c:pt>
                <c:pt idx="23">
                  <c:v>17.522377186522966</c:v>
                </c:pt>
                <c:pt idx="24">
                  <c:v>18.312913625844061</c:v>
                </c:pt>
                <c:pt idx="25">
                  <c:v>19.170898266511777</c:v>
                </c:pt>
                <c:pt idx="26">
                  <c:v>20.057306200155743</c:v>
                </c:pt>
                <c:pt idx="27">
                  <c:v>20.922194273846483</c:v>
                </c:pt>
                <c:pt idx="28">
                  <c:v>21.811226489059646</c:v>
                </c:pt>
                <c:pt idx="29">
                  <c:v>22.713975112234646</c:v>
                </c:pt>
                <c:pt idx="30">
                  <c:v>23.578800903321387</c:v>
                </c:pt>
                <c:pt idx="31">
                  <c:v>24.471696885599393</c:v>
                </c:pt>
                <c:pt idx="32">
                  <c:v>25.362211426190687</c:v>
                </c:pt>
                <c:pt idx="33">
                  <c:v>26.243138364931301</c:v>
                </c:pt>
                <c:pt idx="34">
                  <c:v>27.171978219404973</c:v>
                </c:pt>
                <c:pt idx="35">
                  <c:v>28.064337753366214</c:v>
                </c:pt>
                <c:pt idx="36">
                  <c:v>28.904427303674733</c:v>
                </c:pt>
                <c:pt idx="37">
                  <c:v>29.718550549755431</c:v>
                </c:pt>
                <c:pt idx="38">
                  <c:v>30.520974631163142</c:v>
                </c:pt>
                <c:pt idx="39">
                  <c:v>31.228182717007844</c:v>
                </c:pt>
                <c:pt idx="40">
                  <c:v>32.030377183727211</c:v>
                </c:pt>
                <c:pt idx="41">
                  <c:v>32.864474510054841</c:v>
                </c:pt>
                <c:pt idx="42">
                  <c:v>33.728588040113074</c:v>
                </c:pt>
                <c:pt idx="43">
                  <c:v>34.53203187673261</c:v>
                </c:pt>
                <c:pt idx="44">
                  <c:v>35.318728072386932</c:v>
                </c:pt>
                <c:pt idx="45">
                  <c:v>35.802669417426038</c:v>
                </c:pt>
                <c:pt idx="46">
                  <c:v>36.259284929639485</c:v>
                </c:pt>
                <c:pt idx="47">
                  <c:v>36.8599168486381</c:v>
                </c:pt>
                <c:pt idx="48">
                  <c:v>37.427552155189829</c:v>
                </c:pt>
                <c:pt idx="49">
                  <c:v>38.06296854979913</c:v>
                </c:pt>
                <c:pt idx="50">
                  <c:v>38.573541846336781</c:v>
                </c:pt>
                <c:pt idx="51">
                  <c:v>38.957512703080532</c:v>
                </c:pt>
                <c:pt idx="52">
                  <c:v>39.423775411923103</c:v>
                </c:pt>
                <c:pt idx="53">
                  <c:v>39.766054672261156</c:v>
                </c:pt>
                <c:pt idx="54">
                  <c:v>40.099700626229279</c:v>
                </c:pt>
                <c:pt idx="55">
                  <c:v>40.311694634884937</c:v>
                </c:pt>
                <c:pt idx="56">
                  <c:v>40.888361495550456</c:v>
                </c:pt>
                <c:pt idx="57">
                  <c:v>41.549269494808314</c:v>
                </c:pt>
                <c:pt idx="58">
                  <c:v>42.254120599463803</c:v>
                </c:pt>
                <c:pt idx="59">
                  <c:v>42.578941466667807</c:v>
                </c:pt>
                <c:pt idx="60">
                  <c:v>42.976682403969022</c:v>
                </c:pt>
                <c:pt idx="61">
                  <c:v>43.815361267135565</c:v>
                </c:pt>
                <c:pt idx="62">
                  <c:v>44.644831100686424</c:v>
                </c:pt>
                <c:pt idx="63">
                  <c:v>45.466115680611651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68-4F0A-90FF-9362EE1E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950463"/>
        <c:axId val="1219937151"/>
      </c:lineChart>
      <c:lineChart>
        <c:grouping val="standard"/>
        <c:varyColors val="0"/>
        <c:ser>
          <c:idx val="2"/>
          <c:order val="2"/>
          <c:tx>
            <c:strRef>
              <c:f>Sheet1!$X$14</c:f>
              <c:strCache>
                <c:ptCount val="1"/>
                <c:pt idx="0">
                  <c:v>vol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Sheet1!$U$15:$U$78</c:f>
              <c:numCache>
                <c:formatCode>yyyy\-mm\-dd</c:formatCode>
                <c:ptCount val="6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43917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43948</c:v>
                </c:pt>
                <c:pt idx="41">
                  <c:v>43949</c:v>
                </c:pt>
                <c:pt idx="42">
                  <c:v>43950</c:v>
                </c:pt>
                <c:pt idx="43">
                  <c:v>43951</c:v>
                </c:pt>
                <c:pt idx="44">
                  <c:v>43952</c:v>
                </c:pt>
                <c:pt idx="45">
                  <c:v>43955</c:v>
                </c:pt>
                <c:pt idx="46">
                  <c:v>43956</c:v>
                </c:pt>
                <c:pt idx="47">
                  <c:v>43957</c:v>
                </c:pt>
                <c:pt idx="48">
                  <c:v>43958</c:v>
                </c:pt>
                <c:pt idx="49">
                  <c:v>43959</c:v>
                </c:pt>
                <c:pt idx="50">
                  <c:v>43962</c:v>
                </c:pt>
                <c:pt idx="51">
                  <c:v>43963</c:v>
                </c:pt>
                <c:pt idx="52">
                  <c:v>43964</c:v>
                </c:pt>
                <c:pt idx="53">
                  <c:v>43965</c:v>
                </c:pt>
                <c:pt idx="54">
                  <c:v>43966</c:v>
                </c:pt>
                <c:pt idx="55">
                  <c:v>43969</c:v>
                </c:pt>
                <c:pt idx="56">
                  <c:v>43970</c:v>
                </c:pt>
                <c:pt idx="57">
                  <c:v>43971</c:v>
                </c:pt>
                <c:pt idx="58">
                  <c:v>43972</c:v>
                </c:pt>
                <c:pt idx="59">
                  <c:v>43973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</c:numCache>
            </c:numRef>
          </c:cat>
          <c:val>
            <c:numRef>
              <c:f>Sheet1!$X$15:$X$78</c:f>
              <c:numCache>
                <c:formatCode>0.00%</c:formatCode>
                <c:ptCount val="64"/>
                <c:pt idx="0">
                  <c:v>0.30242788242839169</c:v>
                </c:pt>
                <c:pt idx="1">
                  <c:v>0.31111591527787441</c:v>
                </c:pt>
                <c:pt idx="2">
                  <c:v>0.30581285857595952</c:v>
                </c:pt>
                <c:pt idx="3">
                  <c:v>0.32511821336671776</c:v>
                </c:pt>
                <c:pt idx="4">
                  <c:v>0.35749735870577015</c:v>
                </c:pt>
                <c:pt idx="5">
                  <c:v>0.43511869097168171</c:v>
                </c:pt>
                <c:pt idx="6">
                  <c:v>0.45358291177507659</c:v>
                </c:pt>
                <c:pt idx="7">
                  <c:v>0.54132035173337434</c:v>
                </c:pt>
                <c:pt idx="8">
                  <c:v>0.57293743996099222</c:v>
                </c:pt>
                <c:pt idx="9">
                  <c:v>0.57302990762008177</c:v>
                </c:pt>
                <c:pt idx="10">
                  <c:v>0.57705846365808589</c:v>
                </c:pt>
                <c:pt idx="11">
                  <c:v>0.57670523379434335</c:v>
                </c:pt>
                <c:pt idx="12">
                  <c:v>0.58130317243247454</c:v>
                </c:pt>
                <c:pt idx="13">
                  <c:v>0.59047310243614148</c:v>
                </c:pt>
                <c:pt idx="14">
                  <c:v>0.59803921871898347</c:v>
                </c:pt>
                <c:pt idx="15">
                  <c:v>0.59800835818393283</c:v>
                </c:pt>
                <c:pt idx="16">
                  <c:v>0.60469539026164587</c:v>
                </c:pt>
                <c:pt idx="17">
                  <c:v>0.60613024873958143</c:v>
                </c:pt>
                <c:pt idx="18">
                  <c:v>0.60572975436100063</c:v>
                </c:pt>
                <c:pt idx="19">
                  <c:v>0.60804736143230853</c:v>
                </c:pt>
                <c:pt idx="20">
                  <c:v>0.60262144413805274</c:v>
                </c:pt>
                <c:pt idx="21">
                  <c:v>0.60362217580666699</c:v>
                </c:pt>
                <c:pt idx="22">
                  <c:v>0.60592902825639094</c:v>
                </c:pt>
                <c:pt idx="23">
                  <c:v>0.60073888000445086</c:v>
                </c:pt>
                <c:pt idx="24">
                  <c:v>0.5991156449319297</c:v>
                </c:pt>
                <c:pt idx="25">
                  <c:v>0.60507801688921925</c:v>
                </c:pt>
                <c:pt idx="26">
                  <c:v>0.59282667169059478</c:v>
                </c:pt>
                <c:pt idx="27">
                  <c:v>0.59318103838964331</c:v>
                </c:pt>
                <c:pt idx="28">
                  <c:v>0.58812501989904209</c:v>
                </c:pt>
                <c:pt idx="29">
                  <c:v>0.57811474001070196</c:v>
                </c:pt>
                <c:pt idx="30">
                  <c:v>0.57316712190154595</c:v>
                </c:pt>
                <c:pt idx="31">
                  <c:v>0.56581015503477528</c:v>
                </c:pt>
                <c:pt idx="32">
                  <c:v>0.55877319955199722</c:v>
                </c:pt>
                <c:pt idx="33">
                  <c:v>0.53532349825081949</c:v>
                </c:pt>
                <c:pt idx="34">
                  <c:v>0.4744135296763704</c:v>
                </c:pt>
                <c:pt idx="35">
                  <c:v>0.43549172418231935</c:v>
                </c:pt>
                <c:pt idx="36">
                  <c:v>0.4091109034031622</c:v>
                </c:pt>
                <c:pt idx="37">
                  <c:v>0.3228075342220767</c:v>
                </c:pt>
                <c:pt idx="38">
                  <c:v>0.28517177453209086</c:v>
                </c:pt>
                <c:pt idx="39">
                  <c:v>0.28029727452593145</c:v>
                </c:pt>
                <c:pt idx="40">
                  <c:v>0.27671931578308945</c:v>
                </c:pt>
                <c:pt idx="41">
                  <c:v>0.27694743064645161</c:v>
                </c:pt>
                <c:pt idx="42">
                  <c:v>0.27419975000029007</c:v>
                </c:pt>
                <c:pt idx="43">
                  <c:v>0.23651123257757362</c:v>
                </c:pt>
                <c:pt idx="44">
                  <c:v>0.23141477649752482</c:v>
                </c:pt>
                <c:pt idx="45">
                  <c:v>0.23127807597569736</c:v>
                </c:pt>
                <c:pt idx="46">
                  <c:v>0.20470346436357967</c:v>
                </c:pt>
                <c:pt idx="47">
                  <c:v>0.21095058864015845</c:v>
                </c:pt>
                <c:pt idx="48">
                  <c:v>0.20644307891315838</c:v>
                </c:pt>
                <c:pt idx="49">
                  <c:v>0.20303563976071434</c:v>
                </c:pt>
                <c:pt idx="50">
                  <c:v>0.20836749145505229</c:v>
                </c:pt>
                <c:pt idx="51">
                  <c:v>0.20141692950992343</c:v>
                </c:pt>
                <c:pt idx="52">
                  <c:v>0.2018351088177201</c:v>
                </c:pt>
                <c:pt idx="53">
                  <c:v>0.2017256987335328</c:v>
                </c:pt>
                <c:pt idx="54">
                  <c:v>0.20135242215628538</c:v>
                </c:pt>
                <c:pt idx="55">
                  <c:v>0.18135021115678429</c:v>
                </c:pt>
                <c:pt idx="56">
                  <c:v>0.18300519806167276</c:v>
                </c:pt>
                <c:pt idx="57">
                  <c:v>0.17967328499334898</c:v>
                </c:pt>
                <c:pt idx="58">
                  <c:v>0.20176174379291206</c:v>
                </c:pt>
                <c:pt idx="59">
                  <c:v>0.2016629529039573</c:v>
                </c:pt>
                <c:pt idx="60">
                  <c:v>0.19657302199580462</c:v>
                </c:pt>
                <c:pt idx="61">
                  <c:v>0.19294315858704117</c:v>
                </c:pt>
                <c:pt idx="62">
                  <c:v>0.19302253621598636</c:v>
                </c:pt>
                <c:pt idx="63">
                  <c:v>0.19298495547753688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8-4F0A-90FF-9362EE1E4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175199"/>
        <c:axId val="553168959"/>
      </c:lineChart>
      <c:dateAx>
        <c:axId val="12199504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37151"/>
        <c:crosses val="autoZero"/>
        <c:auto val="1"/>
        <c:lblOffset val="100"/>
        <c:baseTimeUnit val="days"/>
      </c:dateAx>
      <c:valAx>
        <c:axId val="121993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950463"/>
        <c:crosses val="autoZero"/>
        <c:crossBetween val="between"/>
      </c:valAx>
      <c:valAx>
        <c:axId val="55316895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175199"/>
        <c:crosses val="max"/>
        <c:crossBetween val="between"/>
      </c:valAx>
      <c:dateAx>
        <c:axId val="553175199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553168959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4</xdr:row>
      <xdr:rowOff>95250</xdr:rowOff>
    </xdr:from>
    <xdr:to>
      <xdr:col>9</xdr:col>
      <xdr:colOff>676275</xdr:colOff>
      <xdr:row>19</xdr:row>
      <xdr:rowOff>85726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46" name="FnBtn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29</xdr:col>
      <xdr:colOff>366711</xdr:colOff>
      <xdr:row>12</xdr:row>
      <xdr:rowOff>142874</xdr:rowOff>
    </xdr:from>
    <xdr:to>
      <xdr:col>36</xdr:col>
      <xdr:colOff>304800</xdr:colOff>
      <xdr:row>26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252411</xdr:colOff>
      <xdr:row>27</xdr:row>
      <xdr:rowOff>142874</xdr:rowOff>
    </xdr:from>
    <xdr:to>
      <xdr:col>36</xdr:col>
      <xdr:colOff>200025</xdr:colOff>
      <xdr:row>41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210"/>
  <sheetViews>
    <sheetView showGridLines="0" tabSelected="1" topLeftCell="A10" workbookViewId="0">
      <selection activeCell="U14" sqref="U14"/>
    </sheetView>
  </sheetViews>
  <sheetFormatPr defaultRowHeight="16.5" x14ac:dyDescent="0.3"/>
  <cols>
    <col min="1" max="1" width="11.125" bestFit="1" customWidth="1"/>
    <col min="2" max="3" width="9.5" bestFit="1" customWidth="1"/>
    <col min="12" max="12" width="11.125" bestFit="1" customWidth="1"/>
    <col min="13" max="13" width="11.125" hidden="1" customWidth="1"/>
    <col min="14" max="14" width="0" hidden="1" customWidth="1"/>
    <col min="15" max="15" width="9" customWidth="1"/>
    <col min="16" max="16" width="0" hidden="1" customWidth="1"/>
    <col min="17" max="17" width="11.125" hidden="1" customWidth="1"/>
    <col min="18" max="18" width="13.125" hidden="1" customWidth="1"/>
    <col min="20" max="20" width="11.125" bestFit="1" customWidth="1"/>
    <col min="22" max="23" width="0" hidden="1" customWidth="1"/>
    <col min="24" max="24" width="11.125" bestFit="1" customWidth="1"/>
    <col min="25" max="27" width="0" hidden="1" customWidth="1"/>
  </cols>
  <sheetData>
    <row r="1" spans="1:29" x14ac:dyDescent="0.3">
      <c r="B1" s="2" t="s">
        <v>18</v>
      </c>
    </row>
    <row r="2" spans="1:29" x14ac:dyDescent="0.3">
      <c r="A2" s="5" t="s">
        <v>19</v>
      </c>
      <c r="B2" s="5"/>
    </row>
    <row r="3" spans="1:29" x14ac:dyDescent="0.3">
      <c r="A3" s="6" t="s">
        <v>20</v>
      </c>
      <c r="B3" s="6" t="s">
        <v>21</v>
      </c>
      <c r="C3" s="18" t="s">
        <v>5</v>
      </c>
    </row>
    <row r="4" spans="1:29" x14ac:dyDescent="0.3">
      <c r="A4" s="6" t="s">
        <v>22</v>
      </c>
      <c r="B4" s="6" t="s">
        <v>21</v>
      </c>
      <c r="C4" s="3" t="s">
        <v>21</v>
      </c>
    </row>
    <row r="5" spans="1:29" x14ac:dyDescent="0.3">
      <c r="A5" s="6" t="s">
        <v>23</v>
      </c>
      <c r="B5" s="17" t="s">
        <v>1</v>
      </c>
      <c r="C5" s="20" t="s">
        <v>3</v>
      </c>
    </row>
    <row r="6" spans="1:29" x14ac:dyDescent="0.3">
      <c r="A6" s="6" t="s">
        <v>24</v>
      </c>
      <c r="B6" s="19" t="s">
        <v>2</v>
      </c>
      <c r="C6" s="18" t="s">
        <v>4</v>
      </c>
    </row>
    <row r="7" spans="1:29" x14ac:dyDescent="0.3">
      <c r="A7" s="6" t="s">
        <v>25</v>
      </c>
      <c r="B7" s="16" t="s">
        <v>0</v>
      </c>
      <c r="C7" s="3" t="s">
        <v>21</v>
      </c>
      <c r="U7" t="s">
        <v>8</v>
      </c>
    </row>
    <row r="8" spans="1:29" x14ac:dyDescent="0.3">
      <c r="A8" s="7" t="s">
        <v>26</v>
      </c>
      <c r="B8" s="7">
        <v>20191001</v>
      </c>
      <c r="C8" s="3">
        <v>20200630</v>
      </c>
      <c r="L8" t="s">
        <v>8</v>
      </c>
      <c r="U8" t="s">
        <v>6</v>
      </c>
      <c r="V8" s="4">
        <v>43891</v>
      </c>
    </row>
    <row r="9" spans="1:29" x14ac:dyDescent="0.3">
      <c r="A9" s="8" t="s">
        <v>27</v>
      </c>
      <c r="B9" s="9" t="s">
        <v>31</v>
      </c>
      <c r="L9" t="s">
        <v>6</v>
      </c>
      <c r="M9" s="4">
        <v>43832</v>
      </c>
      <c r="U9" t="s">
        <v>7</v>
      </c>
      <c r="V9" s="4">
        <v>43980</v>
      </c>
    </row>
    <row r="10" spans="1:29" x14ac:dyDescent="0.3">
      <c r="A10" s="10" t="s">
        <v>28</v>
      </c>
      <c r="B10" s="11" t="s">
        <v>32</v>
      </c>
      <c r="L10" t="s">
        <v>7</v>
      </c>
      <c r="M10" s="4">
        <v>43921</v>
      </c>
      <c r="U10" t="s">
        <v>15</v>
      </c>
      <c r="V10" s="23">
        <v>270</v>
      </c>
    </row>
    <row r="11" spans="1:29" x14ac:dyDescent="0.3">
      <c r="A11" s="10" t="s">
        <v>29</v>
      </c>
      <c r="B11" s="11" t="s">
        <v>33</v>
      </c>
      <c r="L11" t="s">
        <v>15</v>
      </c>
      <c r="M11" s="23">
        <v>230</v>
      </c>
      <c r="U11" t="s">
        <v>16</v>
      </c>
      <c r="V11" s="22">
        <v>0.01</v>
      </c>
    </row>
    <row r="12" spans="1:29" x14ac:dyDescent="0.3">
      <c r="A12" s="10" t="s">
        <v>22</v>
      </c>
      <c r="B12" s="11" t="s">
        <v>34</v>
      </c>
      <c r="L12" t="s">
        <v>16</v>
      </c>
      <c r="M12" s="22">
        <v>0.01</v>
      </c>
    </row>
    <row r="13" spans="1:29" x14ac:dyDescent="0.3">
      <c r="A13" s="10" t="s">
        <v>30</v>
      </c>
      <c r="B13" s="11" t="s">
        <v>35</v>
      </c>
    </row>
    <row r="14" spans="1:29" x14ac:dyDescent="0.3">
      <c r="A14" s="12" t="s">
        <v>23</v>
      </c>
      <c r="B14" s="13" t="s">
        <v>36</v>
      </c>
      <c r="L14" t="s">
        <v>10</v>
      </c>
      <c r="M14" t="s">
        <v>9</v>
      </c>
      <c r="N14" t="s">
        <v>11</v>
      </c>
      <c r="O14" t="s">
        <v>13</v>
      </c>
      <c r="P14" t="s">
        <v>14</v>
      </c>
      <c r="Q14" t="s">
        <v>12</v>
      </c>
      <c r="R14" t="s">
        <v>17</v>
      </c>
      <c r="S14" t="s">
        <v>37</v>
      </c>
      <c r="U14" t="s">
        <v>10</v>
      </c>
      <c r="V14" t="s">
        <v>9</v>
      </c>
      <c r="W14" t="s">
        <v>11</v>
      </c>
      <c r="X14" t="s">
        <v>13</v>
      </c>
      <c r="Y14" t="s">
        <v>14</v>
      </c>
      <c r="Z14" t="s">
        <v>12</v>
      </c>
      <c r="AA14" t="s">
        <v>17</v>
      </c>
      <c r="AB14" t="s">
        <v>37</v>
      </c>
    </row>
    <row r="15" spans="1:29" x14ac:dyDescent="0.3">
      <c r="A15" s="14">
        <v>43739</v>
      </c>
      <c r="B15" s="24">
        <v>274.42</v>
      </c>
      <c r="L15" s="21">
        <f>M9</f>
        <v>43832</v>
      </c>
      <c r="M15" s="1">
        <f>($M$10-L15)/365</f>
        <v>0.24383561643835616</v>
      </c>
      <c r="N15" s="24">
        <v>290.35000000000002</v>
      </c>
      <c r="O15" s="22">
        <f>_xlfn.STDEV.S(C62:C91)*SQRT(252)</f>
        <v>0.12481071078818662</v>
      </c>
      <c r="P15">
        <f>(LN(N15/$M$11)+($M$12+(O15^2)/2)*M15)/(O15*SQRT(M15))</f>
        <v>3.8510599663642866</v>
      </c>
      <c r="Q15">
        <f>_xlfn.NORM.DIST(P15, 0,1, FALSE)</f>
        <v>2.4014444404558808E-4</v>
      </c>
      <c r="R15">
        <f>Q15*N15</f>
        <v>6.9725939328636508E-2</v>
      </c>
      <c r="S15">
        <v>1</v>
      </c>
      <c r="T15">
        <f>S15/$S$15</f>
        <v>1</v>
      </c>
      <c r="U15" s="15">
        <v>43892</v>
      </c>
      <c r="V15">
        <f>($V$9-U15)/365</f>
        <v>0.24109589041095891</v>
      </c>
      <c r="W15" s="25">
        <v>270.37</v>
      </c>
      <c r="X15" s="22">
        <f>_xlfn.STDEV.S(C104:C133)*SQRT(252)</f>
        <v>0.30242788242839169</v>
      </c>
      <c r="Y15">
        <f>(LN(W15/$V$10)+($V$11+(X15^2)/2)*V15)/(X15*SQRT(V15))</f>
        <v>9.9706087471763238E-2</v>
      </c>
      <c r="Z15">
        <f>_xlfn.NORM.DIST(Y15,0,1,FALSE)</f>
        <v>0.39696419743535627</v>
      </c>
      <c r="AA15">
        <f>W15*Z15</f>
        <v>107.32721006059728</v>
      </c>
      <c r="AB15">
        <v>1</v>
      </c>
      <c r="AC15">
        <f>AB15/$AB$15</f>
        <v>1</v>
      </c>
    </row>
    <row r="16" spans="1:29" x14ac:dyDescent="0.3">
      <c r="A16" s="14">
        <v>43740</v>
      </c>
      <c r="B16" s="24">
        <v>268.55</v>
      </c>
      <c r="C16" s="22">
        <f>B16/B15-1</f>
        <v>-2.1390569200495646E-2</v>
      </c>
      <c r="L16" s="14">
        <v>43833</v>
      </c>
      <c r="M16" s="1">
        <f>($M$10-L16)/365</f>
        <v>0.24109589041095891</v>
      </c>
      <c r="N16" s="24">
        <v>290.74</v>
      </c>
      <c r="O16" s="22">
        <f>_xlfn.STDEV.S(C63:C92)*SQRT(252)</f>
        <v>0.12507897075711419</v>
      </c>
      <c r="P16">
        <f>(LN(N16/$M$11)+($M$12+(O16^2)/2)*M16)/(O16*SQRT(M16))</f>
        <v>3.8857670125619803</v>
      </c>
      <c r="Q16">
        <f t="shared" ref="Q16:Q77" si="0">_xlfn.NORM.DIST(P16, 0,1, FALSE)</f>
        <v>2.0997309150190481E-4</v>
      </c>
      <c r="R16">
        <f t="shared" ref="R16:R77" si="1">Q16*N16</f>
        <v>6.1047576623263808E-2</v>
      </c>
      <c r="S16">
        <v>4.6292708365418749</v>
      </c>
      <c r="T16">
        <f t="shared" ref="T16:T78" si="2">S16/$S$15</f>
        <v>4.6292708365418749</v>
      </c>
      <c r="U16" s="14">
        <v>43893</v>
      </c>
      <c r="V16">
        <f>($V$9-U16)/365</f>
        <v>0.23835616438356164</v>
      </c>
      <c r="W16" s="24">
        <v>271.56</v>
      </c>
      <c r="X16" s="22">
        <f>_xlfn.STDEV.S(C105:C134)*SQRT(252)</f>
        <v>0.31111591527787441</v>
      </c>
      <c r="Y16">
        <f>(LN(W16/$V$10)+($V$11+(X16^2)/2)*V16)/(X16*SQRT(V16))</f>
        <v>0.12956775856606412</v>
      </c>
      <c r="Z16">
        <f t="shared" ref="Z16:Z78" si="3">_xlfn.NORM.DIST(Y16,0,1,FALSE)</f>
        <v>0.39560761299925262</v>
      </c>
      <c r="AA16">
        <f t="shared" ref="AA16:AA78" si="4">W16*Z16</f>
        <v>107.43120338607704</v>
      </c>
      <c r="AB16">
        <v>2.000588419286399</v>
      </c>
      <c r="AC16">
        <f t="shared" ref="AC16:AC78" si="5">AB16/$AB$15</f>
        <v>2.000588419286399</v>
      </c>
    </row>
    <row r="17" spans="1:29" x14ac:dyDescent="0.3">
      <c r="A17" s="14">
        <v>43741</v>
      </c>
      <c r="B17" s="24">
        <v>268.55</v>
      </c>
      <c r="C17" s="22">
        <f t="shared" ref="C17:C80" si="6">B17/B16-1</f>
        <v>0</v>
      </c>
      <c r="L17" s="15">
        <v>43836</v>
      </c>
      <c r="M17" s="1">
        <f>($M$10-L17)/365</f>
        <v>0.23287671232876711</v>
      </c>
      <c r="N17" s="25">
        <v>288.43</v>
      </c>
      <c r="O17" s="22">
        <f>_xlfn.STDEV.S(C64:C93)*SQRT(252)</f>
        <v>0.12254001516942313</v>
      </c>
      <c r="P17">
        <f>(LN(N17/$M$11)+($M$12+(O17^2)/2)*M17)/(O17*SQRT(M17))</f>
        <v>3.8970534725574302</v>
      </c>
      <c r="Q17">
        <f t="shared" si="0"/>
        <v>2.009506068454866E-4</v>
      </c>
      <c r="R17">
        <f t="shared" si="1"/>
        <v>5.7960183532443699E-2</v>
      </c>
      <c r="S17">
        <v>7.2558065698480485</v>
      </c>
      <c r="T17">
        <f t="shared" si="2"/>
        <v>7.2558065698480485</v>
      </c>
      <c r="U17" s="14">
        <v>43894</v>
      </c>
      <c r="V17">
        <f>($V$9-U17)/365</f>
        <v>0.23561643835616439</v>
      </c>
      <c r="W17" s="24">
        <v>278.13</v>
      </c>
      <c r="X17" s="22">
        <f>_xlfn.STDEV.S(C106:C135)*SQRT(252)</f>
        <v>0.30581285857595952</v>
      </c>
      <c r="Y17">
        <f>(LN(W17/$V$10)+($V$11+(X17^2)/2)*V17)/(X17*SQRT(V17))</f>
        <v>0.28994668128059975</v>
      </c>
      <c r="Z17">
        <f t="shared" si="3"/>
        <v>0.38252048476916767</v>
      </c>
      <c r="AA17">
        <f t="shared" si="4"/>
        <v>106.39042242884859</v>
      </c>
      <c r="AB17">
        <v>2.9804578854792583</v>
      </c>
      <c r="AC17">
        <f t="shared" si="5"/>
        <v>2.9804578854792583</v>
      </c>
    </row>
    <row r="18" spans="1:29" x14ac:dyDescent="0.3">
      <c r="A18" s="14">
        <v>43742</v>
      </c>
      <c r="B18" s="24">
        <v>267.39</v>
      </c>
      <c r="C18" s="22">
        <f t="shared" si="6"/>
        <v>-4.3194935766152076E-3</v>
      </c>
      <c r="L18" s="14">
        <v>43837</v>
      </c>
      <c r="M18" s="1">
        <f>($M$10-L18)/365</f>
        <v>0.23013698630136986</v>
      </c>
      <c r="N18" s="24">
        <v>291.23</v>
      </c>
      <c r="O18" s="22">
        <f>_xlfn.STDEV.S(C65:C94)*SQRT(252)</f>
        <v>0.1230495233610772</v>
      </c>
      <c r="P18">
        <f>(LN(N18/$M$11)+($M$12+(O18^2)/2)*M18)/(O18*SQRT(M18))</f>
        <v>4.0670416133148084</v>
      </c>
      <c r="Q18">
        <f t="shared" si="0"/>
        <v>1.0212098956486895E-4</v>
      </c>
      <c r="R18">
        <f t="shared" si="1"/>
        <v>2.9740695790976785E-2</v>
      </c>
      <c r="S18">
        <v>9.7075702241437707</v>
      </c>
      <c r="T18">
        <f t="shared" si="2"/>
        <v>9.7075702241437707</v>
      </c>
      <c r="U18" s="14">
        <v>43895</v>
      </c>
      <c r="V18">
        <f>($V$9-U18)/365</f>
        <v>0.23287671232876711</v>
      </c>
      <c r="W18" s="24">
        <v>281.38</v>
      </c>
      <c r="X18" s="22">
        <f>_xlfn.STDEV.S(C107:C136)*SQRT(252)</f>
        <v>0.32511821336671776</v>
      </c>
      <c r="Y18">
        <f>(LN(W18/$V$10)+($V$11+(X18^2)/2)*V18)/(X18*SQRT(V18))</f>
        <v>0.35642462572174871</v>
      </c>
      <c r="Z18">
        <f t="shared" si="3"/>
        <v>0.37438979559135044</v>
      </c>
      <c r="AA18">
        <f t="shared" si="4"/>
        <v>105.34580068349419</v>
      </c>
      <c r="AB18">
        <v>3.9438960547711828</v>
      </c>
      <c r="AC18">
        <f t="shared" si="5"/>
        <v>3.9438960547711828</v>
      </c>
    </row>
    <row r="19" spans="1:29" x14ac:dyDescent="0.3">
      <c r="A19" s="15">
        <v>43745</v>
      </c>
      <c r="B19" s="25">
        <v>267.67</v>
      </c>
      <c r="C19" s="22">
        <f t="shared" si="6"/>
        <v>1.047159579640411E-3</v>
      </c>
      <c r="L19" s="14">
        <v>43838</v>
      </c>
      <c r="M19" s="1">
        <f>($M$10-L19)/365</f>
        <v>0.22739726027397261</v>
      </c>
      <c r="N19" s="24">
        <v>289.42</v>
      </c>
      <c r="O19" s="22">
        <f>_xlfn.STDEV.S(C66:C95)*SQRT(252)</f>
        <v>0.12994865541008377</v>
      </c>
      <c r="P19">
        <f>(LN(N19/$M$11)+($M$12+(O19^2)/2)*M19)/(O19*SQRT(M19))</f>
        <v>3.7760655558536804</v>
      </c>
      <c r="Q19">
        <f t="shared" si="0"/>
        <v>3.1965314425095773E-4</v>
      </c>
      <c r="R19">
        <f t="shared" si="1"/>
        <v>9.2514013009112189E-2</v>
      </c>
      <c r="S19">
        <v>14.515019141331541</v>
      </c>
      <c r="T19">
        <f t="shared" si="2"/>
        <v>14.515019141331541</v>
      </c>
      <c r="U19" s="14">
        <v>43896</v>
      </c>
      <c r="V19">
        <f>($V$9-U19)/365</f>
        <v>0.23013698630136986</v>
      </c>
      <c r="W19" s="24">
        <v>275.10000000000002</v>
      </c>
      <c r="X19" s="22">
        <f>_xlfn.STDEV.S(C108:C137)*SQRT(252)</f>
        <v>0.35749735870577015</v>
      </c>
      <c r="Y19">
        <f>(LN(W19/$V$10)+($V$11+(X19^2)/2)*V19)/(X19*SQRT(V19))</f>
        <v>0.20828090875767769</v>
      </c>
      <c r="Z19">
        <f t="shared" si="3"/>
        <v>0.39038220705178994</v>
      </c>
      <c r="AA19">
        <f t="shared" si="4"/>
        <v>107.39414515994743</v>
      </c>
      <c r="AB19">
        <v>4.9373277411310816</v>
      </c>
      <c r="AC19">
        <f t="shared" si="5"/>
        <v>4.9373277411310816</v>
      </c>
    </row>
    <row r="20" spans="1:29" x14ac:dyDescent="0.3">
      <c r="A20" s="14">
        <v>43746</v>
      </c>
      <c r="B20" s="24">
        <v>271.36</v>
      </c>
      <c r="C20" s="22">
        <f t="shared" si="6"/>
        <v>1.3785631561250788E-2</v>
      </c>
      <c r="L20" s="14">
        <v>43839</v>
      </c>
      <c r="M20" s="1">
        <f>($M$10-L20)/365</f>
        <v>0.22465753424657534</v>
      </c>
      <c r="N20" s="24">
        <v>294.41000000000003</v>
      </c>
      <c r="O20" s="22">
        <f>_xlfn.STDEV.S(C67:C96)*SQRT(252)</f>
        <v>0.13345355022719418</v>
      </c>
      <c r="P20">
        <f>(LN(N20/$M$11)+($M$12+(O20^2)/2)*M20)/(O20*SQRT(M20))</f>
        <v>3.9703363726750611</v>
      </c>
      <c r="Q20">
        <f t="shared" si="0"/>
        <v>1.5062398545689025E-4</v>
      </c>
      <c r="R20">
        <f t="shared" si="1"/>
        <v>4.4345207558363062E-2</v>
      </c>
      <c r="S20">
        <v>16.674233297623726</v>
      </c>
      <c r="T20">
        <f t="shared" si="2"/>
        <v>16.674233297623726</v>
      </c>
      <c r="U20" s="15">
        <v>43899</v>
      </c>
      <c r="V20">
        <f>($V$9-U20)/365</f>
        <v>0.22191780821917809</v>
      </c>
      <c r="W20" s="25">
        <v>263.11</v>
      </c>
      <c r="X20" s="22">
        <f>_xlfn.STDEV.S(C109:C138)*SQRT(252)</f>
        <v>0.43511869097168171</v>
      </c>
      <c r="Y20">
        <f>(LN(W20/$V$10)+($V$11+(X20^2)/2)*V20)/(X20*SQRT(V20))</f>
        <v>-1.2796241736293536E-2</v>
      </c>
      <c r="Z20">
        <f t="shared" si="3"/>
        <v>0.39890961957545273</v>
      </c>
      <c r="AA20">
        <f t="shared" si="4"/>
        <v>104.95711000649737</v>
      </c>
      <c r="AB20">
        <v>5.905402705809836</v>
      </c>
      <c r="AC20">
        <f t="shared" si="5"/>
        <v>5.905402705809836</v>
      </c>
    </row>
    <row r="21" spans="1:29" x14ac:dyDescent="0.3">
      <c r="A21" s="14">
        <v>43747</v>
      </c>
      <c r="B21" s="24">
        <v>271.36</v>
      </c>
      <c r="C21" s="22">
        <f t="shared" si="6"/>
        <v>0</v>
      </c>
      <c r="L21" s="14">
        <v>43840</v>
      </c>
      <c r="M21" s="1">
        <f>($M$10-L21)/365</f>
        <v>0.22191780821917809</v>
      </c>
      <c r="N21" s="24">
        <v>297.06</v>
      </c>
      <c r="O21" s="22">
        <f>_xlfn.STDEV.S(C68:C97)*SQRT(252)</f>
        <v>0.13343750579550773</v>
      </c>
      <c r="P21">
        <f>(LN(N21/$M$11)+($M$12+(O21^2)/2)*M21)/(O21*SQRT(M21))</f>
        <v>4.1369698368356937</v>
      </c>
      <c r="Q21">
        <f t="shared" si="0"/>
        <v>7.6654806412105469E-5</v>
      </c>
      <c r="R21">
        <f t="shared" si="1"/>
        <v>2.2771076792780051E-2</v>
      </c>
      <c r="S21">
        <v>17.736580850599662</v>
      </c>
      <c r="T21">
        <f t="shared" si="2"/>
        <v>17.736580850599662</v>
      </c>
      <c r="U21" s="14">
        <v>43900</v>
      </c>
      <c r="V21">
        <f>($V$9-U21)/365</f>
        <v>0.21917808219178081</v>
      </c>
      <c r="W21" s="24">
        <v>264.67</v>
      </c>
      <c r="X21" s="22">
        <f>_xlfn.STDEV.S(C110:C139)*SQRT(252)</f>
        <v>0.45358291177507659</v>
      </c>
      <c r="Y21">
        <f>(LN(W21/$V$10)+($V$11+(X21^2)/2)*V21)/(X21*SQRT(V21))</f>
        <v>2.2604787199928054E-2</v>
      </c>
      <c r="Z21">
        <f t="shared" si="3"/>
        <v>0.39884036837465514</v>
      </c>
      <c r="AA21">
        <f t="shared" si="4"/>
        <v>105.56108029771998</v>
      </c>
      <c r="AB21">
        <v>6.8866381713870481</v>
      </c>
      <c r="AC21">
        <f t="shared" si="5"/>
        <v>6.8866381713870481</v>
      </c>
    </row>
    <row r="22" spans="1:29" x14ac:dyDescent="0.3">
      <c r="A22" s="14">
        <v>43748</v>
      </c>
      <c r="B22" s="24">
        <v>268.8</v>
      </c>
      <c r="C22" s="22">
        <f t="shared" si="6"/>
        <v>-9.4339622641509413E-3</v>
      </c>
      <c r="L22" s="15">
        <v>43843</v>
      </c>
      <c r="M22" s="1">
        <f>($M$10-L22)/365</f>
        <v>0.21369863013698631</v>
      </c>
      <c r="N22" s="25">
        <v>300.13</v>
      </c>
      <c r="O22" s="22">
        <f>_xlfn.STDEV.S(C69:C98)*SQRT(252)</f>
        <v>0.1251029051910075</v>
      </c>
      <c r="P22">
        <f>(LN(N22/$M$11)+($M$12+(O22^2)/2)*M22)/(O22*SQRT(M22))</f>
        <v>4.6677553838176511</v>
      </c>
      <c r="Q22">
        <f t="shared" si="0"/>
        <v>7.4083064444540909E-6</v>
      </c>
      <c r="R22">
        <f t="shared" si="1"/>
        <v>2.2234550131740062E-3</v>
      </c>
      <c r="S22">
        <v>17.787531512769423</v>
      </c>
      <c r="T22">
        <f t="shared" si="2"/>
        <v>17.787531512769423</v>
      </c>
      <c r="U22" s="14">
        <v>43901</v>
      </c>
      <c r="V22">
        <f>($V$9-U22)/365</f>
        <v>0.21643835616438356</v>
      </c>
      <c r="W22" s="24">
        <v>257.01</v>
      </c>
      <c r="X22" s="22">
        <f>_xlfn.STDEV.S(C111:C140)*SQRT(252)</f>
        <v>0.54132035173337434</v>
      </c>
      <c r="Y22">
        <f>(LN(W22/$V$10)+($V$11+(X22^2)/2)*V22)/(X22*SQRT(V22))</f>
        <v>-6.127492306695638E-2</v>
      </c>
      <c r="Z22">
        <f t="shared" si="3"/>
        <v>0.39819404538120967</v>
      </c>
      <c r="AA22">
        <f t="shared" si="4"/>
        <v>102.33985160342469</v>
      </c>
      <c r="AB22">
        <v>7.8030791001562747</v>
      </c>
      <c r="AC22">
        <f t="shared" si="5"/>
        <v>7.8030791001562747</v>
      </c>
    </row>
    <row r="23" spans="1:29" x14ac:dyDescent="0.3">
      <c r="A23" s="14">
        <v>43749</v>
      </c>
      <c r="B23" s="24">
        <v>271.3</v>
      </c>
      <c r="C23" s="22">
        <f t="shared" si="6"/>
        <v>9.3005952380953438E-3</v>
      </c>
      <c r="L23" s="14">
        <v>43844</v>
      </c>
      <c r="M23" s="1">
        <f>($M$10-L23)/365</f>
        <v>0.21095890410958903</v>
      </c>
      <c r="N23" s="24">
        <v>301.52999999999997</v>
      </c>
      <c r="O23" s="22">
        <f>_xlfn.STDEV.S(C70:C99)*SQRT(252)</f>
        <v>0.12493271646216889</v>
      </c>
      <c r="P23">
        <f>(LN(N23/$M$11)+($M$12+(O23^2)/2)*M23)/(O23*SQRT(M23))</f>
        <v>4.7845403669205906</v>
      </c>
      <c r="Q23">
        <f t="shared" si="0"/>
        <v>4.2659238242715174E-6</v>
      </c>
      <c r="R23">
        <f t="shared" si="1"/>
        <v>1.2863040107325904E-3</v>
      </c>
      <c r="S23">
        <v>17.850785773805509</v>
      </c>
      <c r="T23">
        <f t="shared" si="2"/>
        <v>17.850785773805509</v>
      </c>
      <c r="U23" s="14">
        <v>43902</v>
      </c>
      <c r="V23">
        <f>($V$9-U23)/365</f>
        <v>0.21369863013698631</v>
      </c>
      <c r="W23" s="24">
        <v>247.62</v>
      </c>
      <c r="X23" s="22">
        <f>_xlfn.STDEV.S(C112:C141)*SQRT(252)</f>
        <v>0.57293743996099222</v>
      </c>
      <c r="Y23">
        <f>(LN(W23/$V$10)+($V$11+(X23^2)/2)*V23)/(X23*SQRT(V23))</f>
        <v>-0.1861984962960655</v>
      </c>
      <c r="Z23">
        <f t="shared" si="3"/>
        <v>0.39208623614657451</v>
      </c>
      <c r="AA23">
        <f t="shared" si="4"/>
        <v>97.088393794614788</v>
      </c>
      <c r="AB23">
        <v>8.5920104874847905</v>
      </c>
      <c r="AC23">
        <f t="shared" si="5"/>
        <v>8.5920104874847905</v>
      </c>
    </row>
    <row r="24" spans="1:29" x14ac:dyDescent="0.3">
      <c r="A24" s="15">
        <v>43752</v>
      </c>
      <c r="B24" s="25">
        <v>274.23</v>
      </c>
      <c r="C24" s="22">
        <f t="shared" si="6"/>
        <v>1.0799852561739876E-2</v>
      </c>
      <c r="L24" s="14">
        <v>43845</v>
      </c>
      <c r="M24" s="1">
        <f>($M$10-L24)/365</f>
        <v>0.20821917808219179</v>
      </c>
      <c r="N24" s="24">
        <v>299.74</v>
      </c>
      <c r="O24" s="22">
        <f>_xlfn.STDEV.S(C71:C100)*SQRT(252)</f>
        <v>0.15036238549430009</v>
      </c>
      <c r="P24">
        <f>(LN(N24/$M$11)+($M$12+(O24^2)/2)*M24)/(O24*SQRT(M24))</f>
        <v>3.9245675352734186</v>
      </c>
      <c r="Q24">
        <f t="shared" si="0"/>
        <v>1.8045056376453294E-4</v>
      </c>
      <c r="R24">
        <f t="shared" si="1"/>
        <v>5.4088251982781103E-2</v>
      </c>
      <c r="S24">
        <v>17.858297419068013</v>
      </c>
      <c r="T24">
        <f t="shared" si="2"/>
        <v>17.858297419068013</v>
      </c>
      <c r="U24" s="14">
        <v>43903</v>
      </c>
      <c r="V24">
        <f>($V$9-U24)/365</f>
        <v>0.21095890410958903</v>
      </c>
      <c r="W24" s="24">
        <v>240.65</v>
      </c>
      <c r="X24" s="22">
        <f>_xlfn.STDEV.S(C113:C142)*SQRT(252)</f>
        <v>0.57302990762008177</v>
      </c>
      <c r="Y24">
        <f>(LN(W24/$V$10)+($V$11+(X24^2)/2)*V24)/(X24*SQRT(V24))</f>
        <v>-0.2976251490154479</v>
      </c>
      <c r="Z24">
        <f t="shared" si="3"/>
        <v>0.38165855778418523</v>
      </c>
      <c r="AA24">
        <f t="shared" si="4"/>
        <v>91.846131930764173</v>
      </c>
      <c r="AB24">
        <v>9.2802381028670524</v>
      </c>
      <c r="AC24">
        <f t="shared" si="5"/>
        <v>9.2802381028670524</v>
      </c>
    </row>
    <row r="25" spans="1:29" x14ac:dyDescent="0.3">
      <c r="A25" s="14">
        <v>43753</v>
      </c>
      <c r="B25" s="24">
        <v>274.33999999999997</v>
      </c>
      <c r="C25" s="22">
        <f t="shared" si="6"/>
        <v>4.0112314480533762E-4</v>
      </c>
      <c r="L25" s="14">
        <v>43846</v>
      </c>
      <c r="M25" s="1">
        <f>($M$10-L25)/365</f>
        <v>0.20547945205479451</v>
      </c>
      <c r="N25" s="24">
        <v>302.77999999999997</v>
      </c>
      <c r="O25" s="22">
        <f>_xlfn.STDEV.S(C72:C101)*SQRT(252)</f>
        <v>0.15086141600696001</v>
      </c>
      <c r="P25">
        <f>(LN(N25/$M$11)+($M$12+(O25^2)/2)*M25)/(O25*SQRT(M25))</f>
        <v>4.084510384269028</v>
      </c>
      <c r="Q25">
        <f t="shared" si="0"/>
        <v>9.5102902078551883E-5</v>
      </c>
      <c r="R25">
        <f t="shared" si="1"/>
        <v>2.8795256691343935E-2</v>
      </c>
      <c r="S25">
        <v>17.862680187040354</v>
      </c>
      <c r="T25">
        <f t="shared" si="2"/>
        <v>17.862680187040354</v>
      </c>
      <c r="U25" s="15">
        <v>43906</v>
      </c>
      <c r="V25">
        <f>($V$9-U25)/365</f>
        <v>0.20273972602739726</v>
      </c>
      <c r="W25" s="25">
        <v>232.97</v>
      </c>
      <c r="X25" s="22">
        <f>_xlfn.STDEV.S(C114:C143)*SQRT(252)</f>
        <v>0.57705846365808589</v>
      </c>
      <c r="Y25">
        <f>(LN(W25/$V$10)+($V$11+(X25^2)/2)*V25)/(X25*SQRT(V25))</f>
        <v>-0.43000838327946761</v>
      </c>
      <c r="Z25">
        <f t="shared" si="3"/>
        <v>0.36371228924480986</v>
      </c>
      <c r="AA25">
        <f t="shared" si="4"/>
        <v>84.734052025363354</v>
      </c>
      <c r="AB25">
        <v>9.8195250614121807</v>
      </c>
      <c r="AC25">
        <f t="shared" si="5"/>
        <v>9.8195250614121807</v>
      </c>
    </row>
    <row r="26" spans="1:29" x14ac:dyDescent="0.3">
      <c r="A26" s="14">
        <v>43754</v>
      </c>
      <c r="B26" s="24">
        <v>276.32</v>
      </c>
      <c r="C26" s="22">
        <f t="shared" si="6"/>
        <v>7.2173215717723505E-3</v>
      </c>
      <c r="L26" s="14">
        <v>43847</v>
      </c>
      <c r="M26" s="1">
        <f>($M$10-L26)/365</f>
        <v>0.20273972602739726</v>
      </c>
      <c r="N26" s="24">
        <v>303.3</v>
      </c>
      <c r="O26" s="22">
        <f>_xlfn.STDEV.S(C73:C102)*SQRT(252)</f>
        <v>0.16068452947557793</v>
      </c>
      <c r="P26">
        <f>(LN(N26/$M$11)+($M$12+(O26^2)/2)*M26)/(O26*SQRT(M26))</f>
        <v>3.8878315561120154</v>
      </c>
      <c r="Q26">
        <f t="shared" si="0"/>
        <v>2.0829491173942802E-4</v>
      </c>
      <c r="R26">
        <f t="shared" si="1"/>
        <v>6.3175846730568516E-2</v>
      </c>
      <c r="S26">
        <v>17.871943366676739</v>
      </c>
      <c r="T26">
        <f t="shared" si="2"/>
        <v>17.871943366676739</v>
      </c>
      <c r="U26" s="14">
        <v>43907</v>
      </c>
      <c r="V26">
        <f>($V$9-U26)/365</f>
        <v>0.2</v>
      </c>
      <c r="W26" s="24">
        <v>226.89</v>
      </c>
      <c r="X26" s="22">
        <f>_xlfn.STDEV.S(C115:C144)*SQRT(252)</f>
        <v>0.57670523379434335</v>
      </c>
      <c r="Y26">
        <f>(LN(W26/$V$10)+($V$11+(X26^2)/2)*V26)/(X26*SQRT(V26))</f>
        <v>-0.53777488779222593</v>
      </c>
      <c r="Z26">
        <f t="shared" si="3"/>
        <v>0.34523171553256188</v>
      </c>
      <c r="AA26">
        <f t="shared" si="4"/>
        <v>78.329623937182959</v>
      </c>
      <c r="AB26">
        <v>10.255857717334187</v>
      </c>
      <c r="AC26">
        <f t="shared" si="5"/>
        <v>10.255857717334187</v>
      </c>
    </row>
    <row r="27" spans="1:29" x14ac:dyDescent="0.3">
      <c r="A27" s="14">
        <v>43755</v>
      </c>
      <c r="B27" s="24">
        <v>275.57</v>
      </c>
      <c r="C27" s="22">
        <f t="shared" si="6"/>
        <v>-2.7142443543717309E-3</v>
      </c>
      <c r="L27" s="15">
        <v>43850</v>
      </c>
      <c r="M27" s="1">
        <f>($M$10-L27)/365</f>
        <v>0.19452054794520549</v>
      </c>
      <c r="N27" s="25">
        <v>305.58</v>
      </c>
      <c r="O27" s="22">
        <f>_xlfn.STDEV.S(C74:C103)*SQRT(252)</f>
        <v>0.16430543590305266</v>
      </c>
      <c r="P27">
        <f>(LN(N27/$M$11)+($M$12+(O27^2)/2)*M27)/(O27*SQRT(M27))</f>
        <v>3.9839775394404882</v>
      </c>
      <c r="Q27">
        <f t="shared" si="0"/>
        <v>1.4266989103579132E-4</v>
      </c>
      <c r="R27">
        <f t="shared" si="1"/>
        <v>4.3597065302717106E-2</v>
      </c>
      <c r="S27">
        <v>17.874212416660672</v>
      </c>
      <c r="T27">
        <f t="shared" si="2"/>
        <v>17.874212416660672</v>
      </c>
      <c r="U27" s="14">
        <v>43908</v>
      </c>
      <c r="V27">
        <f>($V$9-U27)/365</f>
        <v>0.19726027397260273</v>
      </c>
      <c r="W27" s="24">
        <v>215.83</v>
      </c>
      <c r="X27" s="22">
        <f>_xlfn.STDEV.S(C116:C145)*SQRT(252)</f>
        <v>0.58130317243247454</v>
      </c>
      <c r="Y27">
        <f>(LN(W27/$V$10)+($V$11+(X27^2)/2)*V27)/(X27*SQRT(V27))</f>
        <v>-0.73061387655526777</v>
      </c>
      <c r="Z27">
        <f t="shared" si="3"/>
        <v>0.30549042237633278</v>
      </c>
      <c r="AA27">
        <f t="shared" si="4"/>
        <v>65.933997861483903</v>
      </c>
      <c r="AB27">
        <v>10.517720814761827</v>
      </c>
      <c r="AC27">
        <f t="shared" si="5"/>
        <v>10.517720814761827</v>
      </c>
    </row>
    <row r="28" spans="1:29" x14ac:dyDescent="0.3">
      <c r="A28" s="14">
        <v>43756</v>
      </c>
      <c r="B28" s="24">
        <v>272.81</v>
      </c>
      <c r="C28" s="22">
        <f t="shared" si="6"/>
        <v>-1.0015604020756963E-2</v>
      </c>
      <c r="L28" s="14">
        <v>43851</v>
      </c>
      <c r="M28" s="1">
        <f>($M$10-L28)/365</f>
        <v>0.19178082191780821</v>
      </c>
      <c r="N28" s="24">
        <v>302.11</v>
      </c>
      <c r="O28" s="22">
        <f>_xlfn.STDEV.S(C75:C104)*SQRT(252)</f>
        <v>0.16453340356434787</v>
      </c>
      <c r="P28">
        <f>(LN(N28/$M$11)+($M$12+(O28^2)/2)*M28)/(O28*SQRT(M28))</f>
        <v>3.8474820451621206</v>
      </c>
      <c r="Q28">
        <f t="shared" si="0"/>
        <v>2.4347468664541553E-4</v>
      </c>
      <c r="R28">
        <f t="shared" si="1"/>
        <v>7.3556137582446487E-2</v>
      </c>
      <c r="S28">
        <v>17.882750513484506</v>
      </c>
      <c r="T28">
        <f t="shared" si="2"/>
        <v>17.882750513484506</v>
      </c>
      <c r="U28" s="14">
        <v>43909</v>
      </c>
      <c r="V28">
        <f>($V$9-U28)/365</f>
        <v>0.19452054794520549</v>
      </c>
      <c r="W28" s="24">
        <v>199.28</v>
      </c>
      <c r="X28" s="22">
        <f>_xlfn.STDEV.S(C117:C146)*SQRT(252)</f>
        <v>0.59047310243614148</v>
      </c>
      <c r="Y28">
        <f>(LN(W28/$V$10)+($V$11+(X28^2)/2)*V28)/(X28*SQRT(V28))</f>
        <v>-1.0285308498765848</v>
      </c>
      <c r="Z28">
        <f t="shared" si="3"/>
        <v>0.23506895372318012</v>
      </c>
      <c r="AA28">
        <f t="shared" si="4"/>
        <v>46.844541097955336</v>
      </c>
      <c r="AB28">
        <v>10.627068924397291</v>
      </c>
      <c r="AC28">
        <f t="shared" si="5"/>
        <v>10.627068924397291</v>
      </c>
    </row>
    <row r="29" spans="1:29" x14ac:dyDescent="0.3">
      <c r="A29" s="15">
        <v>43759</v>
      </c>
      <c r="B29" s="25">
        <v>273.79000000000002</v>
      </c>
      <c r="C29" s="22">
        <f t="shared" si="6"/>
        <v>3.5922436860820195E-3</v>
      </c>
      <c r="L29" s="14">
        <v>43852</v>
      </c>
      <c r="M29" s="1">
        <f>($M$10-L29)/365</f>
        <v>0.18904109589041096</v>
      </c>
      <c r="N29" s="24">
        <v>306.08</v>
      </c>
      <c r="O29" s="22">
        <f>_xlfn.STDEV.S(C76:C105)*SQRT(252)</f>
        <v>0.17425602920636032</v>
      </c>
      <c r="P29">
        <f>(LN(N29/$M$11)+($M$12+(O29^2)/2)*M29)/(O29*SQRT(M29))</f>
        <v>3.8346142213307064</v>
      </c>
      <c r="Q29">
        <f t="shared" si="0"/>
        <v>2.5581100536640339E-4</v>
      </c>
      <c r="R29">
        <f t="shared" si="1"/>
        <v>7.8298632522548747E-2</v>
      </c>
      <c r="S29">
        <v>17.889464838582466</v>
      </c>
      <c r="T29">
        <f t="shared" si="2"/>
        <v>17.889464838582466</v>
      </c>
      <c r="U29" s="14">
        <v>43910</v>
      </c>
      <c r="V29">
        <f>($V$9-U29)/365</f>
        <v>0.19178082191780821</v>
      </c>
      <c r="W29" s="24">
        <v>213.67</v>
      </c>
      <c r="X29" s="22">
        <f>_xlfn.STDEV.S(C118:C147)*SQRT(252)</f>
        <v>0.59803921871898347</v>
      </c>
      <c r="Y29">
        <f>(LN(W29/$V$10)+($V$11+(X29^2)/2)*V29)/(X29*SQRT(V29))</f>
        <v>-0.75516444221254875</v>
      </c>
      <c r="Z29">
        <f t="shared" si="3"/>
        <v>0.29996928269174628</v>
      </c>
      <c r="AA29">
        <f t="shared" si="4"/>
        <v>64.094436632745428</v>
      </c>
      <c r="AB29">
        <v>10.992133940067486</v>
      </c>
      <c r="AC29">
        <f t="shared" si="5"/>
        <v>10.992133940067486</v>
      </c>
    </row>
    <row r="30" spans="1:29" x14ac:dyDescent="0.3">
      <c r="A30" s="14">
        <v>43760</v>
      </c>
      <c r="B30" s="24">
        <v>277.41000000000003</v>
      </c>
      <c r="C30" s="22">
        <f t="shared" si="6"/>
        <v>1.32218123379233E-2</v>
      </c>
      <c r="L30" s="14">
        <v>43853</v>
      </c>
      <c r="M30" s="1">
        <f>($M$10-L30)/365</f>
        <v>0.18630136986301371</v>
      </c>
      <c r="N30" s="24">
        <v>302.33</v>
      </c>
      <c r="O30" s="22">
        <f>_xlfn.STDEV.S(C77:C106)*SQRT(252)</f>
        <v>0.17481217771923435</v>
      </c>
      <c r="P30">
        <f>(LN(N30/$M$11)+($M$12+(O30^2)/2)*M30)/(O30*SQRT(M30))</f>
        <v>3.686366531041799</v>
      </c>
      <c r="Q30">
        <f t="shared" si="0"/>
        <v>4.4671594560245423E-4</v>
      </c>
      <c r="R30">
        <f t="shared" si="1"/>
        <v>0.13505563183398997</v>
      </c>
      <c r="S30">
        <v>17.951863999799603</v>
      </c>
      <c r="T30">
        <f t="shared" si="2"/>
        <v>17.951863999799603</v>
      </c>
      <c r="U30" s="15">
        <v>43913</v>
      </c>
      <c r="V30">
        <f>($V$9-U30)/365</f>
        <v>0.18356164383561643</v>
      </c>
      <c r="W30" s="25">
        <v>201.87</v>
      </c>
      <c r="X30" s="22">
        <f>_xlfn.STDEV.S(C119:C148)*SQRT(252)</f>
        <v>0.59800835818393283</v>
      </c>
      <c r="Y30">
        <f>(LN(W30/$V$10)+($V$11+(X30^2)/2)*V30)/(X30*SQRT(V30))</f>
        <v>-0.99972305562941455</v>
      </c>
      <c r="Z30">
        <f t="shared" si="3"/>
        <v>0.24203773694743205</v>
      </c>
      <c r="AA30">
        <f t="shared" si="4"/>
        <v>48.86015795757811</v>
      </c>
      <c r="AB30">
        <v>11.355945804498381</v>
      </c>
      <c r="AC30">
        <f t="shared" si="5"/>
        <v>11.355945804498381</v>
      </c>
    </row>
    <row r="31" spans="1:29" x14ac:dyDescent="0.3">
      <c r="A31" s="14">
        <v>43761</v>
      </c>
      <c r="B31" s="24">
        <v>276.23</v>
      </c>
      <c r="C31" s="22">
        <f t="shared" si="6"/>
        <v>-4.2536318085144575E-3</v>
      </c>
      <c r="L31" s="14">
        <v>43854</v>
      </c>
      <c r="M31" s="1">
        <f>($M$10-L31)/365</f>
        <v>0.18356164383561643</v>
      </c>
      <c r="N31" s="24">
        <v>302.33</v>
      </c>
      <c r="O31" s="22">
        <f>_xlfn.STDEV.S(C78:C107)*SQRT(252)</f>
        <v>0.19452747714933721</v>
      </c>
      <c r="P31">
        <f>(LN(N31/$M$11)+($M$12+(O31^2)/2)*M31)/(O31*SQRT(M31))</f>
        <v>3.3445727000444565</v>
      </c>
      <c r="Q31">
        <f t="shared" si="0"/>
        <v>1.4854733457872634E-3</v>
      </c>
      <c r="R31">
        <f t="shared" si="1"/>
        <v>0.44910315663186329</v>
      </c>
      <c r="S31">
        <v>18.203041820509899</v>
      </c>
      <c r="T31">
        <f t="shared" si="2"/>
        <v>18.203041820509899</v>
      </c>
      <c r="U31" s="14">
        <v>43914</v>
      </c>
      <c r="V31">
        <f>($V$9-U31)/365</f>
        <v>0.18082191780821918</v>
      </c>
      <c r="W31" s="24">
        <v>220.34</v>
      </c>
      <c r="X31" s="22">
        <f>_xlfn.STDEV.S(C120:C149)*SQRT(252)</f>
        <v>0.60469539026164587</v>
      </c>
      <c r="Y31">
        <f>(LN(W31/$V$10)+($V$11+(X31^2)/2)*V31)/(X31*SQRT(V31))</f>
        <v>-0.65483963118555633</v>
      </c>
      <c r="Z31">
        <f t="shared" si="3"/>
        <v>0.32195419197973008</v>
      </c>
      <c r="AA31">
        <f t="shared" si="4"/>
        <v>70.939386660813724</v>
      </c>
      <c r="AB31">
        <v>11.956392499984659</v>
      </c>
      <c r="AC31">
        <f t="shared" si="5"/>
        <v>11.956392499984659</v>
      </c>
    </row>
    <row r="32" spans="1:29" x14ac:dyDescent="0.3">
      <c r="A32" s="14">
        <v>43762</v>
      </c>
      <c r="B32" s="24">
        <v>276.7</v>
      </c>
      <c r="C32" s="22">
        <f t="shared" si="6"/>
        <v>1.7014806501827184E-3</v>
      </c>
      <c r="L32" s="15">
        <v>43857</v>
      </c>
      <c r="M32" s="1">
        <f>($M$10-L32)/365</f>
        <v>0.17534246575342466</v>
      </c>
      <c r="N32" s="25">
        <v>302.33</v>
      </c>
      <c r="O32" s="22">
        <f>_xlfn.STDEV.S(C79:C108)*SQRT(252)</f>
        <v>0.19598522124967932</v>
      </c>
      <c r="P32">
        <f>(LN(N32/$M$11)+($M$12+(O32^2)/2)*M32)/(O32*SQRT(M32))</f>
        <v>3.3943217035712578</v>
      </c>
      <c r="Q32">
        <f t="shared" si="0"/>
        <v>1.2562195228461954E-3</v>
      </c>
      <c r="R32">
        <f t="shared" si="1"/>
        <v>0.37979284834209026</v>
      </c>
      <c r="S32">
        <v>18.352551550252482</v>
      </c>
      <c r="T32">
        <f t="shared" si="2"/>
        <v>18.352551550252482</v>
      </c>
      <c r="U32" s="14">
        <v>43915</v>
      </c>
      <c r="V32">
        <f>($V$9-U32)/365</f>
        <v>0.17808219178082191</v>
      </c>
      <c r="W32" s="24">
        <v>232.89</v>
      </c>
      <c r="X32" s="22">
        <f>_xlfn.STDEV.S(C121:C150)*SQRT(252)</f>
        <v>0.60613024873958143</v>
      </c>
      <c r="Y32">
        <f>(LN(W32/$V$10)+($V$11+(X32^2)/2)*V32)/(X32*SQRT(V32))</f>
        <v>-0.4431903712408925</v>
      </c>
      <c r="Z32">
        <f t="shared" si="3"/>
        <v>0.36162504697539621</v>
      </c>
      <c r="AA32">
        <f t="shared" si="4"/>
        <v>84.218857190100024</v>
      </c>
      <c r="AB32">
        <v>12.754894381166281</v>
      </c>
      <c r="AC32">
        <f t="shared" si="5"/>
        <v>12.754894381166281</v>
      </c>
    </row>
    <row r="33" spans="1:29" x14ac:dyDescent="0.3">
      <c r="A33" s="14">
        <v>43763</v>
      </c>
      <c r="B33" s="24">
        <v>277.07</v>
      </c>
      <c r="C33" s="22">
        <f t="shared" si="6"/>
        <v>1.3371882905675037E-3</v>
      </c>
      <c r="L33" s="14">
        <v>43858</v>
      </c>
      <c r="M33" s="1">
        <f>($M$10-L33)/365</f>
        <v>0.17260273972602741</v>
      </c>
      <c r="N33" s="24">
        <v>292.77</v>
      </c>
      <c r="O33" s="22">
        <f>_xlfn.STDEV.S(C80:C109)*SQRT(252)</f>
        <v>0.19646177768074666</v>
      </c>
      <c r="P33">
        <f>(LN(N33/$M$11)+($M$12+(O33^2)/2)*M33)/(O33*SQRT(M33))</f>
        <v>3.0184024918486827</v>
      </c>
      <c r="Q33">
        <f t="shared" si="0"/>
        <v>4.1930984368187445E-3</v>
      </c>
      <c r="R33">
        <f t="shared" si="1"/>
        <v>1.2276134293474237</v>
      </c>
      <c r="S33">
        <v>19.507814969920069</v>
      </c>
      <c r="T33">
        <f t="shared" si="2"/>
        <v>19.507814969920069</v>
      </c>
      <c r="U33" s="14">
        <v>43916</v>
      </c>
      <c r="V33">
        <f>($V$9-U33)/365</f>
        <v>0.17534246575342466</v>
      </c>
      <c r="W33" s="24">
        <v>229.34</v>
      </c>
      <c r="X33" s="22">
        <f>_xlfn.STDEV.S(C122:C151)*SQRT(252)</f>
        <v>0.60572975436100063</v>
      </c>
      <c r="Y33">
        <f>(LN(W33/$V$10)+($V$11+(X33^2)/2)*V33)/(X33*SQRT(V33))</f>
        <v>-0.50975472160065938</v>
      </c>
      <c r="Z33">
        <f t="shared" si="3"/>
        <v>0.35033568949811933</v>
      </c>
      <c r="AA33">
        <f t="shared" si="4"/>
        <v>80.345987029498687</v>
      </c>
      <c r="AB33">
        <v>13.536618219052675</v>
      </c>
      <c r="AC33">
        <f t="shared" si="5"/>
        <v>13.536618219052675</v>
      </c>
    </row>
    <row r="34" spans="1:29" x14ac:dyDescent="0.3">
      <c r="A34" s="15">
        <v>43766</v>
      </c>
      <c r="B34" s="25">
        <v>277.77999999999997</v>
      </c>
      <c r="C34" s="22">
        <f t="shared" si="6"/>
        <v>2.5625293247193426E-3</v>
      </c>
      <c r="L34" s="14">
        <v>43859</v>
      </c>
      <c r="M34" s="1">
        <f>($M$10-L34)/365</f>
        <v>0.16986301369863013</v>
      </c>
      <c r="N34" s="24">
        <v>293.98</v>
      </c>
      <c r="O34" s="22">
        <f>_xlfn.STDEV.S(C81:C110)*SQRT(252)</f>
        <v>0.19854172710160789</v>
      </c>
      <c r="P34">
        <f>(LN(N34/$M$11)+($M$12+(O34^2)/2)*M34)/(O34*SQRT(M34))</f>
        <v>3.0610473035712134</v>
      </c>
      <c r="Q34">
        <f t="shared" si="0"/>
        <v>3.6833086887168593E-3</v>
      </c>
      <c r="R34">
        <f t="shared" si="1"/>
        <v>1.0828190883089823</v>
      </c>
      <c r="S34">
        <v>56.915690055757793</v>
      </c>
      <c r="T34">
        <f t="shared" si="2"/>
        <v>56.915690055757793</v>
      </c>
      <c r="U34" s="14">
        <v>43917</v>
      </c>
      <c r="V34">
        <f>($V$9-U34)/365</f>
        <v>0.17260273972602741</v>
      </c>
      <c r="W34" s="24">
        <v>233.79</v>
      </c>
      <c r="X34" s="22">
        <f>_xlfn.STDEV.S(C123:C152)*SQRT(252)</f>
        <v>0.60804736143230853</v>
      </c>
      <c r="Y34">
        <f>(LN(W34/$V$10)+($V$11+(X34^2)/2)*V34)/(X34*SQRT(V34))</f>
        <v>-0.43688869381384599</v>
      </c>
      <c r="Z34">
        <f t="shared" si="3"/>
        <v>0.36262922023425859</v>
      </c>
      <c r="AA34">
        <f t="shared" si="4"/>
        <v>84.779085398567318</v>
      </c>
      <c r="AB34">
        <v>14.352644950965793</v>
      </c>
      <c r="AC34">
        <f t="shared" si="5"/>
        <v>14.352644950965793</v>
      </c>
    </row>
    <row r="35" spans="1:29" x14ac:dyDescent="0.3">
      <c r="A35" s="14">
        <v>43767</v>
      </c>
      <c r="B35" s="24">
        <v>277.55</v>
      </c>
      <c r="C35" s="22">
        <f t="shared" si="6"/>
        <v>-8.2799337605288237E-4</v>
      </c>
      <c r="L35" s="14">
        <v>43860</v>
      </c>
      <c r="M35" s="1">
        <f>($M$10-L35)/365</f>
        <v>0.16712328767123288</v>
      </c>
      <c r="N35" s="24">
        <v>288.37</v>
      </c>
      <c r="O35" s="22">
        <f>_xlfn.STDEV.S(C82:C111)*SQRT(252)</f>
        <v>0.19951584795594438</v>
      </c>
      <c r="P35">
        <f>(LN(N35/$M$11)+($M$12+(O35^2)/2)*M35)/(O35*SQRT(M35))</f>
        <v>2.8341425829797671</v>
      </c>
      <c r="Q35">
        <f t="shared" si="0"/>
        <v>7.1895936593926422E-3</v>
      </c>
      <c r="R35">
        <f t="shared" si="1"/>
        <v>2.0732631235590562</v>
      </c>
      <c r="S35">
        <v>137.20467294029464</v>
      </c>
      <c r="T35">
        <f t="shared" si="2"/>
        <v>137.20467294029464</v>
      </c>
      <c r="U35" s="15">
        <v>43920</v>
      </c>
      <c r="V35">
        <f>($V$9-U35)/365</f>
        <v>0.16438356164383561</v>
      </c>
      <c r="W35" s="25">
        <v>232.45</v>
      </c>
      <c r="X35" s="22">
        <f>_xlfn.STDEV.S(C124:C153)*SQRT(252)</f>
        <v>0.60262144413805274</v>
      </c>
      <c r="Y35">
        <f>(LN(W35/$V$10)+($V$11+(X35^2)/2)*V35)/(X35*SQRT(V35))</f>
        <v>-0.4839996656188672</v>
      </c>
      <c r="Z35">
        <f t="shared" si="3"/>
        <v>0.35484777958519403</v>
      </c>
      <c r="AA35">
        <f t="shared" si="4"/>
        <v>82.484366364578349</v>
      </c>
      <c r="AB35">
        <v>15.153229705562076</v>
      </c>
      <c r="AC35">
        <f t="shared" si="5"/>
        <v>15.153229705562076</v>
      </c>
    </row>
    <row r="36" spans="1:29" x14ac:dyDescent="0.3">
      <c r="A36" s="14">
        <v>43768</v>
      </c>
      <c r="B36" s="24">
        <v>275.51</v>
      </c>
      <c r="C36" s="22">
        <f t="shared" si="6"/>
        <v>-7.3500270221582564E-3</v>
      </c>
      <c r="L36" s="14">
        <v>43861</v>
      </c>
      <c r="M36" s="1">
        <f>($M$10-L36)/365</f>
        <v>0.16438356164383561</v>
      </c>
      <c r="N36" s="24">
        <v>284.52999999999997</v>
      </c>
      <c r="O36" s="22">
        <f>_xlfn.STDEV.S(C83:C112)*SQRT(252)</f>
        <v>0.19616144188745893</v>
      </c>
      <c r="P36">
        <f>(LN(N36/$M$11)+($M$12+(O36^2)/2)*M36)/(O36*SQRT(M36))</f>
        <v>2.7355710650316576</v>
      </c>
      <c r="Q36">
        <f t="shared" si="0"/>
        <v>9.4606606791451699E-3</v>
      </c>
      <c r="R36">
        <f t="shared" si="1"/>
        <v>2.6918417830371748</v>
      </c>
      <c r="S36">
        <v>317.46893259311656</v>
      </c>
      <c r="T36">
        <f t="shared" si="2"/>
        <v>317.46893259311656</v>
      </c>
      <c r="U36" s="14">
        <v>43921</v>
      </c>
      <c r="V36">
        <f>($V$9-U36)/365</f>
        <v>0.16164383561643836</v>
      </c>
      <c r="W36" s="24">
        <v>236.82</v>
      </c>
      <c r="X36" s="22">
        <f>_xlfn.STDEV.S(C125:C154)*SQRT(252)</f>
        <v>0.60362217580666699</v>
      </c>
      <c r="Y36">
        <f>(LN(W36/$V$10)+($V$11+(X36^2)/2)*V36)/(X36*SQRT(V36))</f>
        <v>-0.41228954739525259</v>
      </c>
      <c r="Z36">
        <f t="shared" si="3"/>
        <v>0.36643656031156929</v>
      </c>
      <c r="AA36">
        <f t="shared" si="4"/>
        <v>86.779506212985837</v>
      </c>
      <c r="AB36">
        <v>15.986466692481139</v>
      </c>
      <c r="AC36">
        <f t="shared" si="5"/>
        <v>15.986466692481139</v>
      </c>
    </row>
    <row r="37" spans="1:29" x14ac:dyDescent="0.3">
      <c r="A37" s="14">
        <v>43769</v>
      </c>
      <c r="B37" s="24">
        <v>275.82</v>
      </c>
      <c r="C37" s="22">
        <f t="shared" si="6"/>
        <v>1.125186018656299E-3</v>
      </c>
      <c r="L37" s="15">
        <v>43864</v>
      </c>
      <c r="M37" s="1">
        <f>($M$10-L37)/365</f>
        <v>0.15616438356164383</v>
      </c>
      <c r="N37" s="25">
        <v>285.05</v>
      </c>
      <c r="O37" s="22">
        <f>_xlfn.STDEV.S(C84:C113)*SQRT(252)</f>
        <v>0.19684286273582868</v>
      </c>
      <c r="P37">
        <f>(LN(N37/$M$11)+($M$12+(O37^2)/2)*M37)/(O37*SQRT(M37))</f>
        <v>2.8175730913869494</v>
      </c>
      <c r="Q37">
        <f t="shared" si="0"/>
        <v>7.5342378811692409E-3</v>
      </c>
      <c r="R37">
        <f t="shared" si="1"/>
        <v>2.1476345080272923</v>
      </c>
      <c r="S37">
        <v>489.87787932711922</v>
      </c>
      <c r="T37">
        <f t="shared" si="2"/>
        <v>489.87787932711922</v>
      </c>
      <c r="U37" s="14">
        <v>43922</v>
      </c>
      <c r="V37">
        <f>($V$9-U37)/365</f>
        <v>0.15890410958904111</v>
      </c>
      <c r="W37" s="24">
        <v>226.35</v>
      </c>
      <c r="X37" s="22">
        <f>_xlfn.STDEV.S(C126:C155)*SQRT(252)</f>
        <v>0.60592902825639094</v>
      </c>
      <c r="Y37">
        <f>(LN(W37/$V$10)+($V$11+(X37^2)/2)*V37)/(X37*SQRT(V37))</f>
        <v>-0.60271398323051983</v>
      </c>
      <c r="Z37">
        <f t="shared" si="3"/>
        <v>0.33268119964164461</v>
      </c>
      <c r="AA37">
        <f t="shared" si="4"/>
        <v>75.30238953888626</v>
      </c>
      <c r="AB37">
        <v>16.730693391473331</v>
      </c>
      <c r="AC37">
        <f t="shared" si="5"/>
        <v>16.730693391473331</v>
      </c>
    </row>
    <row r="38" spans="1:29" x14ac:dyDescent="0.3">
      <c r="A38" s="14">
        <v>43770</v>
      </c>
      <c r="B38" s="24">
        <v>278.43</v>
      </c>
      <c r="C38" s="22">
        <f t="shared" si="6"/>
        <v>9.4626930606918069E-3</v>
      </c>
      <c r="L38" s="14">
        <v>43865</v>
      </c>
      <c r="M38" s="1">
        <f>($M$10-L38)/365</f>
        <v>0.15342465753424658</v>
      </c>
      <c r="N38" s="24">
        <v>290.68</v>
      </c>
      <c r="O38" s="22">
        <f>_xlfn.STDEV.S(C85:C114)*SQRT(252)</f>
        <v>0.19496143280042874</v>
      </c>
      <c r="P38">
        <f>(LN(N38/$M$11)+($M$12+(O38^2)/2)*M38)/(O38*SQRT(M38))</f>
        <v>3.124372604995628</v>
      </c>
      <c r="Q38">
        <f t="shared" si="0"/>
        <v>3.0281887192545333E-3</v>
      </c>
      <c r="R38">
        <f t="shared" si="1"/>
        <v>0.88023389691290777</v>
      </c>
      <c r="S38">
        <v>561.0650064142294</v>
      </c>
      <c r="T38">
        <f t="shared" si="2"/>
        <v>561.0650064142294</v>
      </c>
      <c r="U38" s="14">
        <v>43923</v>
      </c>
      <c r="V38">
        <f>($V$9-U38)/365</f>
        <v>0.15616438356164383</v>
      </c>
      <c r="W38" s="24">
        <v>231.84</v>
      </c>
      <c r="X38" s="22">
        <f>_xlfn.STDEV.S(C127:C156)*SQRT(252)</f>
        <v>0.60073888000445086</v>
      </c>
      <c r="Y38">
        <f>(LN(W38/$V$10)+($V$11+(X38^2)/2)*V38)/(X38*SQRT(V38))</f>
        <v>-0.51657580583858109</v>
      </c>
      <c r="Z38">
        <f t="shared" si="3"/>
        <v>0.34911153797274908</v>
      </c>
      <c r="AA38">
        <f t="shared" si="4"/>
        <v>80.938018963602147</v>
      </c>
      <c r="AB38">
        <v>17.522377186522966</v>
      </c>
      <c r="AC38">
        <f t="shared" si="5"/>
        <v>17.522377186522966</v>
      </c>
    </row>
    <row r="39" spans="1:29" x14ac:dyDescent="0.3">
      <c r="A39" s="15">
        <v>43773</v>
      </c>
      <c r="B39" s="25">
        <v>282.54000000000002</v>
      </c>
      <c r="C39" s="22">
        <f t="shared" si="6"/>
        <v>1.4761340372804632E-2</v>
      </c>
      <c r="L39" s="14">
        <v>43866</v>
      </c>
      <c r="M39" s="1">
        <f>($M$10-L39)/365</f>
        <v>0.15068493150684931</v>
      </c>
      <c r="N39" s="24">
        <v>292.02</v>
      </c>
      <c r="O39" s="22">
        <f>_xlfn.STDEV.S(C86:C115)*SQRT(252)</f>
        <v>0.20038025708808385</v>
      </c>
      <c r="P39">
        <f>(LN(N39/$M$11)+($M$12+(O39^2)/2)*M39)/(O39*SQRT(M39))</f>
        <v>3.1275743608523028</v>
      </c>
      <c r="Q39">
        <f t="shared" si="0"/>
        <v>2.9980319431607799E-3</v>
      </c>
      <c r="R39">
        <f t="shared" si="1"/>
        <v>0.87548528804181092</v>
      </c>
      <c r="S39">
        <v>648.8453304530467</v>
      </c>
      <c r="T39">
        <f t="shared" si="2"/>
        <v>648.8453304530467</v>
      </c>
      <c r="U39" s="14">
        <v>43924</v>
      </c>
      <c r="V39">
        <f>($V$9-U39)/365</f>
        <v>0.15342465753424658</v>
      </c>
      <c r="W39" s="24">
        <v>231.7</v>
      </c>
      <c r="X39" s="22">
        <f>_xlfn.STDEV.S(C128:C157)*SQRT(252)</f>
        <v>0.5991156449319297</v>
      </c>
      <c r="Y39">
        <f>(LN(W39/$V$10)+($V$11+(X39^2)/2)*V39)/(X39*SQRT(V39))</f>
        <v>-0.52801381090671429</v>
      </c>
      <c r="Z39">
        <f t="shared" si="3"/>
        <v>0.34703215922117386</v>
      </c>
      <c r="AA39">
        <f t="shared" si="4"/>
        <v>80.407351291545979</v>
      </c>
      <c r="AB39">
        <v>18.312913625844061</v>
      </c>
      <c r="AC39">
        <f t="shared" si="5"/>
        <v>18.312913625844061</v>
      </c>
    </row>
    <row r="40" spans="1:29" x14ac:dyDescent="0.3">
      <c r="A40" s="14">
        <v>43774</v>
      </c>
      <c r="B40" s="24">
        <v>284.38</v>
      </c>
      <c r="C40" s="22">
        <f t="shared" si="6"/>
        <v>6.5123522333119244E-3</v>
      </c>
      <c r="L40" s="14">
        <v>43867</v>
      </c>
      <c r="M40" s="1">
        <f>($M$10-L40)/365</f>
        <v>0.14794520547945206</v>
      </c>
      <c r="N40" s="24">
        <v>300.64999999999998</v>
      </c>
      <c r="O40" s="22">
        <f>_xlfn.STDEV.S(C87:C116)*SQRT(252)</f>
        <v>0.19928687368048947</v>
      </c>
      <c r="P40">
        <f>(LN(N40/$M$11)+($M$12+(O40^2)/2)*M40)/(O40*SQRT(M40))</f>
        <v>3.5521739644644947</v>
      </c>
      <c r="Q40">
        <f t="shared" si="0"/>
        <v>7.2603780600055212E-4</v>
      </c>
      <c r="R40">
        <f t="shared" si="1"/>
        <v>0.21828326637406598</v>
      </c>
      <c r="S40">
        <v>672.43099841625133</v>
      </c>
      <c r="T40">
        <f t="shared" si="2"/>
        <v>672.43099841625133</v>
      </c>
      <c r="U40" s="15">
        <v>43927</v>
      </c>
      <c r="V40">
        <f>($V$9-U40)/365</f>
        <v>0.14520547945205478</v>
      </c>
      <c r="W40" s="25">
        <v>240.81</v>
      </c>
      <c r="X40" s="22">
        <f>_xlfn.STDEV.S(C129:C158)*SQRT(252)</f>
        <v>0.60507801688921925</v>
      </c>
      <c r="Y40">
        <f>(LN(W40/$V$10)+($V$11+(X40^2)/2)*V40)/(X40*SQRT(V40))</f>
        <v>-0.37463840016700334</v>
      </c>
      <c r="Z40">
        <f t="shared" si="3"/>
        <v>0.37190549650192978</v>
      </c>
      <c r="AA40">
        <f t="shared" si="4"/>
        <v>89.558562612629714</v>
      </c>
      <c r="AB40">
        <v>19.170898266511777</v>
      </c>
      <c r="AC40">
        <f t="shared" si="5"/>
        <v>19.170898266511777</v>
      </c>
    </row>
    <row r="41" spans="1:29" x14ac:dyDescent="0.3">
      <c r="A41" s="14">
        <v>43775</v>
      </c>
      <c r="B41" s="24">
        <v>284.52</v>
      </c>
      <c r="C41" s="22">
        <f t="shared" si="6"/>
        <v>4.9229903650038764E-4</v>
      </c>
      <c r="L41" s="14">
        <v>43868</v>
      </c>
      <c r="M41" s="1">
        <f>($M$10-L41)/365</f>
        <v>0.14520547945205478</v>
      </c>
      <c r="N41" s="24">
        <v>298.20999999999998</v>
      </c>
      <c r="O41" s="22">
        <f>_xlfn.STDEV.S(C88:C117)*SQRT(252)</f>
        <v>0.1941351723008771</v>
      </c>
      <c r="P41">
        <f>(LN(N41/$M$11)+($M$12+(O41^2)/2)*M41)/(O41*SQRT(M41))</f>
        <v>3.5674272804332072</v>
      </c>
      <c r="Q41">
        <f t="shared" si="0"/>
        <v>6.8766604760666728E-4</v>
      </c>
      <c r="R41">
        <f t="shared" si="1"/>
        <v>0.20506889205678425</v>
      </c>
      <c r="S41">
        <v>743.33538395778533</v>
      </c>
      <c r="T41">
        <f t="shared" si="2"/>
        <v>743.33538395778533</v>
      </c>
      <c r="U41" s="14">
        <v>43928</v>
      </c>
      <c r="V41">
        <f>($V$9-U41)/365</f>
        <v>0.14246575342465753</v>
      </c>
      <c r="W41" s="24">
        <v>244.87</v>
      </c>
      <c r="X41" s="22">
        <f>_xlfn.STDEV.S(C130:C159)*SQRT(252)</f>
        <v>0.59282667169059478</v>
      </c>
      <c r="Y41">
        <f>(LN(W41/$V$10)+($V$11+(X41^2)/2)*V41)/(X41*SQRT(V41))</f>
        <v>-0.31835640734762494</v>
      </c>
      <c r="Z41">
        <f t="shared" si="3"/>
        <v>0.37922941733336546</v>
      </c>
      <c r="AA41">
        <f t="shared" si="4"/>
        <v>92.861907422421197</v>
      </c>
      <c r="AB41">
        <v>20.057306200155743</v>
      </c>
      <c r="AC41">
        <f t="shared" si="5"/>
        <v>20.057306200155743</v>
      </c>
    </row>
    <row r="42" spans="1:29" x14ac:dyDescent="0.3">
      <c r="A42" s="14">
        <v>43776</v>
      </c>
      <c r="B42" s="24">
        <v>284.37</v>
      </c>
      <c r="C42" s="22">
        <f t="shared" si="6"/>
        <v>-5.2720371151404599E-4</v>
      </c>
      <c r="L42" s="15">
        <v>43871</v>
      </c>
      <c r="M42" s="1">
        <f>($M$10-L42)/365</f>
        <v>0.13698630136986301</v>
      </c>
      <c r="N42" s="25">
        <v>296.24</v>
      </c>
      <c r="O42" s="22">
        <f>_xlfn.STDEV.S(C89:C118)*SQRT(252)</f>
        <v>0.19678917000259566</v>
      </c>
      <c r="P42">
        <f>(LN(N42/$M$11)+($M$12+(O42^2)/2)*M42)/(O42*SQRT(M42))</f>
        <v>3.5300771386961309</v>
      </c>
      <c r="Q42">
        <f t="shared" si="0"/>
        <v>7.8513032427456172E-4</v>
      </c>
      <c r="R42">
        <f t="shared" si="1"/>
        <v>0.23258700726309617</v>
      </c>
      <c r="S42">
        <v>812.7634214525699</v>
      </c>
      <c r="T42">
        <f t="shared" si="2"/>
        <v>812.7634214525699</v>
      </c>
      <c r="U42" s="14">
        <v>43929</v>
      </c>
      <c r="V42">
        <f>($V$9-U42)/365</f>
        <v>0.13972602739726028</v>
      </c>
      <c r="W42" s="24">
        <v>241.89</v>
      </c>
      <c r="X42" s="22">
        <f>_xlfn.STDEV.S(C131:C160)*SQRT(252)</f>
        <v>0.59318103838964331</v>
      </c>
      <c r="Y42">
        <f>(LN(W42/$V$10)+($V$11+(X42^2)/2)*V42)/(X42*SQRT(V42))</f>
        <v>-0.37865456979140222</v>
      </c>
      <c r="Z42">
        <f t="shared" si="3"/>
        <v>0.3713433491997008</v>
      </c>
      <c r="AA42">
        <f t="shared" si="4"/>
        <v>89.824242737915625</v>
      </c>
      <c r="AB42">
        <v>20.922194273846483</v>
      </c>
      <c r="AC42">
        <f t="shared" si="5"/>
        <v>20.922194273846483</v>
      </c>
    </row>
    <row r="43" spans="1:29" x14ac:dyDescent="0.3">
      <c r="A43" s="14">
        <v>43777</v>
      </c>
      <c r="B43" s="24">
        <v>283.13</v>
      </c>
      <c r="C43" s="22">
        <f t="shared" si="6"/>
        <v>-4.3605162288568033E-3</v>
      </c>
      <c r="L43" s="14">
        <v>43872</v>
      </c>
      <c r="M43" s="1">
        <f>($M$10-L43)/365</f>
        <v>0.13424657534246576</v>
      </c>
      <c r="N43" s="24">
        <v>299.27999999999997</v>
      </c>
      <c r="O43" s="22">
        <f>_xlfn.STDEV.S(C90:C119)*SQRT(252)</f>
        <v>0.22341491271827491</v>
      </c>
      <c r="P43">
        <f>(LN(N43/$M$11)+($M$12+(O43^2)/2)*M43)/(O43*SQRT(M43))</f>
        <v>3.2738587135312653</v>
      </c>
      <c r="Q43">
        <f t="shared" si="0"/>
        <v>1.8771249186770545E-3</v>
      </c>
      <c r="R43">
        <f t="shared" si="1"/>
        <v>0.56178594566166884</v>
      </c>
      <c r="S43">
        <v>851.02930448435086</v>
      </c>
      <c r="T43">
        <f t="shared" si="2"/>
        <v>851.02930448435086</v>
      </c>
      <c r="U43" s="14">
        <v>43930</v>
      </c>
      <c r="V43">
        <f>($V$9-U43)/365</f>
        <v>0.13698630136986301</v>
      </c>
      <c r="W43" s="24">
        <v>245.61</v>
      </c>
      <c r="X43" s="22">
        <f>_xlfn.STDEV.S(C132:C161)*SQRT(252)</f>
        <v>0.58812501989904209</v>
      </c>
      <c r="Y43">
        <f>(LN(W43/$V$10)+($V$11+(X43^2)/2)*V43)/(X43*SQRT(V43))</f>
        <v>-0.31981655865284792</v>
      </c>
      <c r="Z43">
        <f t="shared" si="3"/>
        <v>0.37905276998655718</v>
      </c>
      <c r="AA43">
        <f t="shared" si="4"/>
        <v>93.099150836398309</v>
      </c>
      <c r="AB43">
        <v>21.811226489059646</v>
      </c>
      <c r="AC43">
        <f t="shared" si="5"/>
        <v>21.811226489059646</v>
      </c>
    </row>
    <row r="44" spans="1:29" x14ac:dyDescent="0.3">
      <c r="A44" s="15">
        <v>43780</v>
      </c>
      <c r="B44" s="25">
        <v>280.85000000000002</v>
      </c>
      <c r="C44" s="22">
        <f t="shared" si="6"/>
        <v>-8.0528379189770405E-3</v>
      </c>
      <c r="L44" s="14">
        <v>43873</v>
      </c>
      <c r="M44" s="1">
        <f>($M$10-L44)/365</f>
        <v>0.13150684931506848</v>
      </c>
      <c r="N44" s="24">
        <v>301.54000000000002</v>
      </c>
      <c r="O44" s="22">
        <f>_xlfn.STDEV.S(C91:C120)*SQRT(252)</f>
        <v>0.22605290959177043</v>
      </c>
      <c r="P44">
        <f>(LN(N44/$M$11)+($M$12+(O44^2)/2)*M44)/(O44*SQRT(M44))</f>
        <v>3.3607394414019707</v>
      </c>
      <c r="Q44">
        <f t="shared" si="0"/>
        <v>1.4071015484693422E-3</v>
      </c>
      <c r="R44">
        <f t="shared" si="1"/>
        <v>0.42429740092544549</v>
      </c>
      <c r="S44">
        <v>879.70799248973151</v>
      </c>
      <c r="T44">
        <f t="shared" si="2"/>
        <v>879.70799248973151</v>
      </c>
      <c r="U44" s="14">
        <v>43931</v>
      </c>
      <c r="V44">
        <f>($V$9-U44)/365</f>
        <v>0.13424657534246576</v>
      </c>
      <c r="W44" s="24">
        <v>248</v>
      </c>
      <c r="X44" s="22">
        <f>_xlfn.STDEV.S(C133:C162)*SQRT(252)</f>
        <v>0.57811474001070196</v>
      </c>
      <c r="Y44">
        <f>(LN(W44/$V$10)+($V$11+(X44^2)/2)*V44)/(X44*SQRT(V44))</f>
        <v>-0.28900581477421011</v>
      </c>
      <c r="Z44">
        <f t="shared" si="3"/>
        <v>0.38262468166578806</v>
      </c>
      <c r="AA44">
        <f t="shared" si="4"/>
        <v>94.890921053115434</v>
      </c>
      <c r="AB44">
        <v>22.713975112234646</v>
      </c>
      <c r="AC44">
        <f t="shared" si="5"/>
        <v>22.713975112234646</v>
      </c>
    </row>
    <row r="45" spans="1:29" x14ac:dyDescent="0.3">
      <c r="A45" s="14">
        <v>43781</v>
      </c>
      <c r="B45" s="24">
        <v>283.64999999999998</v>
      </c>
      <c r="C45" s="22">
        <f t="shared" si="6"/>
        <v>9.9697347338434383E-3</v>
      </c>
      <c r="L45" s="14">
        <v>43874</v>
      </c>
      <c r="M45" s="1">
        <f>($M$10-L45)/365</f>
        <v>0.12876712328767123</v>
      </c>
      <c r="N45" s="24">
        <v>300.93</v>
      </c>
      <c r="O45" s="22">
        <f>_xlfn.STDEV.S(C92:C121)*SQRT(252)</f>
        <v>0.22904049633201387</v>
      </c>
      <c r="P45">
        <f>(LN(N45/$M$11)+($M$12+(O45^2)/2)*M45)/(O45*SQRT(M45))</f>
        <v>3.3272444809240569</v>
      </c>
      <c r="Q45">
        <f t="shared" si="0"/>
        <v>1.5738720041600213E-3</v>
      </c>
      <c r="R45">
        <f t="shared" si="1"/>
        <v>0.47362530221187521</v>
      </c>
      <c r="S45">
        <v>908.28322888450123</v>
      </c>
      <c r="T45">
        <f t="shared" si="2"/>
        <v>908.28322888450123</v>
      </c>
      <c r="U45" s="15">
        <v>43934</v>
      </c>
      <c r="V45">
        <f>($V$9-U45)/365</f>
        <v>0.12602739726027398</v>
      </c>
      <c r="W45" s="25">
        <v>243.4</v>
      </c>
      <c r="X45" s="22">
        <f>_xlfn.STDEV.S(C134:C163)*SQRT(252)</f>
        <v>0.57316712190154595</v>
      </c>
      <c r="Y45">
        <f>(LN(W45/$V$10)+($V$11+(X45^2)/2)*V45)/(X45*SQRT(V45))</f>
        <v>-0.40178745250059356</v>
      </c>
      <c r="Z45">
        <f t="shared" si="3"/>
        <v>0.36800634036896696</v>
      </c>
      <c r="AA45">
        <f t="shared" si="4"/>
        <v>89.572743245806564</v>
      </c>
      <c r="AB45">
        <v>23.578800903321387</v>
      </c>
      <c r="AC45">
        <f t="shared" si="5"/>
        <v>23.578800903321387</v>
      </c>
    </row>
    <row r="46" spans="1:29" x14ac:dyDescent="0.3">
      <c r="A46" s="14">
        <v>43782</v>
      </c>
      <c r="B46" s="24">
        <v>281.27999999999997</v>
      </c>
      <c r="C46" s="22">
        <f t="shared" si="6"/>
        <v>-8.3553675304072206E-3</v>
      </c>
      <c r="L46" s="14">
        <v>43875</v>
      </c>
      <c r="M46" s="1">
        <f>($M$10-L46)/365</f>
        <v>0.12602739726027398</v>
      </c>
      <c r="N46" s="24">
        <v>303.01</v>
      </c>
      <c r="O46" s="22">
        <f>_xlfn.STDEV.S(C93:C122)*SQRT(252)</f>
        <v>0.2271097342214497</v>
      </c>
      <c r="P46">
        <f>(LN(N46/$M$11)+($M$12+(O46^2)/2)*M46)/(O46*SQRT(M46))</f>
        <v>3.4753229243993249</v>
      </c>
      <c r="Q46">
        <f t="shared" si="0"/>
        <v>9.5111721586808601E-4</v>
      </c>
      <c r="R46">
        <f t="shared" si="1"/>
        <v>0.28819802758018875</v>
      </c>
      <c r="S46">
        <v>924.19242276187276</v>
      </c>
      <c r="T46">
        <f t="shared" si="2"/>
        <v>924.19242276187276</v>
      </c>
      <c r="U46" s="14">
        <v>43935</v>
      </c>
      <c r="V46">
        <f>($V$9-U46)/365</f>
        <v>0.12328767123287671</v>
      </c>
      <c r="W46" s="24">
        <v>247.45</v>
      </c>
      <c r="X46" s="22">
        <f>_xlfn.STDEV.S(C135:C164)*SQRT(252)</f>
        <v>0.56581015503477528</v>
      </c>
      <c r="Y46">
        <f>(LN(W46/$V$10)+($V$11+(X46^2)/2)*V46)/(X46*SQRT(V46))</f>
        <v>-0.33344781489311875</v>
      </c>
      <c r="Z46">
        <f t="shared" si="3"/>
        <v>0.37736882435468305</v>
      </c>
      <c r="AA46">
        <f t="shared" si="4"/>
        <v>93.379915586566312</v>
      </c>
      <c r="AB46">
        <v>24.471696885599393</v>
      </c>
      <c r="AC46">
        <f t="shared" si="5"/>
        <v>24.471696885599393</v>
      </c>
    </row>
    <row r="47" spans="1:29" x14ac:dyDescent="0.3">
      <c r="A47" s="14">
        <v>43783</v>
      </c>
      <c r="B47" s="24">
        <v>283.93</v>
      </c>
      <c r="C47" s="22">
        <f t="shared" si="6"/>
        <v>9.4212172923777704E-3</v>
      </c>
      <c r="L47" s="15">
        <v>43878</v>
      </c>
      <c r="M47" s="1">
        <f>($M$10-L47)/365</f>
        <v>0.11780821917808219</v>
      </c>
      <c r="N47" s="25">
        <v>302.76</v>
      </c>
      <c r="O47" s="22">
        <f>_xlfn.STDEV.S(C94:C123)*SQRT(252)</f>
        <v>0.24251322423686114</v>
      </c>
      <c r="P47">
        <f>(LN(N47/$M$11)+($M$12+(O47^2)/2)*M47)/(O47*SQRT(M47))</f>
        <v>3.3578710868697703</v>
      </c>
      <c r="Q47">
        <f t="shared" si="0"/>
        <v>1.4207254589783036E-3</v>
      </c>
      <c r="R47">
        <f t="shared" si="1"/>
        <v>0.43013883996027119</v>
      </c>
      <c r="S47">
        <v>935.82212669537751</v>
      </c>
      <c r="T47">
        <f t="shared" si="2"/>
        <v>935.82212669537751</v>
      </c>
      <c r="U47" s="14">
        <v>43936</v>
      </c>
      <c r="V47">
        <f>($V$9-U47)/365</f>
        <v>0.12054794520547946</v>
      </c>
      <c r="W47" s="24">
        <v>247.45</v>
      </c>
      <c r="X47" s="22">
        <f>_xlfn.STDEV.S(C136:C165)*SQRT(252)</f>
        <v>0.55877319955199722</v>
      </c>
      <c r="Y47">
        <f>(LN(W47/$V$10)+($V$11+(X47^2)/2)*V47)/(X47*SQRT(V47))</f>
        <v>-0.34632278760460777</v>
      </c>
      <c r="Z47">
        <f t="shared" si="3"/>
        <v>0.37572106105132369</v>
      </c>
      <c r="AA47">
        <f t="shared" si="4"/>
        <v>92.97217655715005</v>
      </c>
      <c r="AB47">
        <v>25.362211426190687</v>
      </c>
      <c r="AC47">
        <f t="shared" si="5"/>
        <v>25.362211426190687</v>
      </c>
    </row>
    <row r="48" spans="1:29" x14ac:dyDescent="0.3">
      <c r="A48" s="14">
        <v>43784</v>
      </c>
      <c r="B48" s="24">
        <v>287.29000000000002</v>
      </c>
      <c r="C48" s="22">
        <f t="shared" si="6"/>
        <v>1.1833902722502065E-2</v>
      </c>
      <c r="L48" s="14">
        <v>43879</v>
      </c>
      <c r="M48" s="1">
        <f>($M$10-L48)/365</f>
        <v>0.11506849315068493</v>
      </c>
      <c r="N48" s="24">
        <v>297.74</v>
      </c>
      <c r="O48" s="22">
        <f>_xlfn.STDEV.S(C95:C124)*SQRT(252)</f>
        <v>0.24305584611093292</v>
      </c>
      <c r="P48">
        <f>(LN(N48/$M$11)+($M$12+(O48^2)/2)*M48)/(O48*SQRT(M48))</f>
        <v>3.1861098402645447</v>
      </c>
      <c r="Q48">
        <f t="shared" si="0"/>
        <v>2.4922073124633531E-3</v>
      </c>
      <c r="R48">
        <f t="shared" si="1"/>
        <v>0.74202980521283879</v>
      </c>
      <c r="S48">
        <v>955.68834519739994</v>
      </c>
      <c r="T48">
        <f t="shared" si="2"/>
        <v>955.68834519739994</v>
      </c>
      <c r="U48" s="14">
        <v>43937</v>
      </c>
      <c r="V48">
        <f>($V$9-U48)/365</f>
        <v>0.11780821917808219</v>
      </c>
      <c r="W48" s="24">
        <v>247.1</v>
      </c>
      <c r="X48" s="22">
        <f>_xlfn.STDEV.S(C137:C166)*SQRT(252)</f>
        <v>0.53532349825081949</v>
      </c>
      <c r="Y48">
        <f>(LN(W48/$V$10)+($V$11+(X48^2)/2)*V48)/(X48*SQRT(V48))</f>
        <v>-0.38407791506759204</v>
      </c>
      <c r="Z48">
        <f t="shared" si="3"/>
        <v>0.37057610059315571</v>
      </c>
      <c r="AA48">
        <f t="shared" si="4"/>
        <v>91.569354456568774</v>
      </c>
      <c r="AB48">
        <v>26.243138364931301</v>
      </c>
      <c r="AC48">
        <f t="shared" si="5"/>
        <v>26.243138364931301</v>
      </c>
    </row>
    <row r="49" spans="1:29" x14ac:dyDescent="0.3">
      <c r="A49" s="15">
        <v>43787</v>
      </c>
      <c r="B49" s="25">
        <v>287.18</v>
      </c>
      <c r="C49" s="22">
        <f t="shared" si="6"/>
        <v>-3.828883706359365E-4</v>
      </c>
      <c r="L49" s="14">
        <v>43880</v>
      </c>
      <c r="M49" s="1">
        <f>($M$10-L49)/365</f>
        <v>0.11232876712328767</v>
      </c>
      <c r="N49" s="24">
        <v>298.33</v>
      </c>
      <c r="O49" s="22">
        <f>_xlfn.STDEV.S(C96:C125)*SQRT(252)</f>
        <v>0.2431789540181018</v>
      </c>
      <c r="P49">
        <f>(LN(N49/$M$11)+($M$12+(O49^2)/2)*M49)/(O49*SQRT(M49))</f>
        <v>3.2460996431071756</v>
      </c>
      <c r="Q49">
        <f t="shared" si="0"/>
        <v>2.0549166741910319E-3</v>
      </c>
      <c r="R49">
        <f t="shared" si="1"/>
        <v>0.61304329141141056</v>
      </c>
      <c r="S49">
        <v>975.45809209521394</v>
      </c>
      <c r="T49">
        <f t="shared" si="2"/>
        <v>975.45809209521394</v>
      </c>
      <c r="U49" s="14">
        <v>43938</v>
      </c>
      <c r="V49">
        <f>($V$9-U49)/365</f>
        <v>0.11506849315068493</v>
      </c>
      <c r="W49" s="24">
        <v>255.02</v>
      </c>
      <c r="X49" s="22">
        <f>_xlfn.STDEV.S(C138:C167)*SQRT(252)</f>
        <v>0.4744135296763704</v>
      </c>
      <c r="Y49">
        <f>(LN(W49/$V$10)+($V$11+(X49^2)/2)*V49)/(X49*SQRT(V49))</f>
        <v>-0.26707477098192589</v>
      </c>
      <c r="Z49">
        <f t="shared" si="3"/>
        <v>0.3849649453602072</v>
      </c>
      <c r="AA49">
        <f t="shared" si="4"/>
        <v>98.173760365760046</v>
      </c>
      <c r="AB49">
        <v>27.171978219404973</v>
      </c>
      <c r="AC49">
        <f t="shared" si="5"/>
        <v>27.171978219404973</v>
      </c>
    </row>
    <row r="50" spans="1:29" x14ac:dyDescent="0.3">
      <c r="A50" s="14">
        <v>43788</v>
      </c>
      <c r="B50" s="24">
        <v>286.23</v>
      </c>
      <c r="C50" s="22">
        <f t="shared" si="6"/>
        <v>-3.308029807089552E-3</v>
      </c>
      <c r="L50" s="14">
        <v>43881</v>
      </c>
      <c r="M50" s="1">
        <f>($M$10-L50)/365</f>
        <v>0.1095890410958904</v>
      </c>
      <c r="N50" s="24">
        <v>296.64999999999998</v>
      </c>
      <c r="O50" s="22">
        <f>_xlfn.STDEV.S(C97:C126)*SQRT(252)</f>
        <v>0.25168590423975551</v>
      </c>
      <c r="P50">
        <f>(LN(N50/$M$11)+($M$12+(O50^2)/2)*M50)/(O50*SQRT(M50))</f>
        <v>3.1090330682599321</v>
      </c>
      <c r="Q50">
        <f t="shared" si="0"/>
        <v>3.176479271137525E-3</v>
      </c>
      <c r="R50">
        <f t="shared" si="1"/>
        <v>0.94230257578294674</v>
      </c>
      <c r="S50">
        <v>991.5930111412282</v>
      </c>
      <c r="T50">
        <f t="shared" si="2"/>
        <v>991.5930111412282</v>
      </c>
      <c r="U50" s="15">
        <v>43941</v>
      </c>
      <c r="V50">
        <f>($V$9-U50)/365</f>
        <v>0.10684931506849316</v>
      </c>
      <c r="W50" s="25">
        <v>252.14</v>
      </c>
      <c r="X50" s="22">
        <f>_xlfn.STDEV.S(C139:C168)*SQRT(252)</f>
        <v>0.43549172418231935</v>
      </c>
      <c r="Y50">
        <f>(LN(W50/$V$10)+($V$11+(X50^2)/2)*V50)/(X50*SQRT(V50))</f>
        <v>-0.40207751003959041</v>
      </c>
      <c r="Z50">
        <f t="shared" si="3"/>
        <v>0.36796343938554671</v>
      </c>
      <c r="AA50">
        <f t="shared" si="4"/>
        <v>92.778301606671747</v>
      </c>
      <c r="AB50">
        <v>28.064337753366214</v>
      </c>
      <c r="AC50">
        <f t="shared" si="5"/>
        <v>28.064337753366214</v>
      </c>
    </row>
    <row r="51" spans="1:29" x14ac:dyDescent="0.3">
      <c r="A51" s="14">
        <v>43789</v>
      </c>
      <c r="B51" s="24">
        <v>282.20999999999998</v>
      </c>
      <c r="C51" s="22">
        <f t="shared" si="6"/>
        <v>-1.4044649407819021E-2</v>
      </c>
      <c r="L51" s="14">
        <v>43882</v>
      </c>
      <c r="M51" s="1">
        <f>($M$10-L51)/365</f>
        <v>0.10684931506849316</v>
      </c>
      <c r="N51" s="24">
        <v>292.42</v>
      </c>
      <c r="O51" s="22">
        <f>_xlfn.STDEV.S(C98:C127)*SQRT(252)</f>
        <v>0.25364716359246947</v>
      </c>
      <c r="P51">
        <f>(LN(N51/$M$11)+($M$12+(O51^2)/2)*M51)/(O51*SQRT(M51))</f>
        <v>2.9503369308395273</v>
      </c>
      <c r="Q51">
        <f t="shared" si="0"/>
        <v>5.1375316636265078E-3</v>
      </c>
      <c r="R51">
        <f t="shared" si="1"/>
        <v>1.5023170090776634</v>
      </c>
      <c r="S51">
        <v>1014.8116344820196</v>
      </c>
      <c r="T51">
        <f t="shared" si="2"/>
        <v>1014.8116344820196</v>
      </c>
      <c r="U51" s="14">
        <v>43942</v>
      </c>
      <c r="V51">
        <f>($V$9-U51)/365</f>
        <v>0.10410958904109589</v>
      </c>
      <c r="W51" s="24">
        <v>249.4</v>
      </c>
      <c r="X51" s="22">
        <f>_xlfn.STDEV.S(C140:C169)*SQRT(252)</f>
        <v>0.4091109034031622</v>
      </c>
      <c r="Y51">
        <f>(LN(W51/$V$10)+($V$11+(X51^2)/2)*V51)/(X51*SQRT(V51))</f>
        <v>-0.5273358106787891</v>
      </c>
      <c r="Z51">
        <f t="shared" si="3"/>
        <v>0.34715633692215253</v>
      </c>
      <c r="AA51">
        <f t="shared" si="4"/>
        <v>86.580790428384844</v>
      </c>
      <c r="AB51">
        <v>28.904427303674733</v>
      </c>
      <c r="AC51">
        <f t="shared" si="5"/>
        <v>28.904427303674733</v>
      </c>
    </row>
    <row r="52" spans="1:29" x14ac:dyDescent="0.3">
      <c r="A52" s="14">
        <v>43790</v>
      </c>
      <c r="B52" s="24">
        <v>278.27999999999997</v>
      </c>
      <c r="C52" s="22">
        <f t="shared" si="6"/>
        <v>-1.3925799936217786E-2</v>
      </c>
      <c r="L52" s="15">
        <v>43885</v>
      </c>
      <c r="M52" s="1">
        <f>($M$10-L52)/365</f>
        <v>9.8630136986301367E-2</v>
      </c>
      <c r="N52" s="25">
        <v>281.02</v>
      </c>
      <c r="O52" s="22">
        <f>_xlfn.STDEV.S(C99:C128)*SQRT(252)</f>
        <v>0.26008050748847006</v>
      </c>
      <c r="P52">
        <f>(LN(N52/$M$11)+($M$12+(O52^2)/2)*M52)/(O52*SQRT(M52))</f>
        <v>2.5057549134427739</v>
      </c>
      <c r="Q52">
        <f t="shared" si="0"/>
        <v>1.7277635208589989E-2</v>
      </c>
      <c r="R52">
        <f t="shared" si="1"/>
        <v>4.8553610463179586</v>
      </c>
      <c r="S52">
        <v>1134.3029116377195</v>
      </c>
      <c r="T52">
        <f t="shared" si="2"/>
        <v>1134.3029116377195</v>
      </c>
      <c r="U52" s="14">
        <v>43943</v>
      </c>
      <c r="V52">
        <f>($V$9-U52)/365</f>
        <v>0.10136986301369863</v>
      </c>
      <c r="W52" s="24">
        <v>251.88</v>
      </c>
      <c r="X52" s="22">
        <f>_xlfn.STDEV.S(C141:C170)*SQRT(252)</f>
        <v>0.3228075342220767</v>
      </c>
      <c r="Y52">
        <f>(LN(W52/$V$10)+($V$11+(X52^2)/2)*V52)/(X52*SQRT(V52))</f>
        <v>-0.61466626682620173</v>
      </c>
      <c r="Z52">
        <f t="shared" si="3"/>
        <v>0.33026964801163672</v>
      </c>
      <c r="AA52">
        <f t="shared" si="4"/>
        <v>83.188318941171062</v>
      </c>
      <c r="AB52">
        <v>29.718550549755431</v>
      </c>
      <c r="AC52">
        <f t="shared" si="5"/>
        <v>29.718550549755431</v>
      </c>
    </row>
    <row r="53" spans="1:29" x14ac:dyDescent="0.3">
      <c r="A53" s="14">
        <v>43791</v>
      </c>
      <c r="B53" s="24">
        <v>279.43</v>
      </c>
      <c r="C53" s="22">
        <f t="shared" si="6"/>
        <v>4.1325283886735065E-3</v>
      </c>
      <c r="L53" s="14">
        <v>43886</v>
      </c>
      <c r="M53" s="1">
        <f>($M$10-L53)/365</f>
        <v>9.5890410958904104E-2</v>
      </c>
      <c r="N53" s="24">
        <v>284.24</v>
      </c>
      <c r="O53" s="22">
        <f>_xlfn.STDEV.S(C100:C129)*SQRT(252)</f>
        <v>0.28516288745025348</v>
      </c>
      <c r="P53">
        <f>(LN(N53/$M$11)+($M$12+(O53^2)/2)*M53)/(O53*SQRT(M53))</f>
        <v>2.4528587706075817</v>
      </c>
      <c r="Q53">
        <f t="shared" si="0"/>
        <v>1.9698818739894021E-2</v>
      </c>
      <c r="R53">
        <f t="shared" si="1"/>
        <v>5.5991922386274764</v>
      </c>
      <c r="S53">
        <v>1369.9209207360789</v>
      </c>
      <c r="T53">
        <f t="shared" si="2"/>
        <v>1369.9209207360789</v>
      </c>
      <c r="U53" s="14">
        <v>43944</v>
      </c>
      <c r="V53">
        <f>($V$9-U53)/365</f>
        <v>9.8630136986301367E-2</v>
      </c>
      <c r="W53" s="24">
        <v>253.74</v>
      </c>
      <c r="X53" s="22">
        <f>_xlfn.STDEV.S(C142:C171)*SQRT(252)</f>
        <v>0.28517177453209086</v>
      </c>
      <c r="Y53">
        <f>(LN(W53/$V$10)+($V$11+(X53^2)/2)*V53)/(X53*SQRT(V53))</f>
        <v>-0.63773391427339543</v>
      </c>
      <c r="Z53">
        <f t="shared" si="3"/>
        <v>0.32553320641142097</v>
      </c>
      <c r="AA53">
        <f t="shared" si="4"/>
        <v>82.600795794833957</v>
      </c>
      <c r="AB53">
        <v>30.520974631163142</v>
      </c>
      <c r="AC53">
        <f t="shared" si="5"/>
        <v>30.520974631163142</v>
      </c>
    </row>
    <row r="54" spans="1:29" x14ac:dyDescent="0.3">
      <c r="A54" s="15">
        <v>43794</v>
      </c>
      <c r="B54" s="25">
        <v>282.19</v>
      </c>
      <c r="C54" s="22">
        <f t="shared" si="6"/>
        <v>9.8772501163082449E-3</v>
      </c>
      <c r="L54" s="14">
        <v>43887</v>
      </c>
      <c r="M54" s="1">
        <f>($M$10-L54)/365</f>
        <v>9.3150684931506855E-2</v>
      </c>
      <c r="N54" s="24">
        <v>279.94</v>
      </c>
      <c r="O54" s="22">
        <f>_xlfn.STDEV.S(C101:C130)*SQRT(252)</f>
        <v>0.27466168710350425</v>
      </c>
      <c r="P54">
        <f>(LN(N54/$M$11)+($M$12+(O54^2)/2)*M54)/(O54*SQRT(M54))</f>
        <v>2.3970530610029419</v>
      </c>
      <c r="Q54">
        <f t="shared" si="0"/>
        <v>2.2553382555162541E-2</v>
      </c>
      <c r="R54">
        <f t="shared" si="1"/>
        <v>6.3135939124922018</v>
      </c>
      <c r="S54">
        <v>1585.5412473819583</v>
      </c>
      <c r="T54">
        <f t="shared" si="2"/>
        <v>1585.5412473819583</v>
      </c>
      <c r="U54" s="14">
        <v>43945</v>
      </c>
      <c r="V54">
        <f>($V$9-U54)/365</f>
        <v>9.5890410958904104E-2</v>
      </c>
      <c r="W54" s="24">
        <v>250.28</v>
      </c>
      <c r="X54" s="22">
        <f>_xlfn.STDEV.S(C143:C172)*SQRT(252)</f>
        <v>0.28029727452593145</v>
      </c>
      <c r="Y54">
        <f>(LN(W54/$V$10)+($V$11+(X54^2)/2)*V54)/(X54*SQRT(V54))</f>
        <v>-0.81933231807896578</v>
      </c>
      <c r="Z54">
        <f t="shared" si="3"/>
        <v>0.28519239481930914</v>
      </c>
      <c r="AA54">
        <f t="shared" si="4"/>
        <v>71.377952575376696</v>
      </c>
      <c r="AB54">
        <v>31.228182717007844</v>
      </c>
      <c r="AC54">
        <f t="shared" si="5"/>
        <v>31.228182717007844</v>
      </c>
    </row>
    <row r="55" spans="1:29" x14ac:dyDescent="0.3">
      <c r="A55" s="14">
        <v>43795</v>
      </c>
      <c r="B55" s="24">
        <v>281.83</v>
      </c>
      <c r="C55" s="22">
        <f t="shared" si="6"/>
        <v>-1.2757362061023292E-3</v>
      </c>
      <c r="L55" s="14">
        <v>43888</v>
      </c>
      <c r="M55" s="1">
        <f>($M$10-L55)/365</f>
        <v>9.0410958904109592E-2</v>
      </c>
      <c r="N55" s="24">
        <v>277.08999999999997</v>
      </c>
      <c r="O55" s="22">
        <f>_xlfn.STDEV.S(C102:C131)*SQRT(252)</f>
        <v>0.28355990012203558</v>
      </c>
      <c r="P55">
        <f>(LN(N55/$M$11)+($M$12+(O55^2)/2)*M55)/(O55*SQRT(M55))</f>
        <v>2.2378320607390405</v>
      </c>
      <c r="Q55">
        <f t="shared" si="0"/>
        <v>3.2618205380110871E-2</v>
      </c>
      <c r="R55">
        <f t="shared" si="1"/>
        <v>9.038178528774921</v>
      </c>
      <c r="S55">
        <v>1898.956897330874</v>
      </c>
      <c r="T55">
        <f t="shared" si="2"/>
        <v>1898.956897330874</v>
      </c>
      <c r="U55" s="15">
        <v>43948</v>
      </c>
      <c r="V55">
        <f>($V$9-U55)/365</f>
        <v>8.7671232876712329E-2</v>
      </c>
      <c r="W55" s="25">
        <v>254.84</v>
      </c>
      <c r="X55" s="22">
        <f>_xlfn.STDEV.S(C144:C173)*SQRT(252)</f>
        <v>0.27671931578308945</v>
      </c>
      <c r="Y55">
        <f>(LN(W55/$V$10)+($V$11+(X55^2)/2)*V55)/(X55*SQRT(V55))</f>
        <v>-0.65360194281037098</v>
      </c>
      <c r="Z55">
        <f t="shared" si="3"/>
        <v>0.32221499077197807</v>
      </c>
      <c r="AA55">
        <f t="shared" si="4"/>
        <v>82.113268248330897</v>
      </c>
      <c r="AB55">
        <v>32.030377183727211</v>
      </c>
      <c r="AC55">
        <f t="shared" si="5"/>
        <v>32.030377183727211</v>
      </c>
    </row>
    <row r="56" spans="1:29" x14ac:dyDescent="0.3">
      <c r="A56" s="14">
        <v>43796</v>
      </c>
      <c r="B56" s="24">
        <v>282.85000000000002</v>
      </c>
      <c r="C56" s="22">
        <f t="shared" si="6"/>
        <v>3.6192030656780894E-3</v>
      </c>
      <c r="L56" s="14">
        <v>43889</v>
      </c>
      <c r="M56" s="1">
        <f>($M$10-L56)/365</f>
        <v>8.7671232876712329E-2</v>
      </c>
      <c r="N56" s="24">
        <v>268.02</v>
      </c>
      <c r="O56" s="22">
        <f>_xlfn.STDEV.S(C103:C132)*SQRT(252)</f>
        <v>0.2957099090618065</v>
      </c>
      <c r="P56">
        <f>(LN(N56/$M$11)+($M$12+(O56^2)/2)*M56)/(O56*SQRT(M56))</f>
        <v>1.8010083908522059</v>
      </c>
      <c r="Q56">
        <f t="shared" si="0"/>
        <v>7.8806945498017089E-2</v>
      </c>
      <c r="R56">
        <f t="shared" si="1"/>
        <v>21.121837532378539</v>
      </c>
      <c r="S56">
        <v>2639.3526996725941</v>
      </c>
      <c r="T56">
        <f t="shared" si="2"/>
        <v>2639.3526996725941</v>
      </c>
      <c r="U56" s="14">
        <v>43949</v>
      </c>
      <c r="V56">
        <f>($V$9-U56)/365</f>
        <v>8.4931506849315067E-2</v>
      </c>
      <c r="W56" s="24">
        <v>256.39</v>
      </c>
      <c r="X56" s="22">
        <f>_xlfn.STDEV.S(C145:C174)*SQRT(252)</f>
        <v>0.27694743064645161</v>
      </c>
      <c r="Y56">
        <f>(LN(W56/$V$10)+($V$11+(X56^2)/2)*V56)/(X56*SQRT(V56))</f>
        <v>-0.58995564092192609</v>
      </c>
      <c r="Z56">
        <f t="shared" si="3"/>
        <v>0.33522197242370672</v>
      </c>
      <c r="AA56">
        <f t="shared" si="4"/>
        <v>85.947561509714163</v>
      </c>
      <c r="AB56">
        <v>32.864474510054841</v>
      </c>
      <c r="AC56">
        <f t="shared" si="5"/>
        <v>32.864474510054841</v>
      </c>
    </row>
    <row r="57" spans="1:29" x14ac:dyDescent="0.3">
      <c r="A57" s="14">
        <v>43797</v>
      </c>
      <c r="B57" s="24">
        <v>281.23</v>
      </c>
      <c r="C57" s="22">
        <f t="shared" si="6"/>
        <v>-5.7274173590242672E-3</v>
      </c>
      <c r="L57" s="15">
        <v>43892</v>
      </c>
      <c r="M57" s="1">
        <f>($M$10-L57)/365</f>
        <v>7.9452054794520555E-2</v>
      </c>
      <c r="N57" s="25">
        <v>270.37</v>
      </c>
      <c r="O57" s="22">
        <f>_xlfn.STDEV.S(C104:C133)*SQRT(252)</f>
        <v>0.30242788242839169</v>
      </c>
      <c r="P57">
        <f>(LN(N57/$M$11)+($M$12+(O57^2)/2)*M57)/(O57*SQRT(M57))</f>
        <v>1.9489466027895317</v>
      </c>
      <c r="Q57">
        <f t="shared" si="0"/>
        <v>5.9717213699647387E-2</v>
      </c>
      <c r="R57">
        <f t="shared" si="1"/>
        <v>16.145743067973665</v>
      </c>
      <c r="S57">
        <v>3323.9864696065274</v>
      </c>
      <c r="T57">
        <f t="shared" si="2"/>
        <v>3323.9864696065274</v>
      </c>
      <c r="U57" s="14">
        <v>43950</v>
      </c>
      <c r="V57">
        <f>($V$9-U57)/365</f>
        <v>8.2191780821917804E-2</v>
      </c>
      <c r="W57" s="24">
        <v>258.14999999999998</v>
      </c>
      <c r="X57" s="22">
        <f>_xlfn.STDEV.S(C146:C175)*SQRT(252)</f>
        <v>0.27419975000029007</v>
      </c>
      <c r="Y57">
        <f>(LN(W57/$V$10)+($V$11+(X57^2)/2)*V57)/(X57*SQRT(V57))</f>
        <v>-0.52116892131923065</v>
      </c>
      <c r="Z57">
        <f t="shared" si="3"/>
        <v>0.34828051181264646</v>
      </c>
      <c r="AA57">
        <f t="shared" si="4"/>
        <v>89.908614124434678</v>
      </c>
      <c r="AB57">
        <v>33.728588040113074</v>
      </c>
      <c r="AC57">
        <f t="shared" si="5"/>
        <v>33.728588040113074</v>
      </c>
    </row>
    <row r="58" spans="1:29" x14ac:dyDescent="0.3">
      <c r="A58" s="14">
        <v>43798</v>
      </c>
      <c r="B58" s="24">
        <v>276.77999999999997</v>
      </c>
      <c r="C58" s="22">
        <f t="shared" si="6"/>
        <v>-1.5823347438040147E-2</v>
      </c>
      <c r="L58" s="14">
        <v>43893</v>
      </c>
      <c r="M58" s="1">
        <f>($M$10-L58)/365</f>
        <v>7.6712328767123292E-2</v>
      </c>
      <c r="N58" s="24">
        <v>271.56</v>
      </c>
      <c r="O58" s="22">
        <f>_xlfn.STDEV.S(C105:C134)*SQRT(252)</f>
        <v>0.31111591527787441</v>
      </c>
      <c r="P58">
        <f>(LN(N58/$M$11)+($M$12+(O58^2)/2)*M58)/(O58*SQRT(M58))</f>
        <v>1.9796221377715133</v>
      </c>
      <c r="Q58">
        <f t="shared" si="0"/>
        <v>5.6225188002914268E-2</v>
      </c>
      <c r="R58">
        <f t="shared" si="1"/>
        <v>15.268512054071399</v>
      </c>
      <c r="S58">
        <v>3902.2661550301991</v>
      </c>
      <c r="T58">
        <f t="shared" si="2"/>
        <v>3902.2661550301991</v>
      </c>
      <c r="U58" s="14">
        <v>43951</v>
      </c>
      <c r="V58">
        <f>($V$9-U58)/365</f>
        <v>7.9452054794520555E-2</v>
      </c>
      <c r="W58" s="24">
        <v>258.14999999999998</v>
      </c>
      <c r="X58" s="22">
        <f>_xlfn.STDEV.S(C147:C176)*SQRT(252)</f>
        <v>0.23651123257757362</v>
      </c>
      <c r="Y58">
        <f>(LN(W58/$V$10)+($V$11+(X58^2)/2)*V58)/(X58*SQRT(V58))</f>
        <v>-0.62797311563998071</v>
      </c>
      <c r="Z58">
        <f t="shared" si="3"/>
        <v>0.32755029925515144</v>
      </c>
      <c r="AA58">
        <f t="shared" si="4"/>
        <v>84.557109752717338</v>
      </c>
      <c r="AB58">
        <v>34.53203187673261</v>
      </c>
      <c r="AC58">
        <f t="shared" si="5"/>
        <v>34.53203187673261</v>
      </c>
    </row>
    <row r="59" spans="1:29" x14ac:dyDescent="0.3">
      <c r="A59" s="15">
        <v>43801</v>
      </c>
      <c r="B59" s="25">
        <v>277.44</v>
      </c>
      <c r="C59" s="22">
        <f t="shared" si="6"/>
        <v>2.3845653587688531E-3</v>
      </c>
      <c r="L59" s="14">
        <v>43894</v>
      </c>
      <c r="M59" s="1">
        <f>($M$10-L59)/365</f>
        <v>7.3972602739726029E-2</v>
      </c>
      <c r="N59" s="24">
        <v>278.13</v>
      </c>
      <c r="O59" s="22">
        <f>_xlfn.STDEV.S(C106:C135)*SQRT(252)</f>
        <v>0.30581285857595952</v>
      </c>
      <c r="P59">
        <f>(LN(N59/$M$11)+($M$12+(O59^2)/2)*M59)/(O59*SQRT(M59))</f>
        <v>2.334941811765197</v>
      </c>
      <c r="Q59">
        <f t="shared" si="0"/>
        <v>2.612362594807487E-2</v>
      </c>
      <c r="R59">
        <f t="shared" si="1"/>
        <v>7.2657640849380636</v>
      </c>
      <c r="S59">
        <v>4061.267653426939</v>
      </c>
      <c r="T59">
        <f t="shared" si="2"/>
        <v>4061.267653426939</v>
      </c>
      <c r="U59" s="14">
        <v>43952</v>
      </c>
      <c r="V59">
        <f>($V$9-U59)/365</f>
        <v>7.6712328767123292E-2</v>
      </c>
      <c r="W59" s="24">
        <v>258.14999999999998</v>
      </c>
      <c r="X59" s="22">
        <f>_xlfn.STDEV.S(C148:C177)*SQRT(252)</f>
        <v>0.23141477649752482</v>
      </c>
      <c r="Y59">
        <f>(LN(W59/$V$10)+($V$11+(X59^2)/2)*V59)/(X59*SQRT(V59))</f>
        <v>-0.65621329448377852</v>
      </c>
      <c r="Z59">
        <f t="shared" si="3"/>
        <v>0.32166441152681602</v>
      </c>
      <c r="AA59">
        <f t="shared" si="4"/>
        <v>83.037667835647554</v>
      </c>
      <c r="AB59">
        <v>35.318728072386932</v>
      </c>
      <c r="AC59">
        <f t="shared" si="5"/>
        <v>35.318728072386932</v>
      </c>
    </row>
    <row r="60" spans="1:29" x14ac:dyDescent="0.3">
      <c r="A60" s="14">
        <v>43802</v>
      </c>
      <c r="B60" s="24">
        <v>276.19</v>
      </c>
      <c r="C60" s="22">
        <f t="shared" si="6"/>
        <v>-4.5054786620530862E-3</v>
      </c>
      <c r="L60" s="14">
        <v>43895</v>
      </c>
      <c r="M60" s="1">
        <f>($M$10-L60)/365</f>
        <v>7.1232876712328766E-2</v>
      </c>
      <c r="N60" s="24">
        <v>281.38</v>
      </c>
      <c r="O60" s="22">
        <f>_xlfn.STDEV.S(C107:C136)*SQRT(252)</f>
        <v>0.32511821336671776</v>
      </c>
      <c r="P60">
        <f>(LN(N60/$M$11)+($M$12+(O60^2)/2)*M60)/(O60*SQRT(M60))</f>
        <v>2.3752235117451952</v>
      </c>
      <c r="Q60">
        <f t="shared" si="0"/>
        <v>2.3759284499981461E-2</v>
      </c>
      <c r="R60">
        <f t="shared" si="1"/>
        <v>6.6853874726047833</v>
      </c>
      <c r="S60">
        <v>4208.259300756753</v>
      </c>
      <c r="T60">
        <f t="shared" si="2"/>
        <v>4208.259300756753</v>
      </c>
      <c r="U60" s="15">
        <v>43955</v>
      </c>
      <c r="V60">
        <f>($V$9-U60)/365</f>
        <v>6.8493150684931503E-2</v>
      </c>
      <c r="W60" s="25">
        <v>250.6</v>
      </c>
      <c r="X60" s="22">
        <f>_xlfn.STDEV.S(C149:C178)*SQRT(252)</f>
        <v>0.23127807597569736</v>
      </c>
      <c r="Y60">
        <f>(LN(W60/$V$10)+($V$11+(X60^2)/2)*V60)/(X60*SQRT(V60))</f>
        <v>-1.1903064177407985</v>
      </c>
      <c r="Z60">
        <f t="shared" si="3"/>
        <v>0.19644884403571677</v>
      </c>
      <c r="AA60">
        <f t="shared" si="4"/>
        <v>49.230080315350619</v>
      </c>
      <c r="AB60">
        <v>35.802669417426038</v>
      </c>
      <c r="AC60">
        <f t="shared" si="5"/>
        <v>35.802669417426038</v>
      </c>
    </row>
    <row r="61" spans="1:29" x14ac:dyDescent="0.3">
      <c r="A61" s="14">
        <v>43803</v>
      </c>
      <c r="B61" s="24">
        <v>274.14999999999998</v>
      </c>
      <c r="C61" s="22">
        <f t="shared" si="6"/>
        <v>-7.3862196314132822E-3</v>
      </c>
      <c r="L61" s="14">
        <v>43896</v>
      </c>
      <c r="M61" s="1">
        <f>($M$10-L61)/365</f>
        <v>6.8493150684931503E-2</v>
      </c>
      <c r="N61" s="24">
        <v>275.10000000000002</v>
      </c>
      <c r="O61" s="22">
        <f>_xlfn.STDEV.S(C108:C137)*SQRT(252)</f>
        <v>0.35749735870577015</v>
      </c>
      <c r="P61">
        <f>(LN(N61/$M$11)+($M$12+(O61^2)/2)*M61)/(O61*SQRT(M61))</f>
        <v>1.9678764993710509</v>
      </c>
      <c r="Q61">
        <f t="shared" si="0"/>
        <v>5.754388001075611E-2</v>
      </c>
      <c r="R61">
        <f t="shared" si="1"/>
        <v>15.830321390959007</v>
      </c>
      <c r="S61">
        <v>4370.6554341595265</v>
      </c>
      <c r="T61">
        <f t="shared" si="2"/>
        <v>4370.6554341595265</v>
      </c>
      <c r="U61" s="14">
        <v>43956</v>
      </c>
      <c r="V61">
        <f>($V$9-U61)/365</f>
        <v>6.575342465753424E-2</v>
      </c>
      <c r="W61" s="24">
        <v>250.6</v>
      </c>
      <c r="X61" s="22">
        <f>_xlfn.STDEV.S(C150:C179)*SQRT(252)</f>
        <v>0.20470346436357967</v>
      </c>
      <c r="Y61">
        <f>(LN(W61/$V$10)+($V$11+(X61^2)/2)*V61)/(X61*SQRT(V61))</f>
        <v>-1.3817380199051252</v>
      </c>
      <c r="Z61">
        <f t="shared" si="3"/>
        <v>0.15357925729650251</v>
      </c>
      <c r="AA61">
        <f t="shared" si="4"/>
        <v>38.486961878503529</v>
      </c>
      <c r="AB61">
        <v>36.259284929639485</v>
      </c>
      <c r="AC61">
        <f t="shared" si="5"/>
        <v>36.259284929639485</v>
      </c>
    </row>
    <row r="62" spans="1:29" x14ac:dyDescent="0.3">
      <c r="A62" s="14">
        <v>43804</v>
      </c>
      <c r="B62" s="24">
        <v>273.3</v>
      </c>
      <c r="C62" s="22">
        <f t="shared" si="6"/>
        <v>-3.1004924311507365E-3</v>
      </c>
      <c r="L62" s="15">
        <v>43899</v>
      </c>
      <c r="M62" s="1">
        <f>($M$10-L62)/365</f>
        <v>6.0273972602739728E-2</v>
      </c>
      <c r="N62" s="25">
        <v>263.11</v>
      </c>
      <c r="O62" s="22">
        <f>_xlfn.STDEV.S(C109:C138)*SQRT(252)</f>
        <v>0.43511869097168171</v>
      </c>
      <c r="P62">
        <f>(LN(N62/$M$11)+($M$12+(O62^2)/2)*M62)/(O62*SQRT(M62))</f>
        <v>1.3180575004854349</v>
      </c>
      <c r="Q62">
        <f t="shared" si="0"/>
        <v>0.16736531838496888</v>
      </c>
      <c r="R62">
        <f t="shared" si="1"/>
        <v>44.03548892026916</v>
      </c>
      <c r="S62">
        <v>5146.2824869091364</v>
      </c>
      <c r="T62">
        <f t="shared" si="2"/>
        <v>5146.2824869091364</v>
      </c>
      <c r="U62" s="14">
        <v>43957</v>
      </c>
      <c r="V62">
        <f>($V$9-U62)/365</f>
        <v>6.3013698630136991E-2</v>
      </c>
      <c r="W62" s="24">
        <v>255</v>
      </c>
      <c r="X62" s="22">
        <f>_xlfn.STDEV.S(C151:C180)*SQRT(252)</f>
        <v>0.21095058864015845</v>
      </c>
      <c r="Y62">
        <f>(LN(W62/$V$10)+($V$11+(X62^2)/2)*V62)/(X62*SQRT(V62))</f>
        <v>-1.0410221385382452</v>
      </c>
      <c r="Z62">
        <f t="shared" si="3"/>
        <v>0.23205007741813713</v>
      </c>
      <c r="AA62">
        <f t="shared" si="4"/>
        <v>59.172769741624968</v>
      </c>
      <c r="AB62">
        <v>36.8599168486381</v>
      </c>
      <c r="AC62">
        <f t="shared" si="5"/>
        <v>36.8599168486381</v>
      </c>
    </row>
    <row r="63" spans="1:29" x14ac:dyDescent="0.3">
      <c r="A63" s="14">
        <v>43805</v>
      </c>
      <c r="B63" s="24">
        <v>276.56</v>
      </c>
      <c r="C63" s="22">
        <f t="shared" si="6"/>
        <v>1.1928283937065354E-2</v>
      </c>
      <c r="L63" s="14">
        <v>43900</v>
      </c>
      <c r="M63" s="1">
        <f>($M$10-L63)/365</f>
        <v>5.7534246575342465E-2</v>
      </c>
      <c r="N63" s="24">
        <v>264.67</v>
      </c>
      <c r="O63" s="22">
        <f>_xlfn.STDEV.S(C110:C139)*SQRT(252)</f>
        <v>0.45358291177507659</v>
      </c>
      <c r="P63">
        <f>(LN(N63/$M$11)+($M$12+(O63^2)/2)*M63)/(O63*SQRT(M63))</f>
        <v>1.3501959381068567</v>
      </c>
      <c r="Q63">
        <f t="shared" si="0"/>
        <v>0.16034090584700147</v>
      </c>
      <c r="R63">
        <f t="shared" si="1"/>
        <v>42.437427550525882</v>
      </c>
      <c r="S63">
        <v>6200.6491013055747</v>
      </c>
      <c r="T63">
        <f t="shared" si="2"/>
        <v>6200.6491013055747</v>
      </c>
      <c r="U63" s="14">
        <v>43958</v>
      </c>
      <c r="V63">
        <f>($V$9-U63)/365</f>
        <v>6.0273972602739728E-2</v>
      </c>
      <c r="W63" s="24">
        <v>254.46</v>
      </c>
      <c r="X63" s="22">
        <f>_xlfn.STDEV.S(C152:C181)*SQRT(252)</f>
        <v>0.20644307891315838</v>
      </c>
      <c r="Y63">
        <f>(LN(W63/$V$10)+($V$11+(X63^2)/2)*V63)/(X63*SQRT(V63))</f>
        <v>-1.13234772724887</v>
      </c>
      <c r="Z63">
        <f t="shared" si="3"/>
        <v>0.21012677899845128</v>
      </c>
      <c r="AA63">
        <f t="shared" si="4"/>
        <v>53.468860183945914</v>
      </c>
      <c r="AB63">
        <v>37.427552155189829</v>
      </c>
      <c r="AC63">
        <f t="shared" si="5"/>
        <v>37.427552155189829</v>
      </c>
    </row>
    <row r="64" spans="1:29" x14ac:dyDescent="0.3">
      <c r="A64" s="15">
        <v>43808</v>
      </c>
      <c r="B64" s="25">
        <v>278.02999999999997</v>
      </c>
      <c r="C64" s="22">
        <f t="shared" si="6"/>
        <v>5.3153022852183707E-3</v>
      </c>
      <c r="L64" s="14">
        <v>43901</v>
      </c>
      <c r="M64" s="1">
        <f>($M$10-L64)/365</f>
        <v>5.4794520547945202E-2</v>
      </c>
      <c r="N64" s="24">
        <v>257.01</v>
      </c>
      <c r="O64" s="22">
        <f>_xlfn.STDEV.S(C111:C140)*SQRT(252)</f>
        <v>0.54132035173337434</v>
      </c>
      <c r="P64">
        <f>(LN(N64/$M$11)+($M$12+(O64^2)/2)*M64)/(O64*SQRT(M64))</f>
        <v>0.94395449851991531</v>
      </c>
      <c r="Q64">
        <f t="shared" si="0"/>
        <v>0.2555177038239832</v>
      </c>
      <c r="R64">
        <f t="shared" si="1"/>
        <v>65.670605059801915</v>
      </c>
      <c r="S64">
        <v>8245.2570834030303</v>
      </c>
      <c r="T64">
        <f t="shared" si="2"/>
        <v>8245.2570834030303</v>
      </c>
      <c r="U64" s="14">
        <v>43959</v>
      </c>
      <c r="V64">
        <f>($V$9-U64)/365</f>
        <v>5.7534246575342465E-2</v>
      </c>
      <c r="W64" s="24">
        <v>256.62</v>
      </c>
      <c r="X64" s="22">
        <f>_xlfn.STDEV.S(C153:C182)*SQRT(252)</f>
        <v>0.20303563976071434</v>
      </c>
      <c r="Y64">
        <f>(LN(W64/$V$10)+($V$11+(X64^2)/2)*V64)/(X64*SQRT(V64))</f>
        <v>-1.0074662510180046</v>
      </c>
      <c r="Z64">
        <f t="shared" si="3"/>
        <v>0.24016414385777965</v>
      </c>
      <c r="AA64">
        <f t="shared" si="4"/>
        <v>61.630922596783414</v>
      </c>
      <c r="AB64">
        <v>38.06296854979913</v>
      </c>
      <c r="AC64">
        <f t="shared" si="5"/>
        <v>38.06296854979913</v>
      </c>
    </row>
    <row r="65" spans="1:29" x14ac:dyDescent="0.3">
      <c r="A65" s="14">
        <v>43809</v>
      </c>
      <c r="B65" s="24">
        <v>279.31</v>
      </c>
      <c r="C65" s="22">
        <f t="shared" si="6"/>
        <v>4.6038197316837781E-3</v>
      </c>
      <c r="L65" s="14">
        <v>43902</v>
      </c>
      <c r="M65" s="1">
        <f>($M$10-L65)/365</f>
        <v>5.2054794520547946E-2</v>
      </c>
      <c r="N65" s="24">
        <v>247.62</v>
      </c>
      <c r="O65" s="22">
        <f>_xlfn.STDEV.S(C112:C141)*SQRT(252)</f>
        <v>0.57293743996099222</v>
      </c>
      <c r="P65">
        <f>(LN(N65/$M$11)+($M$12+(O65^2)/2)*M65)/(O65*SQRT(M65))</f>
        <v>0.63403525133096528</v>
      </c>
      <c r="Q65">
        <f t="shared" si="0"/>
        <v>0.32629973641921789</v>
      </c>
      <c r="R65">
        <f t="shared" si="1"/>
        <v>80.798340732126732</v>
      </c>
      <c r="S65">
        <v>12544.133395653782</v>
      </c>
      <c r="T65">
        <f t="shared" si="2"/>
        <v>12544.133395653782</v>
      </c>
      <c r="U65" s="15">
        <v>43962</v>
      </c>
      <c r="V65">
        <f>($V$9-U65)/365</f>
        <v>4.9315068493150684E-2</v>
      </c>
      <c r="W65" s="25">
        <v>254.95</v>
      </c>
      <c r="X65" s="22">
        <f>_xlfn.STDEV.S(C154:C183)*SQRT(252)</f>
        <v>0.20836749145505229</v>
      </c>
      <c r="Y65">
        <f>(LN(W65/$V$10)+($V$11+(X65^2)/2)*V65)/(X65*SQRT(V65))</f>
        <v>-1.2057099344785789</v>
      </c>
      <c r="Z65">
        <f t="shared" si="3"/>
        <v>0.19285691149623585</v>
      </c>
      <c r="AA65">
        <f t="shared" si="4"/>
        <v>49.168869585965325</v>
      </c>
      <c r="AB65">
        <v>38.573541846336781</v>
      </c>
      <c r="AC65">
        <f t="shared" si="5"/>
        <v>38.573541846336781</v>
      </c>
    </row>
    <row r="66" spans="1:29" x14ac:dyDescent="0.3">
      <c r="A66" s="14">
        <v>43810</v>
      </c>
      <c r="B66" s="24">
        <v>280.27999999999997</v>
      </c>
      <c r="C66" s="22">
        <f t="shared" si="6"/>
        <v>3.4728437936342171E-3</v>
      </c>
      <c r="L66" s="14">
        <v>43903</v>
      </c>
      <c r="M66" s="1">
        <f>($M$10-L66)/365</f>
        <v>4.9315068493150684E-2</v>
      </c>
      <c r="N66" s="24">
        <v>240.65</v>
      </c>
      <c r="O66" s="22">
        <f>_xlfn.STDEV.S(C113:C142)*SQRT(252)</f>
        <v>0.57302990762008177</v>
      </c>
      <c r="P66">
        <f>(LN(N66/$M$11)+($M$12+(O66^2)/2)*M66)/(O66*SQRT(M66))</f>
        <v>0.42320558493049465</v>
      </c>
      <c r="Q66">
        <f t="shared" si="0"/>
        <v>0.36476935955302547</v>
      </c>
      <c r="R66">
        <f t="shared" si="1"/>
        <v>87.781746376435578</v>
      </c>
      <c r="S66">
        <v>18832.8409764928</v>
      </c>
      <c r="T66">
        <f t="shared" si="2"/>
        <v>18832.8409764928</v>
      </c>
      <c r="U66" s="14">
        <v>43963</v>
      </c>
      <c r="V66">
        <f>($V$9-U66)/365</f>
        <v>4.6575342465753428E-2</v>
      </c>
      <c r="W66" s="24">
        <v>253.37</v>
      </c>
      <c r="X66" s="22">
        <f>_xlfn.STDEV.S(C155:C184)*SQRT(252)</f>
        <v>0.20141692950992343</v>
      </c>
      <c r="Y66">
        <f>(LN(W66/$V$10)+($V$11+(X66^2)/2)*V66)/(X66*SQRT(V66))</f>
        <v>-1.4300165833309131</v>
      </c>
      <c r="Z66">
        <f t="shared" si="3"/>
        <v>0.14350114747034862</v>
      </c>
      <c r="AA66">
        <f t="shared" si="4"/>
        <v>36.358885734562229</v>
      </c>
      <c r="AB66">
        <v>38.957512703080532</v>
      </c>
      <c r="AC66">
        <f t="shared" si="5"/>
        <v>38.957512703080532</v>
      </c>
    </row>
    <row r="67" spans="1:29" x14ac:dyDescent="0.3">
      <c r="A67" s="14">
        <v>43811</v>
      </c>
      <c r="B67" s="24">
        <v>285.11</v>
      </c>
      <c r="C67" s="22">
        <f t="shared" si="6"/>
        <v>1.7232767232767454E-2</v>
      </c>
      <c r="L67" s="15">
        <v>43906</v>
      </c>
      <c r="M67" s="1">
        <f>($M$10-L67)/365</f>
        <v>4.1095890410958902E-2</v>
      </c>
      <c r="N67" s="25">
        <v>232.97</v>
      </c>
      <c r="O67" s="22">
        <f>_xlfn.STDEV.S(C114:C143)*SQRT(252)</f>
        <v>0.57705846365808589</v>
      </c>
      <c r="P67">
        <f>(LN(N67/$M$11)+($M$12+(O67^2)/2)*M67)/(O67*SQRT(M67))</f>
        <v>0.17168226300095218</v>
      </c>
      <c r="Q67">
        <f t="shared" si="0"/>
        <v>0.39310601983604487</v>
      </c>
      <c r="R67">
        <f t="shared" si="1"/>
        <v>91.581909441203379</v>
      </c>
      <c r="S67">
        <v>26385.41753555863</v>
      </c>
      <c r="T67">
        <f t="shared" si="2"/>
        <v>26385.41753555863</v>
      </c>
      <c r="U67" s="14">
        <v>43964</v>
      </c>
      <c r="V67">
        <f>($V$9-U67)/365</f>
        <v>4.3835616438356165E-2</v>
      </c>
      <c r="W67" s="24">
        <v>255.85</v>
      </c>
      <c r="X67" s="22">
        <f>_xlfn.STDEV.S(C156:C185)*SQRT(252)</f>
        <v>0.2018351088177201</v>
      </c>
      <c r="Y67">
        <f>(LN(W67/$V$10)+($V$11+(X67^2)/2)*V67)/(X67*SQRT(V67))</f>
        <v>-1.2423501259784544</v>
      </c>
      <c r="Z67">
        <f t="shared" si="3"/>
        <v>0.18439862012071709</v>
      </c>
      <c r="AA67">
        <f t="shared" si="4"/>
        <v>47.178386957885465</v>
      </c>
      <c r="AB67">
        <v>39.423775411923103</v>
      </c>
      <c r="AC67">
        <f t="shared" si="5"/>
        <v>39.423775411923103</v>
      </c>
    </row>
    <row r="68" spans="1:29" x14ac:dyDescent="0.3">
      <c r="A68" s="14">
        <v>43812</v>
      </c>
      <c r="B68" s="24">
        <v>290.11</v>
      </c>
      <c r="C68" s="22">
        <f t="shared" si="6"/>
        <v>1.7537090947353562E-2</v>
      </c>
      <c r="L68" s="14">
        <v>43907</v>
      </c>
      <c r="M68" s="1">
        <f>($M$10-L68)/365</f>
        <v>3.8356164383561646E-2</v>
      </c>
      <c r="N68" s="24">
        <v>226.89</v>
      </c>
      <c r="O68" s="22">
        <f>_xlfn.STDEV.S(C115:C144)*SQRT(252)</f>
        <v>0.57670523379434335</v>
      </c>
      <c r="P68">
        <f>(LN(N68/$M$11)+($M$12+(O68^2)/2)*M68)/(O68*SQRT(M68))</f>
        <v>-6.0666169092464403E-2</v>
      </c>
      <c r="Q68">
        <f t="shared" si="0"/>
        <v>0.39820882505046667</v>
      </c>
      <c r="R68">
        <f t="shared" si="1"/>
        <v>90.349600315700386</v>
      </c>
      <c r="S68">
        <v>33833.812608742672</v>
      </c>
      <c r="T68">
        <f t="shared" si="2"/>
        <v>33833.812608742672</v>
      </c>
      <c r="U68" s="14">
        <v>43965</v>
      </c>
      <c r="V68">
        <f>($V$9-U68)/365</f>
        <v>4.1095890410958902E-2</v>
      </c>
      <c r="W68" s="24">
        <v>253.65</v>
      </c>
      <c r="X68" s="22">
        <f>_xlfn.STDEV.S(C157:C186)*SQRT(252)</f>
        <v>0.2017256987335328</v>
      </c>
      <c r="Y68">
        <f>(LN(W68/$V$10)+($V$11+(X68^2)/2)*V68)/(X68*SQRT(V68))</f>
        <v>-1.4970253783161693</v>
      </c>
      <c r="Z68">
        <f t="shared" si="3"/>
        <v>0.13009621005976027</v>
      </c>
      <c r="AA68">
        <f t="shared" si="4"/>
        <v>32.998903681658192</v>
      </c>
      <c r="AB68">
        <v>39.766054672261156</v>
      </c>
      <c r="AC68">
        <f t="shared" si="5"/>
        <v>39.766054672261156</v>
      </c>
    </row>
    <row r="69" spans="1:29" x14ac:dyDescent="0.3">
      <c r="A69" s="15">
        <v>43815</v>
      </c>
      <c r="B69" s="25">
        <v>289.76</v>
      </c>
      <c r="C69" s="22">
        <f t="shared" si="6"/>
        <v>-1.2064389369550454E-3</v>
      </c>
      <c r="L69" s="14">
        <v>43908</v>
      </c>
      <c r="M69" s="1">
        <f>($M$10-L69)/365</f>
        <v>3.5616438356164383E-2</v>
      </c>
      <c r="N69" s="24">
        <v>215.83</v>
      </c>
      <c r="O69" s="22">
        <f>_xlfn.STDEV.S(C116:C145)*SQRT(252)</f>
        <v>0.58130317243247454</v>
      </c>
      <c r="P69">
        <f>(LN(N69/$M$11)+($M$12+(O69^2)/2)*M69)/(O69*SQRT(M69))</f>
        <v>-0.52152817686803832</v>
      </c>
      <c r="Q69">
        <f t="shared" si="0"/>
        <v>0.34821528590106049</v>
      </c>
      <c r="R69">
        <f t="shared" si="1"/>
        <v>75.155305156025889</v>
      </c>
      <c r="S69">
        <v>38114.969774844736</v>
      </c>
      <c r="T69">
        <f t="shared" si="2"/>
        <v>38114.969774844736</v>
      </c>
      <c r="U69" s="14">
        <v>43966</v>
      </c>
      <c r="V69">
        <f>($V$9-U69)/365</f>
        <v>3.8356164383561646E-2</v>
      </c>
      <c r="W69" s="24">
        <v>253.79</v>
      </c>
      <c r="X69" s="22">
        <f>_xlfn.STDEV.S(C158:C187)*SQRT(252)</f>
        <v>0.20135242215628538</v>
      </c>
      <c r="Y69">
        <f>(LN(W69/$V$10)+($V$11+(X69^2)/2)*V69)/(X69*SQRT(V69))</f>
        <v>-1.5406300549852638</v>
      </c>
      <c r="Z69">
        <f t="shared" si="3"/>
        <v>0.12175931431075131</v>
      </c>
      <c r="AA69">
        <f t="shared" si="4"/>
        <v>30.901296378925572</v>
      </c>
      <c r="AB69">
        <v>40.099700626229279</v>
      </c>
      <c r="AC69">
        <f t="shared" si="5"/>
        <v>40.099700626229279</v>
      </c>
    </row>
    <row r="70" spans="1:29" x14ac:dyDescent="0.3">
      <c r="A70" s="14">
        <v>43816</v>
      </c>
      <c r="B70" s="24">
        <v>294.39999999999998</v>
      </c>
      <c r="C70" s="22">
        <f t="shared" si="6"/>
        <v>1.6013252346769757E-2</v>
      </c>
      <c r="L70" s="14">
        <v>43909</v>
      </c>
      <c r="M70" s="1">
        <f>($M$10-L70)/365</f>
        <v>3.287671232876712E-2</v>
      </c>
      <c r="N70" s="24">
        <v>199.28</v>
      </c>
      <c r="O70" s="22">
        <f>_xlfn.STDEV.S(C117:C146)*SQRT(252)</f>
        <v>0.59047310243614148</v>
      </c>
      <c r="P70">
        <f>(LN(N70/$M$11)+($M$12+(O70^2)/2)*M70)/(O70*SQRT(M70))</f>
        <v>-1.2824855351151754</v>
      </c>
      <c r="Q70">
        <f t="shared" si="0"/>
        <v>0.17528832189606849</v>
      </c>
      <c r="R70">
        <f t="shared" si="1"/>
        <v>34.931456787448532</v>
      </c>
      <c r="S70">
        <v>38576.472897143423</v>
      </c>
      <c r="T70">
        <f t="shared" si="2"/>
        <v>38576.472897143423</v>
      </c>
      <c r="U70" s="15">
        <v>43969</v>
      </c>
      <c r="V70">
        <f>($V$9-U70)/365</f>
        <v>3.0136986301369864E-2</v>
      </c>
      <c r="W70" s="25">
        <v>255.44</v>
      </c>
      <c r="X70" s="22">
        <f>_xlfn.STDEV.S(C159:C188)*SQRT(252)</f>
        <v>0.18135021115678429</v>
      </c>
      <c r="Y70">
        <f>(LN(W70/$V$10)+($V$11+(X70^2)/2)*V70)/(X70*SQRT(V70))</f>
        <v>-1.7354919449267909</v>
      </c>
      <c r="Z70">
        <f t="shared" si="3"/>
        <v>8.8486553297146775E-2</v>
      </c>
      <c r="AA70">
        <f t="shared" si="4"/>
        <v>22.603005174223171</v>
      </c>
      <c r="AB70">
        <v>40.311694634884937</v>
      </c>
      <c r="AC70">
        <f t="shared" si="5"/>
        <v>40.311694634884937</v>
      </c>
    </row>
    <row r="71" spans="1:29" x14ac:dyDescent="0.3">
      <c r="A71" s="14">
        <v>43817</v>
      </c>
      <c r="B71" s="24">
        <v>294.22000000000003</v>
      </c>
      <c r="C71" s="22">
        <f t="shared" si="6"/>
        <v>-6.1141304347811509E-4</v>
      </c>
      <c r="L71" s="14">
        <v>43910</v>
      </c>
      <c r="M71" s="1">
        <f>($M$10-L71)/365</f>
        <v>3.0136986301369864E-2</v>
      </c>
      <c r="N71" s="24">
        <v>213.67</v>
      </c>
      <c r="O71" s="22">
        <f>_xlfn.STDEV.S(C118:C147)*SQRT(252)</f>
        <v>0.59803921871898347</v>
      </c>
      <c r="P71">
        <f>(LN(N71/$M$11)+($M$12+(O71^2)/2)*M71)/(O71*SQRT(M71))</f>
        <v>-0.65455727944466247</v>
      </c>
      <c r="Q71">
        <f t="shared" si="0"/>
        <v>0.32201371240309412</v>
      </c>
      <c r="R71">
        <f t="shared" si="1"/>
        <v>68.804669929169123</v>
      </c>
      <c r="S71">
        <v>42779.418248334114</v>
      </c>
      <c r="T71">
        <f t="shared" si="2"/>
        <v>42779.418248334114</v>
      </c>
      <c r="U71" s="14">
        <v>43970</v>
      </c>
      <c r="V71">
        <f>($V$9-U71)/365</f>
        <v>2.7397260273972601E-2</v>
      </c>
      <c r="W71" s="24">
        <v>261.79000000000002</v>
      </c>
      <c r="X71" s="22">
        <f>_xlfn.STDEV.S(C160:C189)*SQRT(252)</f>
        <v>0.18300519806167276</v>
      </c>
      <c r="Y71">
        <f>(LN(W71/$V$10)+($V$11+(X71^2)/2)*V71)/(X71*SQRT(V71))</f>
        <v>-0.99522354740774099</v>
      </c>
      <c r="Z71">
        <f t="shared" si="3"/>
        <v>0.24312647741368343</v>
      </c>
      <c r="AA71">
        <f t="shared" si="4"/>
        <v>63.64808052212819</v>
      </c>
      <c r="AB71">
        <v>40.888361495550456</v>
      </c>
      <c r="AC71">
        <f t="shared" si="5"/>
        <v>40.888361495550456</v>
      </c>
    </row>
    <row r="72" spans="1:29" x14ac:dyDescent="0.3">
      <c r="A72" s="14">
        <v>43818</v>
      </c>
      <c r="B72" s="24">
        <v>294.31</v>
      </c>
      <c r="C72" s="22">
        <f t="shared" si="6"/>
        <v>3.0589354904475563E-4</v>
      </c>
      <c r="L72" s="15">
        <v>43913</v>
      </c>
      <c r="M72" s="1">
        <f>($M$10-L72)/365</f>
        <v>2.1917808219178082E-2</v>
      </c>
      <c r="N72" s="25">
        <v>201.87</v>
      </c>
      <c r="O72" s="22">
        <f>_xlfn.STDEV.S(C119:C148)*SQRT(252)</f>
        <v>0.59800835818393283</v>
      </c>
      <c r="P72">
        <f>(LN(N72/$M$11)+($M$12+(O72^2)/2)*M72)/(O72*SQRT(M72))</f>
        <v>-1.4267782966434825</v>
      </c>
      <c r="Q72">
        <f t="shared" si="0"/>
        <v>0.14416645822880553</v>
      </c>
      <c r="R72">
        <f t="shared" si="1"/>
        <v>29.102882922648973</v>
      </c>
      <c r="S72">
        <v>44438.602787377757</v>
      </c>
      <c r="T72">
        <f t="shared" si="2"/>
        <v>44438.602787377757</v>
      </c>
      <c r="U72" s="14">
        <v>43971</v>
      </c>
      <c r="V72">
        <f>($V$9-U72)/365</f>
        <v>2.4657534246575342E-2</v>
      </c>
      <c r="W72" s="24">
        <v>262.72000000000003</v>
      </c>
      <c r="X72" s="22">
        <f>_xlfn.STDEV.S(C161:C190)*SQRT(252)</f>
        <v>0.17967328499334898</v>
      </c>
      <c r="Y72">
        <f>(LN(W72/$V$10)+($V$11+(X72^2)/2)*V72)/(X72*SQRT(V72))</f>
        <v>-0.9459468058743995</v>
      </c>
      <c r="Z72">
        <f t="shared" si="3"/>
        <v>0.25503711051610883</v>
      </c>
      <c r="AA72">
        <f t="shared" si="4"/>
        <v>67.003349674792119</v>
      </c>
      <c r="AB72">
        <v>41.549269494808314</v>
      </c>
      <c r="AC72">
        <f t="shared" si="5"/>
        <v>41.549269494808314</v>
      </c>
    </row>
    <row r="73" spans="1:29" x14ac:dyDescent="0.3">
      <c r="A73" s="14">
        <v>43819</v>
      </c>
      <c r="B73" s="24">
        <v>295.31</v>
      </c>
      <c r="C73" s="22">
        <f t="shared" si="6"/>
        <v>3.3977778532838787E-3</v>
      </c>
      <c r="L73" s="14">
        <v>43914</v>
      </c>
      <c r="M73" s="1">
        <f>($M$10-L73)/365</f>
        <v>1.9178082191780823E-2</v>
      </c>
      <c r="N73" s="24">
        <v>220.34</v>
      </c>
      <c r="O73" s="22">
        <f>_xlfn.STDEV.S(C120:C149)*SQRT(252)</f>
        <v>0.60469539026164587</v>
      </c>
      <c r="P73">
        <f>(LN(N73/$M$11)+($M$12+(O73^2)/2)*M73)/(O73*SQRT(M73))</f>
        <v>-0.46822136427130595</v>
      </c>
      <c r="Q73">
        <f t="shared" si="0"/>
        <v>0.35752351021016643</v>
      </c>
      <c r="R73">
        <f t="shared" si="1"/>
        <v>78.776730239708073</v>
      </c>
      <c r="S73">
        <v>50765.277172824979</v>
      </c>
      <c r="T73">
        <f t="shared" si="2"/>
        <v>50765.277172824979</v>
      </c>
      <c r="U73" s="14">
        <v>43972</v>
      </c>
      <c r="V73">
        <f>($V$9-U73)/365</f>
        <v>2.1917808219178082E-2</v>
      </c>
      <c r="W73" s="24">
        <v>263.74</v>
      </c>
      <c r="X73" s="22">
        <f>_xlfn.STDEV.S(C162:C191)*SQRT(252)</f>
        <v>0.20176174379291206</v>
      </c>
      <c r="Y73">
        <f>(LN(W73/$V$10)+($V$11+(X73^2)/2)*V73)/(X73*SQRT(V73))</f>
        <v>-0.76306612682542152</v>
      </c>
      <c r="Z73">
        <f t="shared" si="3"/>
        <v>0.29817536566968683</v>
      </c>
      <c r="AA73">
        <f t="shared" si="4"/>
        <v>78.640770941723204</v>
      </c>
      <c r="AB73">
        <v>42.254120599463803</v>
      </c>
      <c r="AC73">
        <f t="shared" si="5"/>
        <v>42.254120599463803</v>
      </c>
    </row>
    <row r="74" spans="1:29" x14ac:dyDescent="0.3">
      <c r="A74" s="15">
        <v>43822</v>
      </c>
      <c r="B74" s="25">
        <v>294.87</v>
      </c>
      <c r="C74" s="22">
        <f t="shared" si="6"/>
        <v>-1.48995970336252E-3</v>
      </c>
      <c r="L74" s="14">
        <v>43915</v>
      </c>
      <c r="M74" s="1">
        <f>($M$10-L74)/365</f>
        <v>1.643835616438356E-2</v>
      </c>
      <c r="N74" s="24">
        <v>232.89</v>
      </c>
      <c r="O74" s="22">
        <f>_xlfn.STDEV.S(C121:C150)*SQRT(252)</f>
        <v>0.60613024873958143</v>
      </c>
      <c r="P74">
        <f>(LN(N74/$M$11)+($M$12+(O74^2)/2)*M74)/(O74*SQRT(M74))</f>
        <v>0.20165141185054952</v>
      </c>
      <c r="Q74">
        <f t="shared" si="0"/>
        <v>0.3909130277522912</v>
      </c>
      <c r="R74">
        <f t="shared" si="1"/>
        <v>91.039735033231096</v>
      </c>
      <c r="S74">
        <v>58394.50359579744</v>
      </c>
      <c r="T74">
        <f t="shared" si="2"/>
        <v>58394.50359579744</v>
      </c>
      <c r="U74" s="14">
        <v>43973</v>
      </c>
      <c r="V74">
        <f>($V$9-U74)/365</f>
        <v>1.9178082191780823E-2</v>
      </c>
      <c r="W74" s="24">
        <v>259.62</v>
      </c>
      <c r="X74" s="22">
        <f>_xlfn.STDEV.S(C163:C192)*SQRT(252)</f>
        <v>0.2016629529039573</v>
      </c>
      <c r="Y74">
        <f>(LN(W74/$V$10)+($V$11+(X74^2)/2)*V74)/(X74*SQRT(V74))</f>
        <v>-1.3829195617159231</v>
      </c>
      <c r="Z74">
        <f t="shared" si="3"/>
        <v>0.15332862421301738</v>
      </c>
      <c r="AA74">
        <f t="shared" si="4"/>
        <v>39.807177418183571</v>
      </c>
      <c r="AB74">
        <v>42.578941466667807</v>
      </c>
      <c r="AC74">
        <f t="shared" si="5"/>
        <v>42.578941466667807</v>
      </c>
    </row>
    <row r="75" spans="1:29" x14ac:dyDescent="0.3">
      <c r="A75" s="14">
        <v>43823</v>
      </c>
      <c r="B75" s="24">
        <v>292.89999999999998</v>
      </c>
      <c r="C75" s="22">
        <f t="shared" si="6"/>
        <v>-6.6809102316275348E-3</v>
      </c>
      <c r="L75" s="14">
        <v>43916</v>
      </c>
      <c r="M75" s="1">
        <f>($M$10-L75)/365</f>
        <v>1.3698630136986301E-2</v>
      </c>
      <c r="N75" s="24">
        <v>229.34</v>
      </c>
      <c r="O75" s="22">
        <f>_xlfn.STDEV.S(C122:C151)*SQRT(252)</f>
        <v>0.60572975436100063</v>
      </c>
      <c r="P75">
        <f>(LN(N75/$M$11)+($M$12+(O75^2)/2)*M75)/(O75*SQRT(M75))</f>
        <v>-3.154395779477087E-3</v>
      </c>
      <c r="Q75">
        <f t="shared" si="0"/>
        <v>0.39894029562609074</v>
      </c>
      <c r="R75">
        <f t="shared" si="1"/>
        <v>91.492967398887657</v>
      </c>
      <c r="S75">
        <v>66050.429145319795</v>
      </c>
      <c r="T75">
        <f t="shared" si="2"/>
        <v>66050.429145319795</v>
      </c>
      <c r="U75" s="15">
        <v>43976</v>
      </c>
      <c r="V75">
        <f>($V$9-U75)/365</f>
        <v>1.0958904109589041E-2</v>
      </c>
      <c r="W75" s="25">
        <v>262.76</v>
      </c>
      <c r="X75" s="22">
        <f>_xlfn.STDEV.S(C164:C193)*SQRT(252)</f>
        <v>0.19657302199580462</v>
      </c>
      <c r="Y75">
        <f>(LN(W75/$V$10)+($V$11+(X75^2)/2)*V75)/(X75*SQRT(V75))</f>
        <v>-1.3052436498765085</v>
      </c>
      <c r="Z75">
        <f t="shared" si="3"/>
        <v>0.17020204868704489</v>
      </c>
      <c r="AA75">
        <f t="shared" si="4"/>
        <v>44.72229031300791</v>
      </c>
      <c r="AB75">
        <v>42.976682403969022</v>
      </c>
      <c r="AC75">
        <f t="shared" si="5"/>
        <v>42.976682403969022</v>
      </c>
    </row>
    <row r="76" spans="1:29" x14ac:dyDescent="0.3">
      <c r="A76" s="14">
        <v>43824</v>
      </c>
      <c r="B76" s="24">
        <v>292.89999999999998</v>
      </c>
      <c r="C76" s="22">
        <f t="shared" si="6"/>
        <v>0</v>
      </c>
      <c r="L76" s="14">
        <v>43917</v>
      </c>
      <c r="M76" s="1">
        <f>($M$10-L76)/365</f>
        <v>1.0958904109589041E-2</v>
      </c>
      <c r="N76" s="24">
        <v>233.79</v>
      </c>
      <c r="O76" s="22">
        <f>_xlfn.STDEV.S(C123:C152)*SQRT(252)</f>
        <v>0.60804736143230853</v>
      </c>
      <c r="P76">
        <f>(LN(N76/$M$11)+($M$12+(O76^2)/2)*M76)/(O76*SQRT(M76))</f>
        <v>0.29031372063065619</v>
      </c>
      <c r="Q76">
        <f t="shared" si="0"/>
        <v>0.38247975263741613</v>
      </c>
      <c r="R76">
        <f t="shared" si="1"/>
        <v>89.419941369101508</v>
      </c>
      <c r="S76">
        <v>73587.994467346463</v>
      </c>
      <c r="T76">
        <f t="shared" si="2"/>
        <v>73587.994467346463</v>
      </c>
      <c r="U76" s="14">
        <v>43977</v>
      </c>
      <c r="V76">
        <f>($V$9-U76)/365</f>
        <v>8.21917808219178E-3</v>
      </c>
      <c r="W76" s="24">
        <v>267.31</v>
      </c>
      <c r="X76" s="22">
        <f>_xlfn.STDEV.S(C165:C194)*SQRT(252)</f>
        <v>0.19294315858704117</v>
      </c>
      <c r="Y76">
        <f>(LN(W76/$V$10)+($V$11+(X76^2)/2)*V76)/(X76*SQRT(V76))</f>
        <v>-0.55897857053320943</v>
      </c>
      <c r="Z76">
        <f t="shared" si="3"/>
        <v>0.34124074478417149</v>
      </c>
      <c r="AA76">
        <f t="shared" si="4"/>
        <v>91.217063488256883</v>
      </c>
      <c r="AB76">
        <v>43.815361267135565</v>
      </c>
      <c r="AC76">
        <f t="shared" si="5"/>
        <v>43.815361267135565</v>
      </c>
    </row>
    <row r="77" spans="1:29" x14ac:dyDescent="0.3">
      <c r="A77" s="14">
        <v>43825</v>
      </c>
      <c r="B77" s="24">
        <v>294.06</v>
      </c>
      <c r="C77" s="22">
        <f t="shared" si="6"/>
        <v>3.9603960396039639E-3</v>
      </c>
      <c r="L77" s="15">
        <v>43920</v>
      </c>
      <c r="M77" s="1">
        <f>($M$10-L77)/365</f>
        <v>2.7397260273972603E-3</v>
      </c>
      <c r="N77" s="25">
        <v>232.45</v>
      </c>
      <c r="O77" s="22">
        <f>_xlfn.STDEV.S(C124:C153)*SQRT(252)</f>
        <v>0.60262144413805274</v>
      </c>
      <c r="P77">
        <f>(LN(N77/$M$11)+($M$12+(O77^2)/2)*M77)/(O77*SQRT(M77))</f>
        <v>0.35256094513682595</v>
      </c>
      <c r="Q77">
        <f t="shared" si="0"/>
        <v>0.37490292873687986</v>
      </c>
      <c r="R77">
        <f t="shared" si="1"/>
        <v>87.14618578488772</v>
      </c>
      <c r="S77">
        <v>80979.351564248223</v>
      </c>
      <c r="T77">
        <f t="shared" si="2"/>
        <v>80979.351564248223</v>
      </c>
      <c r="U77" s="14">
        <v>43978</v>
      </c>
      <c r="V77">
        <f>($V$9-U77)/365</f>
        <v>5.4794520547945206E-3</v>
      </c>
      <c r="W77" s="24">
        <v>267.64</v>
      </c>
      <c r="X77" s="22">
        <f>_xlfn.STDEV.S(C166:C195)*SQRT(252)</f>
        <v>0.19302253621598636</v>
      </c>
      <c r="Y77">
        <f>(LN(W77/$V$10)+($V$11+(X77^2)/2)*V77)/(X77*SQRT(V77))</f>
        <v>-0.60345692833173159</v>
      </c>
      <c r="Z77">
        <f t="shared" si="3"/>
        <v>0.3325321720970254</v>
      </c>
      <c r="AA77">
        <f t="shared" si="4"/>
        <v>88.998910540047873</v>
      </c>
      <c r="AB77">
        <v>44.644831100686424</v>
      </c>
      <c r="AC77">
        <f t="shared" si="5"/>
        <v>44.644831100686424</v>
      </c>
    </row>
    <row r="78" spans="1:29" x14ac:dyDescent="0.3">
      <c r="A78" s="14">
        <v>43826</v>
      </c>
      <c r="B78" s="24">
        <v>295.2</v>
      </c>
      <c r="C78" s="22">
        <f t="shared" si="6"/>
        <v>3.8767598449296337E-3</v>
      </c>
      <c r="N78" s="24">
        <v>236.82</v>
      </c>
      <c r="T78">
        <f t="shared" si="2"/>
        <v>0</v>
      </c>
      <c r="U78" s="14">
        <v>43979</v>
      </c>
      <c r="V78">
        <f>($V$9-U78)/365</f>
        <v>2.7397260273972603E-3</v>
      </c>
      <c r="W78" s="24">
        <v>268.29000000000002</v>
      </c>
      <c r="X78" s="22">
        <f>_xlfn.STDEV.S(C167:C196)*SQRT(252)</f>
        <v>0.19298495547753688</v>
      </c>
      <c r="Y78">
        <f>(LN(W78/$V$10)+($V$11+(X78^2)/2)*V78)/(X78*SQRT(V78))</f>
        <v>-0.62121333072189677</v>
      </c>
      <c r="Z78">
        <f t="shared" si="3"/>
        <v>0.32893617817723625</v>
      </c>
      <c r="AA78">
        <f t="shared" si="4"/>
        <v>88.250287243170717</v>
      </c>
      <c r="AB78">
        <v>45.466115680611651</v>
      </c>
      <c r="AC78">
        <f t="shared" si="5"/>
        <v>45.466115680611651</v>
      </c>
    </row>
    <row r="79" spans="1:29" x14ac:dyDescent="0.3">
      <c r="A79" s="15">
        <v>43829</v>
      </c>
      <c r="B79" s="25">
        <v>293.77</v>
      </c>
      <c r="C79" s="22">
        <f t="shared" si="6"/>
        <v>-4.8441734417344895E-3</v>
      </c>
      <c r="U79" s="14"/>
      <c r="W79" s="24"/>
    </row>
    <row r="80" spans="1:29" x14ac:dyDescent="0.3">
      <c r="A80" s="14">
        <v>43830</v>
      </c>
      <c r="B80" s="24">
        <v>293.77</v>
      </c>
      <c r="C80" s="22">
        <f t="shared" si="6"/>
        <v>0</v>
      </c>
    </row>
    <row r="81" spans="1:3" x14ac:dyDescent="0.3">
      <c r="A81" s="14">
        <v>43831</v>
      </c>
      <c r="B81" s="24">
        <v>293.77</v>
      </c>
      <c r="C81" s="22">
        <f t="shared" ref="C81:C144" si="7">B81/B80-1</f>
        <v>0</v>
      </c>
    </row>
    <row r="82" spans="1:3" x14ac:dyDescent="0.3">
      <c r="A82" s="14">
        <v>43832</v>
      </c>
      <c r="B82" s="24">
        <v>290.35000000000002</v>
      </c>
      <c r="C82" s="22">
        <f t="shared" si="7"/>
        <v>-1.1641760560982983E-2</v>
      </c>
    </row>
    <row r="83" spans="1:3" x14ac:dyDescent="0.3">
      <c r="A83" s="14">
        <v>43833</v>
      </c>
      <c r="B83" s="24">
        <v>290.74</v>
      </c>
      <c r="C83" s="22">
        <f t="shared" si="7"/>
        <v>1.3432064749439032E-3</v>
      </c>
    </row>
    <row r="84" spans="1:3" x14ac:dyDescent="0.3">
      <c r="A84" s="15">
        <v>43836</v>
      </c>
      <c r="B84" s="25">
        <v>288.43</v>
      </c>
      <c r="C84" s="22">
        <f t="shared" si="7"/>
        <v>-7.9452431725940409E-3</v>
      </c>
    </row>
    <row r="85" spans="1:3" x14ac:dyDescent="0.3">
      <c r="A85" s="14">
        <v>43837</v>
      </c>
      <c r="B85" s="24">
        <v>291.23</v>
      </c>
      <c r="C85" s="22">
        <f t="shared" si="7"/>
        <v>9.7077280449329173E-3</v>
      </c>
    </row>
    <row r="86" spans="1:3" x14ac:dyDescent="0.3">
      <c r="A86" s="14">
        <v>43838</v>
      </c>
      <c r="B86" s="24">
        <v>289.42</v>
      </c>
      <c r="C86" s="22">
        <f t="shared" si="7"/>
        <v>-6.2150190571026442E-3</v>
      </c>
    </row>
    <row r="87" spans="1:3" x14ac:dyDescent="0.3">
      <c r="A87" s="14">
        <v>43839</v>
      </c>
      <c r="B87" s="24">
        <v>294.41000000000003</v>
      </c>
      <c r="C87" s="22">
        <f t="shared" si="7"/>
        <v>1.7241379310344751E-2</v>
      </c>
    </row>
    <row r="88" spans="1:3" x14ac:dyDescent="0.3">
      <c r="A88" s="14">
        <v>43840</v>
      </c>
      <c r="B88" s="24">
        <v>297.06</v>
      </c>
      <c r="C88" s="22">
        <f t="shared" si="7"/>
        <v>9.0010529533641748E-3</v>
      </c>
    </row>
    <row r="89" spans="1:3" x14ac:dyDescent="0.3">
      <c r="A89" s="15">
        <v>43843</v>
      </c>
      <c r="B89" s="25">
        <v>300.13</v>
      </c>
      <c r="C89" s="22">
        <f t="shared" si="7"/>
        <v>1.0334612536188059E-2</v>
      </c>
    </row>
    <row r="90" spans="1:3" x14ac:dyDescent="0.3">
      <c r="A90" s="14">
        <v>43844</v>
      </c>
      <c r="B90" s="24">
        <v>301.52999999999997</v>
      </c>
      <c r="C90" s="22">
        <f t="shared" si="7"/>
        <v>4.6646453203611493E-3</v>
      </c>
    </row>
    <row r="91" spans="1:3" x14ac:dyDescent="0.3">
      <c r="A91" s="14">
        <v>43845</v>
      </c>
      <c r="B91" s="24">
        <v>299.74</v>
      </c>
      <c r="C91" s="22">
        <f t="shared" si="7"/>
        <v>-5.9363910721983437E-3</v>
      </c>
    </row>
    <row r="92" spans="1:3" x14ac:dyDescent="0.3">
      <c r="A92" s="14">
        <v>43846</v>
      </c>
      <c r="B92" s="24">
        <v>302.77999999999997</v>
      </c>
      <c r="C92" s="22">
        <f t="shared" si="7"/>
        <v>1.0142123173416895E-2</v>
      </c>
    </row>
    <row r="93" spans="1:3" x14ac:dyDescent="0.3">
      <c r="A93" s="14">
        <v>43847</v>
      </c>
      <c r="B93" s="24">
        <v>303.3</v>
      </c>
      <c r="C93" s="22">
        <f t="shared" si="7"/>
        <v>1.7174185877535386E-3</v>
      </c>
    </row>
    <row r="94" spans="1:3" x14ac:dyDescent="0.3">
      <c r="A94" s="15">
        <v>43850</v>
      </c>
      <c r="B94" s="25">
        <v>305.58</v>
      </c>
      <c r="C94" s="22">
        <f t="shared" si="7"/>
        <v>7.5173095944607304E-3</v>
      </c>
    </row>
    <row r="95" spans="1:3" x14ac:dyDescent="0.3">
      <c r="A95" s="14">
        <v>43851</v>
      </c>
      <c r="B95" s="24">
        <v>302.11</v>
      </c>
      <c r="C95" s="22">
        <f t="shared" si="7"/>
        <v>-1.1355455199947517E-2</v>
      </c>
    </row>
    <row r="96" spans="1:3" x14ac:dyDescent="0.3">
      <c r="A96" s="14">
        <v>43852</v>
      </c>
      <c r="B96" s="24">
        <v>306.08</v>
      </c>
      <c r="C96" s="22">
        <f t="shared" si="7"/>
        <v>1.3140908940451945E-2</v>
      </c>
    </row>
    <row r="97" spans="1:3" x14ac:dyDescent="0.3">
      <c r="A97" s="14">
        <v>43853</v>
      </c>
      <c r="B97" s="24">
        <v>302.33</v>
      </c>
      <c r="C97" s="22">
        <f t="shared" si="7"/>
        <v>-1.2251698902247754E-2</v>
      </c>
    </row>
    <row r="98" spans="1:3" x14ac:dyDescent="0.3">
      <c r="A98" s="14">
        <v>43854</v>
      </c>
      <c r="B98" s="24">
        <v>302.33</v>
      </c>
      <c r="C98" s="22">
        <f t="shared" si="7"/>
        <v>0</v>
      </c>
    </row>
    <row r="99" spans="1:3" x14ac:dyDescent="0.3">
      <c r="A99" s="15">
        <v>43857</v>
      </c>
      <c r="B99" s="25">
        <v>302.33</v>
      </c>
      <c r="C99" s="22">
        <f t="shared" si="7"/>
        <v>0</v>
      </c>
    </row>
    <row r="100" spans="1:3" x14ac:dyDescent="0.3">
      <c r="A100" s="14">
        <v>43858</v>
      </c>
      <c r="B100" s="24">
        <v>292.77</v>
      </c>
      <c r="C100" s="22">
        <f t="shared" si="7"/>
        <v>-3.1621076307346341E-2</v>
      </c>
    </row>
    <row r="101" spans="1:3" x14ac:dyDescent="0.3">
      <c r="A101" s="14">
        <v>43859</v>
      </c>
      <c r="B101" s="24">
        <v>293.98</v>
      </c>
      <c r="C101" s="22">
        <f t="shared" si="7"/>
        <v>4.1329371178742136E-3</v>
      </c>
    </row>
    <row r="102" spans="1:3" x14ac:dyDescent="0.3">
      <c r="A102" s="14">
        <v>43860</v>
      </c>
      <c r="B102" s="24">
        <v>288.37</v>
      </c>
      <c r="C102" s="22">
        <f t="shared" si="7"/>
        <v>-1.9082930811619936E-2</v>
      </c>
    </row>
    <row r="103" spans="1:3" x14ac:dyDescent="0.3">
      <c r="A103" s="14">
        <v>43861</v>
      </c>
      <c r="B103" s="24">
        <v>284.52999999999997</v>
      </c>
      <c r="C103" s="22">
        <f t="shared" si="7"/>
        <v>-1.33162256822833E-2</v>
      </c>
    </row>
    <row r="104" spans="1:3" x14ac:dyDescent="0.3">
      <c r="A104" s="15">
        <v>43864</v>
      </c>
      <c r="B104" s="25">
        <v>285.05</v>
      </c>
      <c r="C104" s="22">
        <f t="shared" si="7"/>
        <v>1.8275752996170791E-3</v>
      </c>
    </row>
    <row r="105" spans="1:3" x14ac:dyDescent="0.3">
      <c r="A105" s="14">
        <v>43865</v>
      </c>
      <c r="B105" s="24">
        <v>290.68</v>
      </c>
      <c r="C105" s="22">
        <f t="shared" si="7"/>
        <v>1.9750920891071777E-2</v>
      </c>
    </row>
    <row r="106" spans="1:3" x14ac:dyDescent="0.3">
      <c r="A106" s="14">
        <v>43866</v>
      </c>
      <c r="B106" s="24">
        <v>292.02</v>
      </c>
      <c r="C106" s="22">
        <f t="shared" si="7"/>
        <v>4.6098802807210681E-3</v>
      </c>
    </row>
    <row r="107" spans="1:3" x14ac:dyDescent="0.3">
      <c r="A107" s="14">
        <v>43867</v>
      </c>
      <c r="B107" s="24">
        <v>300.64999999999998</v>
      </c>
      <c r="C107" s="22">
        <f t="shared" si="7"/>
        <v>2.9552770358194591E-2</v>
      </c>
    </row>
    <row r="108" spans="1:3" x14ac:dyDescent="0.3">
      <c r="A108" s="14">
        <v>43868</v>
      </c>
      <c r="B108" s="24">
        <v>298.20999999999998</v>
      </c>
      <c r="C108" s="22">
        <f t="shared" si="7"/>
        <v>-8.1157492100448758E-3</v>
      </c>
    </row>
    <row r="109" spans="1:3" x14ac:dyDescent="0.3">
      <c r="A109" s="15">
        <v>43871</v>
      </c>
      <c r="B109" s="25">
        <v>296.24</v>
      </c>
      <c r="C109" s="22">
        <f t="shared" si="7"/>
        <v>-6.6060829616712002E-3</v>
      </c>
    </row>
    <row r="110" spans="1:3" x14ac:dyDescent="0.3">
      <c r="A110" s="14">
        <v>43872</v>
      </c>
      <c r="B110" s="24">
        <v>299.27999999999997</v>
      </c>
      <c r="C110" s="22">
        <f t="shared" si="7"/>
        <v>1.0261949770456358E-2</v>
      </c>
    </row>
    <row r="111" spans="1:3" x14ac:dyDescent="0.3">
      <c r="A111" s="14">
        <v>43873</v>
      </c>
      <c r="B111" s="24">
        <v>301.54000000000002</v>
      </c>
      <c r="C111" s="22">
        <f t="shared" si="7"/>
        <v>7.5514568297248008E-3</v>
      </c>
    </row>
    <row r="112" spans="1:3" x14ac:dyDescent="0.3">
      <c r="A112" s="14">
        <v>43874</v>
      </c>
      <c r="B112" s="24">
        <v>300.93</v>
      </c>
      <c r="C112" s="22">
        <f t="shared" si="7"/>
        <v>-2.0229488625058689E-3</v>
      </c>
    </row>
    <row r="113" spans="1:3" x14ac:dyDescent="0.3">
      <c r="A113" s="14">
        <v>43875</v>
      </c>
      <c r="B113" s="24">
        <v>303.01</v>
      </c>
      <c r="C113" s="22">
        <f t="shared" si="7"/>
        <v>6.9119064234206551E-3</v>
      </c>
    </row>
    <row r="114" spans="1:3" x14ac:dyDescent="0.3">
      <c r="A114" s="15">
        <v>43878</v>
      </c>
      <c r="B114" s="25">
        <v>302.76</v>
      </c>
      <c r="C114" s="22">
        <f t="shared" si="7"/>
        <v>-8.2505527870369022E-4</v>
      </c>
    </row>
    <row r="115" spans="1:3" x14ac:dyDescent="0.3">
      <c r="A115" s="14">
        <v>43879</v>
      </c>
      <c r="B115" s="24">
        <v>297.74</v>
      </c>
      <c r="C115" s="22">
        <f t="shared" si="7"/>
        <v>-1.6580790064737672E-2</v>
      </c>
    </row>
    <row r="116" spans="1:3" x14ac:dyDescent="0.3">
      <c r="A116" s="14">
        <v>43880</v>
      </c>
      <c r="B116" s="24">
        <v>298.33</v>
      </c>
      <c r="C116" s="22">
        <f t="shared" si="7"/>
        <v>1.981594679921983E-3</v>
      </c>
    </row>
    <row r="117" spans="1:3" x14ac:dyDescent="0.3">
      <c r="A117" s="14">
        <v>43881</v>
      </c>
      <c r="B117" s="24">
        <v>296.64999999999998</v>
      </c>
      <c r="C117" s="22">
        <f t="shared" si="7"/>
        <v>-5.6313478362887137E-3</v>
      </c>
    </row>
    <row r="118" spans="1:3" x14ac:dyDescent="0.3">
      <c r="A118" s="14">
        <v>43882</v>
      </c>
      <c r="B118" s="24">
        <v>292.42</v>
      </c>
      <c r="C118" s="22">
        <f t="shared" si="7"/>
        <v>-1.4259228046519357E-2</v>
      </c>
    </row>
    <row r="119" spans="1:3" x14ac:dyDescent="0.3">
      <c r="A119" s="15">
        <v>43885</v>
      </c>
      <c r="B119" s="25">
        <v>281.02</v>
      </c>
      <c r="C119" s="22">
        <f t="shared" si="7"/>
        <v>-3.8985021544354126E-2</v>
      </c>
    </row>
    <row r="120" spans="1:3" x14ac:dyDescent="0.3">
      <c r="A120" s="14">
        <v>43886</v>
      </c>
      <c r="B120" s="24">
        <v>284.24</v>
      </c>
      <c r="C120" s="22">
        <f t="shared" si="7"/>
        <v>1.1458259198633636E-2</v>
      </c>
    </row>
    <row r="121" spans="1:3" x14ac:dyDescent="0.3">
      <c r="A121" s="14">
        <v>43887</v>
      </c>
      <c r="B121" s="24">
        <v>279.94</v>
      </c>
      <c r="C121" s="22">
        <f t="shared" si="7"/>
        <v>-1.5128060793695552E-2</v>
      </c>
    </row>
    <row r="122" spans="1:3" x14ac:dyDescent="0.3">
      <c r="A122" s="14">
        <v>43888</v>
      </c>
      <c r="B122" s="24">
        <v>277.08999999999997</v>
      </c>
      <c r="C122" s="22">
        <f t="shared" si="7"/>
        <v>-1.0180753018504074E-2</v>
      </c>
    </row>
    <row r="123" spans="1:3" x14ac:dyDescent="0.3">
      <c r="A123" s="14">
        <v>43889</v>
      </c>
      <c r="B123" s="24">
        <v>268.02</v>
      </c>
      <c r="C123" s="22">
        <f t="shared" si="7"/>
        <v>-3.2733047024432471E-2</v>
      </c>
    </row>
    <row r="124" spans="1:3" x14ac:dyDescent="0.3">
      <c r="A124" s="15">
        <v>43892</v>
      </c>
      <c r="B124" s="25">
        <v>270.37</v>
      </c>
      <c r="C124" s="22">
        <f t="shared" si="7"/>
        <v>8.7680023878815572E-3</v>
      </c>
    </row>
    <row r="125" spans="1:3" x14ac:dyDescent="0.3">
      <c r="A125" s="14">
        <v>43893</v>
      </c>
      <c r="B125" s="24">
        <v>271.56</v>
      </c>
      <c r="C125" s="22">
        <f t="shared" si="7"/>
        <v>4.4013758922958335E-3</v>
      </c>
    </row>
    <row r="126" spans="1:3" x14ac:dyDescent="0.3">
      <c r="A126" s="14">
        <v>43894</v>
      </c>
      <c r="B126" s="24">
        <v>278.13</v>
      </c>
      <c r="C126" s="22">
        <f t="shared" si="7"/>
        <v>2.4193548387096753E-2</v>
      </c>
    </row>
    <row r="127" spans="1:3" x14ac:dyDescent="0.3">
      <c r="A127" s="14">
        <v>43895</v>
      </c>
      <c r="B127" s="24">
        <v>281.38</v>
      </c>
      <c r="C127" s="22">
        <f t="shared" si="7"/>
        <v>1.1685183187718051E-2</v>
      </c>
    </row>
    <row r="128" spans="1:3" x14ac:dyDescent="0.3">
      <c r="A128" s="14">
        <v>43896</v>
      </c>
      <c r="B128" s="24">
        <v>275.10000000000002</v>
      </c>
      <c r="C128" s="22">
        <f t="shared" si="7"/>
        <v>-2.2318572748596055E-2</v>
      </c>
    </row>
    <row r="129" spans="1:3" x14ac:dyDescent="0.3">
      <c r="A129" s="15">
        <v>43899</v>
      </c>
      <c r="B129" s="25">
        <v>263.11</v>
      </c>
      <c r="C129" s="22">
        <f t="shared" si="7"/>
        <v>-4.3584151217739064E-2</v>
      </c>
    </row>
    <row r="130" spans="1:3" x14ac:dyDescent="0.3">
      <c r="A130" s="14">
        <v>43900</v>
      </c>
      <c r="B130" s="24">
        <v>264.67</v>
      </c>
      <c r="C130" s="22">
        <f t="shared" si="7"/>
        <v>5.9290790923949288E-3</v>
      </c>
    </row>
    <row r="131" spans="1:3" x14ac:dyDescent="0.3">
      <c r="A131" s="14">
        <v>43901</v>
      </c>
      <c r="B131" s="24">
        <v>257.01</v>
      </c>
      <c r="C131" s="22">
        <f t="shared" si="7"/>
        <v>-2.89417009861338E-2</v>
      </c>
    </row>
    <row r="132" spans="1:3" x14ac:dyDescent="0.3">
      <c r="A132" s="14">
        <v>43902</v>
      </c>
      <c r="B132" s="24">
        <v>247.62</v>
      </c>
      <c r="C132" s="22">
        <f t="shared" si="7"/>
        <v>-3.6535543364071388E-2</v>
      </c>
    </row>
    <row r="133" spans="1:3" x14ac:dyDescent="0.3">
      <c r="A133" s="14">
        <v>43903</v>
      </c>
      <c r="B133" s="24">
        <v>240.65</v>
      </c>
      <c r="C133" s="22">
        <f t="shared" si="7"/>
        <v>-2.8147968661659029E-2</v>
      </c>
    </row>
    <row r="134" spans="1:3" x14ac:dyDescent="0.3">
      <c r="A134" s="15">
        <v>43906</v>
      </c>
      <c r="B134" s="25">
        <v>232.97</v>
      </c>
      <c r="C134" s="22">
        <f t="shared" si="7"/>
        <v>-3.1913567421566591E-2</v>
      </c>
    </row>
    <row r="135" spans="1:3" x14ac:dyDescent="0.3">
      <c r="A135" s="14">
        <v>43907</v>
      </c>
      <c r="B135" s="24">
        <v>226.89</v>
      </c>
      <c r="C135" s="22">
        <f t="shared" si="7"/>
        <v>-2.6097780830149908E-2</v>
      </c>
    </row>
    <row r="136" spans="1:3" x14ac:dyDescent="0.3">
      <c r="A136" s="14">
        <v>43908</v>
      </c>
      <c r="B136" s="24">
        <v>215.83</v>
      </c>
      <c r="C136" s="22">
        <f t="shared" si="7"/>
        <v>-4.874608841288719E-2</v>
      </c>
    </row>
    <row r="137" spans="1:3" x14ac:dyDescent="0.3">
      <c r="A137" s="14">
        <v>43909</v>
      </c>
      <c r="B137" s="24">
        <v>199.28</v>
      </c>
      <c r="C137" s="22">
        <f t="shared" si="7"/>
        <v>-7.6680720937775115E-2</v>
      </c>
    </row>
    <row r="138" spans="1:3" x14ac:dyDescent="0.3">
      <c r="A138" s="14">
        <v>43910</v>
      </c>
      <c r="B138" s="24">
        <v>213.67</v>
      </c>
      <c r="C138" s="22">
        <f t="shared" si="7"/>
        <v>7.2209955841027629E-2</v>
      </c>
    </row>
    <row r="139" spans="1:3" x14ac:dyDescent="0.3">
      <c r="A139" s="15">
        <v>43913</v>
      </c>
      <c r="B139" s="25">
        <v>201.87</v>
      </c>
      <c r="C139" s="22">
        <f t="shared" si="7"/>
        <v>-5.5225347498478849E-2</v>
      </c>
    </row>
    <row r="140" spans="1:3" x14ac:dyDescent="0.3">
      <c r="A140" s="14">
        <v>43914</v>
      </c>
      <c r="B140" s="24">
        <v>220.34</v>
      </c>
      <c r="C140" s="22">
        <f t="shared" si="7"/>
        <v>9.1494526180214919E-2</v>
      </c>
    </row>
    <row r="141" spans="1:3" x14ac:dyDescent="0.3">
      <c r="A141" s="14">
        <v>43915</v>
      </c>
      <c r="B141" s="24">
        <v>232.89</v>
      </c>
      <c r="C141" s="22">
        <f t="shared" si="7"/>
        <v>5.6957429427248796E-2</v>
      </c>
    </row>
    <row r="142" spans="1:3" x14ac:dyDescent="0.3">
      <c r="A142" s="14">
        <v>43916</v>
      </c>
      <c r="B142" s="24">
        <v>229.34</v>
      </c>
      <c r="C142" s="22">
        <f t="shared" si="7"/>
        <v>-1.5243247885267652E-2</v>
      </c>
    </row>
    <row r="143" spans="1:3" x14ac:dyDescent="0.3">
      <c r="A143" s="14">
        <v>43917</v>
      </c>
      <c r="B143" s="24">
        <v>233.79</v>
      </c>
      <c r="C143" s="22">
        <f t="shared" si="7"/>
        <v>1.940350571204319E-2</v>
      </c>
    </row>
    <row r="144" spans="1:3" x14ac:dyDescent="0.3">
      <c r="A144" s="15">
        <v>43920</v>
      </c>
      <c r="B144" s="25">
        <v>232.45</v>
      </c>
      <c r="C144" s="22">
        <f t="shared" si="7"/>
        <v>-5.7316395055391212E-3</v>
      </c>
    </row>
    <row r="145" spans="1:3" x14ac:dyDescent="0.3">
      <c r="A145" s="14">
        <v>43921</v>
      </c>
      <c r="B145" s="24">
        <v>236.82</v>
      </c>
      <c r="C145" s="22">
        <f t="shared" ref="C145:C208" si="8">B145/B144-1</f>
        <v>1.879974187997413E-2</v>
      </c>
    </row>
    <row r="146" spans="1:3" x14ac:dyDescent="0.3">
      <c r="A146" s="14">
        <v>43922</v>
      </c>
      <c r="B146" s="24">
        <v>226.35</v>
      </c>
      <c r="C146" s="22">
        <f t="shared" si="8"/>
        <v>-4.4210793007347315E-2</v>
      </c>
    </row>
    <row r="147" spans="1:3" x14ac:dyDescent="0.3">
      <c r="A147" s="14">
        <v>43923</v>
      </c>
      <c r="B147" s="24">
        <v>231.84</v>
      </c>
      <c r="C147" s="22">
        <f t="shared" si="8"/>
        <v>2.4254473161033907E-2</v>
      </c>
    </row>
    <row r="148" spans="1:3" x14ac:dyDescent="0.3">
      <c r="A148" s="14">
        <v>43924</v>
      </c>
      <c r="B148" s="24">
        <v>231.7</v>
      </c>
      <c r="C148" s="22">
        <f t="shared" si="8"/>
        <v>-6.0386473429963061E-4</v>
      </c>
    </row>
    <row r="149" spans="1:3" x14ac:dyDescent="0.3">
      <c r="A149" s="15">
        <v>43927</v>
      </c>
      <c r="B149" s="25">
        <v>240.81</v>
      </c>
      <c r="C149" s="22">
        <f t="shared" si="8"/>
        <v>3.9318083728959952E-2</v>
      </c>
    </row>
    <row r="150" spans="1:3" x14ac:dyDescent="0.3">
      <c r="A150" s="14">
        <v>43928</v>
      </c>
      <c r="B150" s="24">
        <v>244.87</v>
      </c>
      <c r="C150" s="22">
        <f t="shared" si="8"/>
        <v>1.6859764959926915E-2</v>
      </c>
    </row>
    <row r="151" spans="1:3" x14ac:dyDescent="0.3">
      <c r="A151" s="14">
        <v>43929</v>
      </c>
      <c r="B151" s="24">
        <v>241.89</v>
      </c>
      <c r="C151" s="22">
        <f t="shared" si="8"/>
        <v>-1.216972271000949E-2</v>
      </c>
    </row>
    <row r="152" spans="1:3" x14ac:dyDescent="0.3">
      <c r="A152" s="14">
        <v>43930</v>
      </c>
      <c r="B152" s="24">
        <v>245.61</v>
      </c>
      <c r="C152" s="22">
        <f t="shared" si="8"/>
        <v>1.5378891231551561E-2</v>
      </c>
    </row>
    <row r="153" spans="1:3" x14ac:dyDescent="0.3">
      <c r="A153" s="14">
        <v>43931</v>
      </c>
      <c r="B153" s="24">
        <v>248</v>
      </c>
      <c r="C153" s="22">
        <f t="shared" si="8"/>
        <v>9.7308741500752305E-3</v>
      </c>
    </row>
    <row r="154" spans="1:3" x14ac:dyDescent="0.3">
      <c r="A154" s="15">
        <v>43934</v>
      </c>
      <c r="B154" s="25">
        <v>243.4</v>
      </c>
      <c r="C154" s="22">
        <f t="shared" si="8"/>
        <v>-1.8548387096774199E-2</v>
      </c>
    </row>
    <row r="155" spans="1:3" x14ac:dyDescent="0.3">
      <c r="A155" s="14">
        <v>43935</v>
      </c>
      <c r="B155" s="24">
        <v>247.45</v>
      </c>
      <c r="C155" s="22">
        <f t="shared" si="8"/>
        <v>1.6639276910435319E-2</v>
      </c>
    </row>
    <row r="156" spans="1:3" x14ac:dyDescent="0.3">
      <c r="A156" s="14">
        <v>43936</v>
      </c>
      <c r="B156" s="24">
        <v>247.45</v>
      </c>
      <c r="C156" s="22">
        <f t="shared" si="8"/>
        <v>0</v>
      </c>
    </row>
    <row r="157" spans="1:3" x14ac:dyDescent="0.3">
      <c r="A157" s="14">
        <v>43937</v>
      </c>
      <c r="B157" s="24">
        <v>247.1</v>
      </c>
      <c r="C157" s="22">
        <f t="shared" si="8"/>
        <v>-1.4144271570013522E-3</v>
      </c>
    </row>
    <row r="158" spans="1:3" x14ac:dyDescent="0.3">
      <c r="A158" s="14">
        <v>43938</v>
      </c>
      <c r="B158" s="24">
        <v>255.02</v>
      </c>
      <c r="C158" s="22">
        <f t="shared" si="8"/>
        <v>3.2051800890327886E-2</v>
      </c>
    </row>
    <row r="159" spans="1:3" x14ac:dyDescent="0.3">
      <c r="A159" s="15">
        <v>43941</v>
      </c>
      <c r="B159" s="25">
        <v>252.14</v>
      </c>
      <c r="C159" s="22">
        <f t="shared" si="8"/>
        <v>-1.1293231903380274E-2</v>
      </c>
    </row>
    <row r="160" spans="1:3" x14ac:dyDescent="0.3">
      <c r="A160" s="14">
        <v>43942</v>
      </c>
      <c r="B160" s="24">
        <v>249.4</v>
      </c>
      <c r="C160" s="22">
        <f t="shared" si="8"/>
        <v>-1.0866978662647631E-2</v>
      </c>
    </row>
    <row r="161" spans="1:3" x14ac:dyDescent="0.3">
      <c r="A161" s="14">
        <v>43943</v>
      </c>
      <c r="B161" s="24">
        <v>251.88</v>
      </c>
      <c r="C161" s="22">
        <f t="shared" si="8"/>
        <v>9.9438652766639102E-3</v>
      </c>
    </row>
    <row r="162" spans="1:3" x14ac:dyDescent="0.3">
      <c r="A162" s="14">
        <v>43944</v>
      </c>
      <c r="B162" s="24">
        <v>253.74</v>
      </c>
      <c r="C162" s="22">
        <f t="shared" si="8"/>
        <v>7.3844687946642562E-3</v>
      </c>
    </row>
    <row r="163" spans="1:3" x14ac:dyDescent="0.3">
      <c r="A163" s="14">
        <v>43945</v>
      </c>
      <c r="B163" s="24">
        <v>250.28</v>
      </c>
      <c r="C163" s="22">
        <f t="shared" si="8"/>
        <v>-1.3636005359817127E-2</v>
      </c>
    </row>
    <row r="164" spans="1:3" x14ac:dyDescent="0.3">
      <c r="A164" s="15">
        <v>43948</v>
      </c>
      <c r="B164" s="25">
        <v>254.84</v>
      </c>
      <c r="C164" s="22">
        <f t="shared" si="8"/>
        <v>1.8219594054658783E-2</v>
      </c>
    </row>
    <row r="165" spans="1:3" x14ac:dyDescent="0.3">
      <c r="A165" s="14">
        <v>43949</v>
      </c>
      <c r="B165" s="24">
        <v>256.39</v>
      </c>
      <c r="C165" s="22">
        <f t="shared" si="8"/>
        <v>6.0822476848216844E-3</v>
      </c>
    </row>
    <row r="166" spans="1:3" x14ac:dyDescent="0.3">
      <c r="A166" s="14">
        <v>43950</v>
      </c>
      <c r="B166" s="24">
        <v>258.14999999999998</v>
      </c>
      <c r="C166" s="22">
        <f t="shared" si="8"/>
        <v>6.8645422988415916E-3</v>
      </c>
    </row>
    <row r="167" spans="1:3" x14ac:dyDescent="0.3">
      <c r="A167" s="14">
        <v>43951</v>
      </c>
      <c r="B167" s="24">
        <v>258.14999999999998</v>
      </c>
      <c r="C167" s="22">
        <f t="shared" si="8"/>
        <v>0</v>
      </c>
    </row>
    <row r="168" spans="1:3" x14ac:dyDescent="0.3">
      <c r="A168" s="14">
        <v>43952</v>
      </c>
      <c r="B168" s="24">
        <v>258.14999999999998</v>
      </c>
      <c r="C168" s="22">
        <f t="shared" si="8"/>
        <v>0</v>
      </c>
    </row>
    <row r="169" spans="1:3" x14ac:dyDescent="0.3">
      <c r="A169" s="15">
        <v>43955</v>
      </c>
      <c r="B169" s="25">
        <v>250.6</v>
      </c>
      <c r="C169" s="22">
        <f t="shared" si="8"/>
        <v>-2.9246562076312155E-2</v>
      </c>
    </row>
    <row r="170" spans="1:3" x14ac:dyDescent="0.3">
      <c r="A170" s="14">
        <v>43956</v>
      </c>
      <c r="B170" s="24">
        <v>250.6</v>
      </c>
      <c r="C170" s="22">
        <f t="shared" si="8"/>
        <v>0</v>
      </c>
    </row>
    <row r="171" spans="1:3" x14ac:dyDescent="0.3">
      <c r="A171" s="14">
        <v>43957</v>
      </c>
      <c r="B171" s="24">
        <v>255</v>
      </c>
      <c r="C171" s="22">
        <f t="shared" si="8"/>
        <v>1.7557861133280062E-2</v>
      </c>
    </row>
    <row r="172" spans="1:3" x14ac:dyDescent="0.3">
      <c r="A172" s="14">
        <v>43958</v>
      </c>
      <c r="B172" s="24">
        <v>254.46</v>
      </c>
      <c r="C172" s="22">
        <f t="shared" si="8"/>
        <v>-2.1176470588234464E-3</v>
      </c>
    </row>
    <row r="173" spans="1:3" x14ac:dyDescent="0.3">
      <c r="A173" s="14">
        <v>43959</v>
      </c>
      <c r="B173" s="24">
        <v>256.62</v>
      </c>
      <c r="C173" s="22">
        <f t="shared" si="8"/>
        <v>8.4885640179201971E-3</v>
      </c>
    </row>
    <row r="174" spans="1:3" x14ac:dyDescent="0.3">
      <c r="A174" s="15">
        <v>43962</v>
      </c>
      <c r="B174" s="25">
        <v>254.95</v>
      </c>
      <c r="C174" s="22">
        <f t="shared" si="8"/>
        <v>-6.5076767204427233E-3</v>
      </c>
    </row>
    <row r="175" spans="1:3" x14ac:dyDescent="0.3">
      <c r="A175" s="14">
        <v>43963</v>
      </c>
      <c r="B175" s="24">
        <v>253.37</v>
      </c>
      <c r="C175" s="22">
        <f t="shared" si="8"/>
        <v>-6.1972935869777368E-3</v>
      </c>
    </row>
    <row r="176" spans="1:3" x14ac:dyDescent="0.3">
      <c r="A176" s="14">
        <v>43964</v>
      </c>
      <c r="B176" s="24">
        <v>255.85</v>
      </c>
      <c r="C176" s="22">
        <f t="shared" si="8"/>
        <v>9.7880569917512261E-3</v>
      </c>
    </row>
    <row r="177" spans="1:3" x14ac:dyDescent="0.3">
      <c r="A177" s="14">
        <v>43965</v>
      </c>
      <c r="B177" s="24">
        <v>253.65</v>
      </c>
      <c r="C177" s="22">
        <f t="shared" si="8"/>
        <v>-8.5987883525502351E-3</v>
      </c>
    </row>
    <row r="178" spans="1:3" x14ac:dyDescent="0.3">
      <c r="A178" s="14">
        <v>43966</v>
      </c>
      <c r="B178" s="24">
        <v>253.79</v>
      </c>
      <c r="C178" s="22">
        <f t="shared" si="8"/>
        <v>5.5194165188243716E-4</v>
      </c>
    </row>
    <row r="179" spans="1:3" x14ac:dyDescent="0.3">
      <c r="A179" s="15">
        <v>43969</v>
      </c>
      <c r="B179" s="25">
        <v>255.44</v>
      </c>
      <c r="C179" s="22">
        <f t="shared" si="8"/>
        <v>6.5014381969346058E-3</v>
      </c>
    </row>
    <row r="180" spans="1:3" x14ac:dyDescent="0.3">
      <c r="A180" s="14">
        <v>43970</v>
      </c>
      <c r="B180" s="24">
        <v>261.79000000000002</v>
      </c>
      <c r="C180" s="22">
        <f t="shared" si="8"/>
        <v>2.4859066708424749E-2</v>
      </c>
    </row>
    <row r="181" spans="1:3" x14ac:dyDescent="0.3">
      <c r="A181" s="14">
        <v>43971</v>
      </c>
      <c r="B181" s="24">
        <v>262.72000000000003</v>
      </c>
      <c r="C181" s="22">
        <f t="shared" si="8"/>
        <v>3.5524657167960161E-3</v>
      </c>
    </row>
    <row r="182" spans="1:3" x14ac:dyDescent="0.3">
      <c r="A182" s="14">
        <v>43972</v>
      </c>
      <c r="B182" s="24">
        <v>263.74</v>
      </c>
      <c r="C182" s="22">
        <f t="shared" si="8"/>
        <v>3.8824604141289853E-3</v>
      </c>
    </row>
    <row r="183" spans="1:3" x14ac:dyDescent="0.3">
      <c r="A183" s="14">
        <v>43973</v>
      </c>
      <c r="B183" s="24">
        <v>259.62</v>
      </c>
      <c r="C183" s="22">
        <f t="shared" si="8"/>
        <v>-1.5621445362857367E-2</v>
      </c>
    </row>
    <row r="184" spans="1:3" x14ac:dyDescent="0.3">
      <c r="A184" s="15">
        <v>43976</v>
      </c>
      <c r="B184" s="25">
        <v>262.76</v>
      </c>
      <c r="C184" s="22">
        <f t="shared" si="8"/>
        <v>1.2094599799707284E-2</v>
      </c>
    </row>
    <row r="185" spans="1:3" x14ac:dyDescent="0.3">
      <c r="A185" s="14">
        <v>43977</v>
      </c>
      <c r="B185" s="24">
        <v>267.31</v>
      </c>
      <c r="C185" s="22">
        <f t="shared" si="8"/>
        <v>1.7316182067285801E-2</v>
      </c>
    </row>
    <row r="186" spans="1:3" x14ac:dyDescent="0.3">
      <c r="A186" s="14">
        <v>43978</v>
      </c>
      <c r="B186" s="24">
        <v>267.64</v>
      </c>
      <c r="C186" s="22">
        <f t="shared" si="8"/>
        <v>1.2345217163591826E-3</v>
      </c>
    </row>
    <row r="187" spans="1:3" x14ac:dyDescent="0.3">
      <c r="A187" s="14">
        <v>43979</v>
      </c>
      <c r="B187" s="24">
        <v>268.29000000000002</v>
      </c>
      <c r="C187" s="22">
        <f t="shared" si="8"/>
        <v>2.4286354804963217E-3</v>
      </c>
    </row>
    <row r="188" spans="1:3" x14ac:dyDescent="0.3">
      <c r="A188" s="14">
        <v>43980</v>
      </c>
      <c r="B188" s="24">
        <v>268.32</v>
      </c>
      <c r="C188" s="22">
        <f t="shared" si="8"/>
        <v>1.1181930001114004E-4</v>
      </c>
    </row>
    <row r="189" spans="1:3" x14ac:dyDescent="0.3">
      <c r="A189" s="15">
        <v>43983</v>
      </c>
      <c r="B189" s="25">
        <v>273.19</v>
      </c>
      <c r="C189" s="22">
        <f t="shared" si="8"/>
        <v>1.8149970184853981E-2</v>
      </c>
    </row>
    <row r="190" spans="1:3" x14ac:dyDescent="0.3">
      <c r="A190" s="14">
        <v>43984</v>
      </c>
      <c r="B190" s="24">
        <v>276.08</v>
      </c>
      <c r="C190" s="22">
        <f t="shared" si="8"/>
        <v>1.0578718108276153E-2</v>
      </c>
    </row>
    <row r="191" spans="1:3" x14ac:dyDescent="0.3">
      <c r="A191" s="14">
        <v>43985</v>
      </c>
      <c r="B191" s="24">
        <v>285.91000000000003</v>
      </c>
      <c r="C191" s="22">
        <f t="shared" si="8"/>
        <v>3.5605621558968625E-2</v>
      </c>
    </row>
    <row r="192" spans="1:3" x14ac:dyDescent="0.3">
      <c r="A192" s="14">
        <v>43986</v>
      </c>
      <c r="B192" s="24">
        <v>286.45</v>
      </c>
      <c r="C192" s="22">
        <f t="shared" si="8"/>
        <v>1.8887062362280549E-3</v>
      </c>
    </row>
    <row r="193" spans="1:3" x14ac:dyDescent="0.3">
      <c r="A193" s="14">
        <v>43987</v>
      </c>
      <c r="B193" s="24">
        <v>290.62</v>
      </c>
      <c r="C193" s="22">
        <f t="shared" si="8"/>
        <v>1.455751440041908E-2</v>
      </c>
    </row>
    <row r="194" spans="1:3" x14ac:dyDescent="0.3">
      <c r="A194" s="15">
        <v>43990</v>
      </c>
      <c r="B194" s="25">
        <v>290.77</v>
      </c>
      <c r="C194" s="22">
        <f t="shared" si="8"/>
        <v>5.1613791204996318E-4</v>
      </c>
    </row>
    <row r="195" spans="1:3" x14ac:dyDescent="0.3">
      <c r="A195" s="14">
        <v>43991</v>
      </c>
      <c r="B195" s="24">
        <v>291.32</v>
      </c>
      <c r="C195" s="22">
        <f t="shared" si="8"/>
        <v>1.8915293874883776E-3</v>
      </c>
    </row>
    <row r="196" spans="1:3" x14ac:dyDescent="0.3">
      <c r="A196" s="14">
        <v>43992</v>
      </c>
      <c r="B196" s="24">
        <v>291.89999999999998</v>
      </c>
      <c r="C196" s="22">
        <f t="shared" si="8"/>
        <v>1.9909378003568623E-3</v>
      </c>
    </row>
    <row r="197" spans="1:3" x14ac:dyDescent="0.3">
      <c r="A197" s="14">
        <v>43993</v>
      </c>
      <c r="B197" s="24">
        <v>288.62</v>
      </c>
      <c r="C197" s="22">
        <f t="shared" si="8"/>
        <v>-1.123672490578953E-2</v>
      </c>
    </row>
    <row r="198" spans="1:3" x14ac:dyDescent="0.3">
      <c r="A198" s="14">
        <v>43994</v>
      </c>
      <c r="B198" s="24">
        <v>281.77999999999997</v>
      </c>
      <c r="C198" s="22">
        <f t="shared" si="8"/>
        <v>-2.3698981359573268E-2</v>
      </c>
    </row>
    <row r="199" spans="1:3" x14ac:dyDescent="0.3">
      <c r="A199" s="15">
        <v>43997</v>
      </c>
      <c r="B199" s="25">
        <v>267.95</v>
      </c>
      <c r="C199" s="22">
        <f t="shared" si="8"/>
        <v>-4.9080843211015579E-2</v>
      </c>
    </row>
    <row r="200" spans="1:3" x14ac:dyDescent="0.3">
      <c r="A200" s="14">
        <v>43998</v>
      </c>
      <c r="B200" s="24">
        <v>282.58999999999997</v>
      </c>
      <c r="C200" s="22">
        <f t="shared" si="8"/>
        <v>5.4637059152826906E-2</v>
      </c>
    </row>
    <row r="201" spans="1:3" x14ac:dyDescent="0.3">
      <c r="A201" s="14">
        <v>43999</v>
      </c>
      <c r="B201" s="24">
        <v>283.02</v>
      </c>
      <c r="C201" s="22">
        <f t="shared" si="8"/>
        <v>1.5216391238190852E-3</v>
      </c>
    </row>
    <row r="202" spans="1:3" x14ac:dyDescent="0.3">
      <c r="A202" s="14">
        <v>44000</v>
      </c>
      <c r="B202" s="24">
        <v>281.91000000000003</v>
      </c>
      <c r="C202" s="22">
        <f t="shared" si="8"/>
        <v>-3.9219843120625875E-3</v>
      </c>
    </row>
    <row r="203" spans="1:3" x14ac:dyDescent="0.3">
      <c r="A203" s="14">
        <v>44001</v>
      </c>
      <c r="B203" s="24">
        <v>283.37</v>
      </c>
      <c r="C203" s="22">
        <f t="shared" si="8"/>
        <v>5.1789578234187061E-3</v>
      </c>
    </row>
    <row r="204" spans="1:3" x14ac:dyDescent="0.3">
      <c r="A204" s="15">
        <v>44004</v>
      </c>
      <c r="B204" s="25">
        <v>281.42</v>
      </c>
      <c r="C204" s="22">
        <f t="shared" si="8"/>
        <v>-6.8814623989835733E-3</v>
      </c>
    </row>
    <row r="205" spans="1:3" x14ac:dyDescent="0.3">
      <c r="A205" s="14">
        <v>44005</v>
      </c>
      <c r="B205" s="24">
        <v>281.94</v>
      </c>
      <c r="C205" s="22">
        <f t="shared" si="8"/>
        <v>1.8477720133607267E-3</v>
      </c>
    </row>
    <row r="206" spans="1:3" x14ac:dyDescent="0.3">
      <c r="A206" s="14">
        <v>44006</v>
      </c>
      <c r="B206" s="24">
        <v>286.7</v>
      </c>
      <c r="C206" s="22">
        <f t="shared" si="8"/>
        <v>1.6883024757040399E-2</v>
      </c>
    </row>
    <row r="207" spans="1:3" x14ac:dyDescent="0.3">
      <c r="A207" s="14">
        <v>44007</v>
      </c>
      <c r="B207" s="24">
        <v>279.73</v>
      </c>
      <c r="C207" s="22">
        <f t="shared" si="8"/>
        <v>-2.4311126613184464E-2</v>
      </c>
    </row>
    <row r="208" spans="1:3" x14ac:dyDescent="0.3">
      <c r="A208" s="14">
        <v>44008</v>
      </c>
      <c r="B208" s="24">
        <v>283.38</v>
      </c>
      <c r="C208" s="22">
        <f t="shared" si="8"/>
        <v>1.304829657169404E-2</v>
      </c>
    </row>
    <row r="209" spans="1:3" x14ac:dyDescent="0.3">
      <c r="A209" s="15">
        <v>44011</v>
      </c>
      <c r="B209" s="25">
        <v>278.04000000000002</v>
      </c>
      <c r="C209" s="22">
        <f t="shared" ref="C209:C210" si="9">B209/B208-1</f>
        <v>-1.8843955113275412E-2</v>
      </c>
    </row>
    <row r="210" spans="1:3" x14ac:dyDescent="0.3">
      <c r="A210" s="14">
        <v>44012</v>
      </c>
      <c r="B210" s="24">
        <v>280.08999999999997</v>
      </c>
      <c r="C210" s="22">
        <f t="shared" si="9"/>
        <v>7.373039850381069E-3</v>
      </c>
    </row>
  </sheetData>
  <phoneticPr fontId="4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46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46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chan_star</dc:creator>
  <cp:lastModifiedBy>chan_star</cp:lastModifiedBy>
  <dcterms:created xsi:type="dcterms:W3CDTF">2020-08-25T11:04:32Z</dcterms:created>
  <dcterms:modified xsi:type="dcterms:W3CDTF">2020-08-25T12:01:34Z</dcterms:modified>
</cp:coreProperties>
</file>