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05" windowWidth="14805" windowHeight="7410"/>
  </bookViews>
  <sheets>
    <sheet name="สรุป ETH" sheetId="1" r:id="rId1"/>
    <sheet name="eth" sheetId="3" r:id="rId2"/>
    <sheet name="match ETH" sheetId="5" r:id="rId3"/>
    <sheet name="สรุปผล sol" sheetId="2" r:id="rId4"/>
    <sheet name="sol" sheetId="4" r:id="rId5"/>
    <sheet name="match SOL" sheetId="6" r:id="rId6"/>
    <sheet name="SMIC" sheetId="7" r:id="rId7"/>
  </sheets>
  <definedNames>
    <definedName name="_xlnm._FilterDatabase" localSheetId="1" hidden="1">eth!$A$1:$G$44</definedName>
    <definedName name="_xlnm._FilterDatabase" localSheetId="6" hidden="1">SMIC!$E$1:$E$45</definedName>
    <definedName name="_xlnm._FilterDatabase" localSheetId="4" hidden="1">sol!$A$1:$G$37</definedName>
  </definedNames>
  <calcPr calcId="144525"/>
</workbook>
</file>

<file path=xl/calcChain.xml><?xml version="1.0" encoding="utf-8"?>
<calcChain xmlns="http://schemas.openxmlformats.org/spreadsheetml/2006/main">
  <c r="S52" i="1" l="1"/>
  <c r="R52" i="1"/>
  <c r="T52" i="1"/>
  <c r="U52" i="1"/>
  <c r="V52" i="1"/>
  <c r="W52" i="1"/>
  <c r="X52" i="1"/>
  <c r="O66" i="1"/>
  <c r="N66" i="1"/>
  <c r="L66" i="1"/>
  <c r="I66" i="1"/>
  <c r="H66" i="1"/>
  <c r="G275" i="5"/>
  <c r="F275" i="5"/>
  <c r="M273" i="5"/>
  <c r="H273" i="5"/>
  <c r="H272" i="5"/>
  <c r="H274" i="5"/>
  <c r="O65" i="1"/>
  <c r="N65" i="1"/>
  <c r="O63" i="1"/>
  <c r="O64" i="1"/>
  <c r="N64" i="1"/>
  <c r="L54" i="1"/>
  <c r="L55" i="1"/>
  <c r="L56" i="1"/>
  <c r="L57" i="1"/>
  <c r="L58" i="1"/>
  <c r="L59" i="1"/>
  <c r="L60" i="1"/>
  <c r="L61" i="1"/>
  <c r="L62" i="1"/>
  <c r="L63" i="1"/>
  <c r="L64" i="1"/>
  <c r="L65" i="1"/>
  <c r="L53" i="1"/>
  <c r="H275" i="5" l="1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I65" i="1"/>
  <c r="H65" i="1"/>
  <c r="H244" i="5"/>
  <c r="G244" i="5"/>
  <c r="F244" i="5"/>
  <c r="H239" i="5"/>
  <c r="H240" i="5"/>
  <c r="H241" i="5"/>
  <c r="H242" i="5"/>
  <c r="H243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N63" i="1"/>
  <c r="H216" i="5"/>
  <c r="F216" i="5"/>
  <c r="G216" i="5"/>
  <c r="I64" i="1"/>
  <c r="H64" i="1"/>
  <c r="J214" i="5"/>
  <c r="K214" i="5"/>
  <c r="M214" i="5"/>
  <c r="L214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J187" i="5"/>
  <c r="AK52" i="1"/>
  <c r="AF52" i="1"/>
  <c r="AB52" i="1"/>
  <c r="Z52" i="1"/>
  <c r="F3" i="7" l="1"/>
  <c r="F4" i="7"/>
  <c r="F5" i="7"/>
  <c r="F6" i="7"/>
  <c r="F7" i="7"/>
  <c r="F8" i="7"/>
  <c r="F9" i="7"/>
  <c r="F2" i="7"/>
  <c r="AL52" i="1" l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Z51" i="1"/>
  <c r="G191" i="5" l="1"/>
  <c r="H63" i="1"/>
  <c r="L187" i="5"/>
  <c r="H184" i="5"/>
  <c r="H185" i="5"/>
  <c r="H186" i="5"/>
  <c r="H187" i="5"/>
  <c r="K187" i="5" s="1"/>
  <c r="H188" i="5"/>
  <c r="H189" i="5"/>
  <c r="H190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J157" i="5"/>
  <c r="M187" i="5" l="1"/>
  <c r="F191" i="5"/>
  <c r="H191" i="5" s="1"/>
  <c r="N250" i="5"/>
  <c r="N252" i="5" s="1"/>
  <c r="N254" i="5" l="1"/>
  <c r="O62" i="1"/>
  <c r="N62" i="1"/>
  <c r="O61" i="1"/>
  <c r="N61" i="1"/>
  <c r="H62" i="1"/>
  <c r="G163" i="5"/>
  <c r="L157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J134" i="5"/>
  <c r="G138" i="5"/>
  <c r="H136" i="5"/>
  <c r="K134" i="5" s="1"/>
  <c r="L134" i="5"/>
  <c r="H134" i="5"/>
  <c r="H137" i="5"/>
  <c r="H135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J112" i="5"/>
  <c r="G114" i="5"/>
  <c r="L112" i="5"/>
  <c r="H112" i="5"/>
  <c r="H108" i="5"/>
  <c r="H109" i="5"/>
  <c r="H110" i="5"/>
  <c r="H111" i="5"/>
  <c r="H113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J91" i="5"/>
  <c r="L18" i="7"/>
  <c r="H61" i="1"/>
  <c r="M157" i="5" l="1"/>
  <c r="F163" i="5"/>
  <c r="H163" i="5" s="1"/>
  <c r="K157" i="5"/>
  <c r="K112" i="5"/>
  <c r="F138" i="5"/>
  <c r="M112" i="5"/>
  <c r="M134" i="5"/>
  <c r="F114" i="5"/>
  <c r="H114" i="5" s="1"/>
  <c r="O32" i="2"/>
  <c r="N32" i="2"/>
  <c r="L32" i="2"/>
  <c r="I32" i="2"/>
  <c r="H32" i="2"/>
  <c r="F190" i="6"/>
  <c r="G190" i="6"/>
  <c r="H183" i="6"/>
  <c r="H184" i="6"/>
  <c r="H185" i="6"/>
  <c r="H186" i="6"/>
  <c r="H187" i="6"/>
  <c r="H188" i="6"/>
  <c r="H189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N60" i="1"/>
  <c r="O60" i="1"/>
  <c r="O59" i="1"/>
  <c r="H60" i="1"/>
  <c r="H190" i="6" l="1"/>
  <c r="O30" i="2"/>
  <c r="O31" i="2"/>
  <c r="N31" i="2"/>
  <c r="L31" i="2"/>
  <c r="F160" i="6"/>
  <c r="I31" i="2"/>
  <c r="H31" i="2"/>
  <c r="G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J134" i="6"/>
  <c r="O55" i="1"/>
  <c r="O57" i="1"/>
  <c r="O58" i="1"/>
  <c r="N59" i="1"/>
  <c r="H59" i="1"/>
  <c r="G93" i="5"/>
  <c r="H91" i="5"/>
  <c r="K91" i="5" s="1"/>
  <c r="L91" i="5"/>
  <c r="H92" i="5"/>
  <c r="H89" i="5"/>
  <c r="H88" i="5"/>
  <c r="H87" i="5"/>
  <c r="H90" i="5"/>
  <c r="H86" i="5"/>
  <c r="H85" i="5"/>
  <c r="H84" i="5"/>
  <c r="H83" i="5"/>
  <c r="H82" i="5"/>
  <c r="H81" i="5"/>
  <c r="H80" i="5"/>
  <c r="H79" i="5"/>
  <c r="H78" i="5"/>
  <c r="H77" i="5"/>
  <c r="J73" i="5"/>
  <c r="F93" i="5" l="1"/>
  <c r="H93" i="5" s="1"/>
  <c r="H160" i="6"/>
  <c r="M91" i="5"/>
  <c r="L30" i="2" l="1"/>
  <c r="N30" i="2" s="1"/>
  <c r="L29" i="2"/>
  <c r="I30" i="2"/>
  <c r="H30" i="2"/>
  <c r="H29" i="2"/>
  <c r="H28" i="2"/>
  <c r="H27" i="2"/>
  <c r="G30" i="2"/>
  <c r="H137" i="6"/>
  <c r="F137" i="6"/>
  <c r="G137" i="6"/>
  <c r="K134" i="6"/>
  <c r="L134" i="6"/>
  <c r="H136" i="6"/>
  <c r="H135" i="6"/>
  <c r="H133" i="6"/>
  <c r="H132" i="6"/>
  <c r="H131" i="6"/>
  <c r="H134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O56" i="1"/>
  <c r="N58" i="1"/>
  <c r="N57" i="1"/>
  <c r="H58" i="1"/>
  <c r="G58" i="1"/>
  <c r="G76" i="5"/>
  <c r="L73" i="5"/>
  <c r="H75" i="5"/>
  <c r="H74" i="5"/>
  <c r="H71" i="5"/>
  <c r="H70" i="5"/>
  <c r="H73" i="5"/>
  <c r="H72" i="5"/>
  <c r="H69" i="5"/>
  <c r="H68" i="5"/>
  <c r="H67" i="5"/>
  <c r="H66" i="5"/>
  <c r="H65" i="5"/>
  <c r="H64" i="5"/>
  <c r="H63" i="5"/>
  <c r="H62" i="5"/>
  <c r="H61" i="5"/>
  <c r="J57" i="5"/>
  <c r="K73" i="5" l="1"/>
  <c r="M73" i="5"/>
  <c r="F76" i="5"/>
  <c r="H76" i="5" s="1"/>
  <c r="M134" i="6"/>
  <c r="O29" i="2" l="1"/>
  <c r="N29" i="2"/>
  <c r="F114" i="6"/>
  <c r="G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57" i="1"/>
  <c r="G60" i="5"/>
  <c r="L57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K57" i="5" l="1"/>
  <c r="F60" i="5"/>
  <c r="H60" i="5" s="1"/>
  <c r="M57" i="5"/>
  <c r="H114" i="6"/>
  <c r="O28" i="2" l="1"/>
  <c r="N28" i="2"/>
  <c r="L28" i="2"/>
  <c r="I28" i="2"/>
  <c r="I29" i="2" s="1"/>
  <c r="F94" i="6"/>
  <c r="G94" i="6"/>
  <c r="H93" i="6"/>
  <c r="H92" i="6"/>
  <c r="H91" i="6"/>
  <c r="H90" i="6"/>
  <c r="H89" i="6"/>
  <c r="H88" i="6"/>
  <c r="H87" i="6"/>
  <c r="J71" i="6"/>
  <c r="O53" i="1"/>
  <c r="O54" i="1"/>
  <c r="N56" i="1"/>
  <c r="G43" i="5"/>
  <c r="H42" i="5"/>
  <c r="H41" i="5"/>
  <c r="H40" i="5"/>
  <c r="H39" i="5"/>
  <c r="H38" i="5"/>
  <c r="H37" i="5"/>
  <c r="H36" i="5"/>
  <c r="H35" i="5"/>
  <c r="H34" i="5"/>
  <c r="H33" i="5"/>
  <c r="H32" i="5"/>
  <c r="J30" i="5"/>
  <c r="F43" i="5" l="1"/>
  <c r="H43" i="5" s="1"/>
  <c r="H94" i="6"/>
  <c r="O27" i="2"/>
  <c r="O26" i="2"/>
  <c r="O25" i="2"/>
  <c r="N27" i="2"/>
  <c r="L27" i="2"/>
  <c r="L25" i="2"/>
  <c r="L26" i="2"/>
  <c r="N26" i="2"/>
  <c r="N25" i="2"/>
  <c r="N55" i="1"/>
  <c r="N54" i="1"/>
  <c r="N53" i="1"/>
  <c r="H86" i="6" l="1"/>
  <c r="H85" i="6"/>
  <c r="H84" i="6"/>
  <c r="H83" i="6"/>
  <c r="H82" i="6"/>
  <c r="H81" i="6"/>
  <c r="H80" i="6"/>
  <c r="H79" i="6"/>
  <c r="H78" i="6"/>
  <c r="H77" i="6"/>
  <c r="K71" i="6"/>
  <c r="F76" i="6"/>
  <c r="G76" i="6"/>
  <c r="H76" i="6" s="1"/>
  <c r="I27" i="2"/>
  <c r="L71" i="6"/>
  <c r="H75" i="6"/>
  <c r="H74" i="6"/>
  <c r="H73" i="6"/>
  <c r="H72" i="6"/>
  <c r="H55" i="1"/>
  <c r="G31" i="5"/>
  <c r="H29" i="5"/>
  <c r="K30" i="5" s="1"/>
  <c r="L30" i="5"/>
  <c r="H30" i="5"/>
  <c r="H27" i="5"/>
  <c r="H28" i="5"/>
  <c r="H26" i="5"/>
  <c r="H25" i="5"/>
  <c r="J20" i="5"/>
  <c r="M30" i="5" l="1"/>
  <c r="F31" i="5"/>
  <c r="H31" i="5" s="1"/>
  <c r="M71" i="6"/>
  <c r="G24" i="5"/>
  <c r="L20" i="5"/>
  <c r="H21" i="5"/>
  <c r="H54" i="1"/>
  <c r="J9" i="5"/>
  <c r="H18" i="5"/>
  <c r="H23" i="5"/>
  <c r="H22" i="5"/>
  <c r="H17" i="5"/>
  <c r="H16" i="5"/>
  <c r="H20" i="5"/>
  <c r="H19" i="5"/>
  <c r="H15" i="5"/>
  <c r="H14" i="5"/>
  <c r="H13" i="5"/>
  <c r="H70" i="6"/>
  <c r="H69" i="6"/>
  <c r="H71" i="6"/>
  <c r="H68" i="6"/>
  <c r="H67" i="6"/>
  <c r="H66" i="6"/>
  <c r="H65" i="6"/>
  <c r="H64" i="6"/>
  <c r="H63" i="6"/>
  <c r="H62" i="6"/>
  <c r="H61" i="6"/>
  <c r="J57" i="6"/>
  <c r="G60" i="6"/>
  <c r="H52" i="6"/>
  <c r="H48" i="6"/>
  <c r="H47" i="6"/>
  <c r="H46" i="6"/>
  <c r="H55" i="6"/>
  <c r="H54" i="6"/>
  <c r="H53" i="6"/>
  <c r="H51" i="6"/>
  <c r="H50" i="6"/>
  <c r="H49" i="6"/>
  <c r="H45" i="6"/>
  <c r="H44" i="6"/>
  <c r="H43" i="6"/>
  <c r="H42" i="6"/>
  <c r="H41" i="6"/>
  <c r="G40" i="6"/>
  <c r="J27" i="6"/>
  <c r="H2" i="6"/>
  <c r="H24" i="6"/>
  <c r="L27" i="6"/>
  <c r="H26" i="2"/>
  <c r="H13" i="6"/>
  <c r="H5" i="6"/>
  <c r="L57" i="6"/>
  <c r="H59" i="6"/>
  <c r="H58" i="6"/>
  <c r="H57" i="6"/>
  <c r="H56" i="6"/>
  <c r="F60" i="6" l="1"/>
  <c r="K57" i="6"/>
  <c r="K20" i="5"/>
  <c r="F24" i="5"/>
  <c r="H24" i="5" s="1"/>
  <c r="M20" i="5"/>
  <c r="H60" i="6"/>
  <c r="M57" i="6"/>
  <c r="H25" i="2"/>
  <c r="I25" i="2" s="1"/>
  <c r="I26" i="2" s="1"/>
  <c r="H7" i="6"/>
  <c r="H3" i="6"/>
  <c r="H4" i="6"/>
  <c r="H6" i="6"/>
  <c r="H14" i="6"/>
  <c r="H15" i="6"/>
  <c r="H16" i="6"/>
  <c r="H17" i="6"/>
  <c r="H18" i="6"/>
  <c r="H19" i="6"/>
  <c r="H20" i="6"/>
  <c r="H21" i="6"/>
  <c r="H22" i="6"/>
  <c r="H8" i="6"/>
  <c r="H9" i="6"/>
  <c r="H10" i="6"/>
  <c r="H25" i="6"/>
  <c r="H11" i="6"/>
  <c r="H12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23" i="6"/>
  <c r="G12" i="5"/>
  <c r="H53" i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9" i="5"/>
  <c r="K9" i="5" s="1"/>
  <c r="H3" i="5"/>
  <c r="H4" i="5"/>
  <c r="H5" i="5"/>
  <c r="H6" i="5"/>
  <c r="H7" i="5"/>
  <c r="H8" i="5"/>
  <c r="H10" i="5"/>
  <c r="H11" i="5"/>
  <c r="H2" i="5"/>
  <c r="L9" i="5"/>
  <c r="M9" i="5" l="1"/>
  <c r="F12" i="5"/>
  <c r="H12" i="5" s="1"/>
  <c r="F40" i="6"/>
  <c r="H40" i="6" s="1"/>
  <c r="K27" i="6"/>
  <c r="M27" i="6"/>
  <c r="H138" i="5"/>
  <c r="Y52" i="1"/>
  <c r="AA52" i="1"/>
  <c r="AC52" i="1"/>
  <c r="AD52" i="1"/>
  <c r="AE52" i="1"/>
  <c r="AI52" i="1"/>
  <c r="AH52" i="1"/>
  <c r="AG52" i="1"/>
  <c r="AJ52" i="1"/>
</calcChain>
</file>

<file path=xl/sharedStrings.xml><?xml version="1.0" encoding="utf-8"?>
<sst xmlns="http://schemas.openxmlformats.org/spreadsheetml/2006/main" count="1840" uniqueCount="179">
  <si>
    <t>date</t>
  </si>
  <si>
    <t>open size (xrp)</t>
  </si>
  <si>
    <t>avg.open price</t>
  </si>
  <si>
    <t>avg.close price</t>
  </si>
  <si>
    <t>weekly</t>
  </si>
  <si>
    <t>close position (xrp)</t>
  </si>
  <si>
    <t>Profit ($)</t>
  </si>
  <si>
    <t xml:space="preserve">position คงค้าง 
</t>
  </si>
  <si>
    <t>avg.price</t>
  </si>
  <si>
    <t>2022-01-01T13:43:42.953Z</t>
  </si>
  <si>
    <t>ETH/USD</t>
  </si>
  <si>
    <t>buy</t>
  </si>
  <si>
    <t>2022-01-05T19:46:10.756Z</t>
  </si>
  <si>
    <t>2022-01-06T03:48:29.838Z</t>
  </si>
  <si>
    <t>2022-01-07T03:23:20.808Z</t>
  </si>
  <si>
    <t>2022-01-07T15:51:41.635Z</t>
  </si>
  <si>
    <t>2022-01-16T13:56:06.710Z</t>
  </si>
  <si>
    <t>sell</t>
  </si>
  <si>
    <t>2022-02-08T15:14:24.784Z</t>
  </si>
  <si>
    <t>2022-03-03T15:36:55.822Z</t>
  </si>
  <si>
    <t>2022-03-18T15:44:30.500Z</t>
  </si>
  <si>
    <t>ID</t>
  </si>
  <si>
    <t>TIMESTAMP</t>
  </si>
  <si>
    <t>sysmbol</t>
  </si>
  <si>
    <t>side</t>
  </si>
  <si>
    <t>price</t>
  </si>
  <si>
    <t>amount</t>
  </si>
  <si>
    <t>คงเหลือ</t>
  </si>
  <si>
    <t>กลยุทธเทรด</t>
  </si>
  <si>
    <t>fix retio</t>
  </si>
  <si>
    <t>total</t>
  </si>
  <si>
    <t>TIME</t>
  </si>
  <si>
    <t>PAIR</t>
  </si>
  <si>
    <t>SIDE</t>
  </si>
  <si>
    <t>PRICE</t>
  </si>
  <si>
    <t>QTY($)</t>
  </si>
  <si>
    <t>T10:26:27.370Z</t>
  </si>
  <si>
    <t>SOL/USD</t>
  </si>
  <si>
    <t>2021-12-06T16:31:27.938Z</t>
  </si>
  <si>
    <t>2021-12-06T21:50:51.186Z</t>
  </si>
  <si>
    <t>2021-12-09T20:37:24.418Z</t>
  </si>
  <si>
    <t>2021-12-11T00:09:53.345Z</t>
  </si>
  <si>
    <t>2021-12-15T20:54:07.541Z</t>
  </si>
  <si>
    <t>2021-12-20T13:21:31.188Z</t>
  </si>
  <si>
    <t>2021-12-21T08:05:43.895Z</t>
  </si>
  <si>
    <t>2021-12-22T07:16:19.495Z</t>
  </si>
  <si>
    <t>2021-12-23T20:51:39.501Z</t>
  </si>
  <si>
    <t>2021-12-27T03:55:17.944Z</t>
  </si>
  <si>
    <t>2021-12-29T04:54:04.356Z</t>
  </si>
  <si>
    <t>2022-01-05T13:52:38.890Z</t>
  </si>
  <si>
    <t>2022-01-06T05:21:37.983Z</t>
  </si>
  <si>
    <t>2022-01-06T09:55:32.936Z</t>
  </si>
  <si>
    <t>2022-01-07T06:29:03.097Z</t>
  </si>
  <si>
    <t>2022-01-07T07:12:20.072Z</t>
  </si>
  <si>
    <t>2022-01-10T15:02:15.942Z</t>
  </si>
  <si>
    <t>2022-01-12T11:40:01.050Z</t>
  </si>
  <si>
    <t>2022-01-16T14:00:17.068Z</t>
  </si>
  <si>
    <t>2022-01-18T12:05:35.704Z</t>
  </si>
  <si>
    <t>2022-01-20T21:39:56.685Z</t>
  </si>
  <si>
    <t>2022-01-23T11:33:58.483Z</t>
  </si>
  <si>
    <t>2022-01-23T14:24:36.452Z</t>
  </si>
  <si>
    <t>2022-02-01T14:49:10.413Z</t>
  </si>
  <si>
    <t>2022-02-01T16:34:02.513Z</t>
  </si>
  <si>
    <t>2022-02-07T08:59:11.667Z</t>
  </si>
  <si>
    <t>2022-02-20T16:34:16.785Z</t>
  </si>
  <si>
    <t>2022-02-21T13:11:44.722Z</t>
  </si>
  <si>
    <t>2022-02-24T03:29:04.445Z</t>
  </si>
  <si>
    <t>2022-02-28T16:23:50.356Z</t>
  </si>
  <si>
    <t>2022-03-06T04:03:43.517Z</t>
  </si>
  <si>
    <t>2022-03-11T18:03:35.831Z</t>
  </si>
  <si>
    <t>2022-03-13T22:51:54.586Z</t>
  </si>
  <si>
    <t>2022-03-21T09:02:09.818Z</t>
  </si>
  <si>
    <t>open size (SOL)</t>
  </si>
  <si>
    <t>close size (SOL)</t>
  </si>
  <si>
    <t>close position (SOL)</t>
  </si>
  <si>
    <t>grid trading</t>
  </si>
  <si>
    <t>bot</t>
  </si>
  <si>
    <t>หาจังหวะลด exposure เพื่อปรับ port เป็น fix retio</t>
  </si>
  <si>
    <t>2022-03-22T14:10:12.968Z</t>
  </si>
  <si>
    <t>2022-03-24T15:40:29.363Z</t>
  </si>
  <si>
    <t>2022-03-28T05:31:44.084Z</t>
  </si>
  <si>
    <t>2022-03-28T11:43:25.458Z</t>
  </si>
  <si>
    <t>Total Profit</t>
  </si>
  <si>
    <t>2022-03-22T02:44:31.474Z</t>
  </si>
  <si>
    <t>2022-03-25T12:28:55.043Z</t>
  </si>
  <si>
    <t>2022-03-28T13:55:40.884Z</t>
  </si>
  <si>
    <t>2022-04-03T22:00:00.580Z</t>
  </si>
  <si>
    <t>2022-03-29T12:15:02.715Z</t>
  </si>
  <si>
    <t>2022-03-31T11:25:46.952Z</t>
  </si>
  <si>
    <t>2022-04-01T16:25:10.745Z</t>
  </si>
  <si>
    <t>2022-04-01T22:00:08.161Z</t>
  </si>
  <si>
    <t>price ETH</t>
  </si>
  <si>
    <t>fix value</t>
  </si>
  <si>
    <t>PNL</t>
  </si>
  <si>
    <t>price change</t>
  </si>
  <si>
    <t>%price change</t>
  </si>
  <si>
    <t>cost</t>
  </si>
  <si>
    <t xml:space="preserve"> % PNL</t>
  </si>
  <si>
    <t>pnl</t>
  </si>
  <si>
    <t>% PNL</t>
  </si>
  <si>
    <t>% price change</t>
  </si>
  <si>
    <t>2022-04-05T14:45:05.945Z</t>
  </si>
  <si>
    <t>2022-04-05T16:03:32.392Z</t>
  </si>
  <si>
    <t>2022-04-05T16:03:32.485Z</t>
  </si>
  <si>
    <t>2022-04-06T10:18:47.499Z</t>
  </si>
  <si>
    <t>2022-04-06T14:46:17.463Z</t>
  </si>
  <si>
    <t>2022-04-11T09:58:34.026Z</t>
  </si>
  <si>
    <t>2022-04-11T12:03:14.304Z</t>
  </si>
  <si>
    <t>2022-04-04T15:06:48.936Z</t>
  </si>
  <si>
    <t>2022-04-06T00:07:45.864Z</t>
  </si>
  <si>
    <t>2022-04-06T00:18:00.042Z</t>
  </si>
  <si>
    <t>2022-04-06T15:04:21.473Z</t>
  </si>
  <si>
    <t>2022-04-06T23:42:32.329Z</t>
  </si>
  <si>
    <t>2022-04-10T14:11:29.729Z</t>
  </si>
  <si>
    <t>2022-04-11T13:31:12.364Z</t>
  </si>
  <si>
    <t>2022-04-13T15:22:34.531Z</t>
  </si>
  <si>
    <t>2022-04-14T18:54:52.925Z</t>
  </si>
  <si>
    <t>2022-04-15T14:50:08.999Z</t>
  </si>
  <si>
    <t>2022-04-17T23:26:43.205Z</t>
  </si>
  <si>
    <t>2022-04-18T07:49:00.566Z</t>
  </si>
  <si>
    <t>2022-04-18T04:19:46.646Z</t>
  </si>
  <si>
    <t>2022-04-18T07:49:09.636Z</t>
  </si>
  <si>
    <t>เพิ่ม</t>
  </si>
  <si>
    <t>close size (ETH)</t>
  </si>
  <si>
    <t>2022-04-19T14:00:14.052Z</t>
  </si>
  <si>
    <t>2022-04-21T11:30:10.288Z</t>
  </si>
  <si>
    <t>2022-04-25T00:10:27.296Z</t>
  </si>
  <si>
    <t>2022-04-19T13:46:27.226Z</t>
  </si>
  <si>
    <t>2022-04-20T11:27:18.487Z</t>
  </si>
  <si>
    <t>2022-04-23T04:22:54.633Z</t>
  </si>
  <si>
    <t>2022-04-26T20:14:10.974Z</t>
  </si>
  <si>
    <t>2022-04-28T11:46:39.225Z</t>
  </si>
  <si>
    <t>2022-04-29T11:16:46.357Z</t>
  </si>
  <si>
    <t>2022-04-29T18:54:48.530Z</t>
  </si>
  <si>
    <t>2022-04-29T10:42:27.365Z</t>
  </si>
  <si>
    <t>2022-04-29T19:47:37.562Z</t>
  </si>
  <si>
    <t>2022-05-02T11:12:42.346Z</t>
  </si>
  <si>
    <t>2022-05-04T18:49:03.599Z</t>
  </si>
  <si>
    <t>2022-05-05T15:06:49.523Z</t>
  </si>
  <si>
    <t>2022-05-05T19:18:05.026Z</t>
  </si>
  <si>
    <t>2022-05-07T21:29:12.264Z</t>
  </si>
  <si>
    <t>2022-05-08T16:11:39.975Z</t>
  </si>
  <si>
    <t>2022-05-09T17:04:52.368Z</t>
  </si>
  <si>
    <t>2022-05-05T17:45:08.730Z</t>
  </si>
  <si>
    <t>2022-05-07T20:26:31.673Z</t>
  </si>
  <si>
    <t>2022-05-08T17:08:16.967Z</t>
  </si>
  <si>
    <t>2022-05-09T13:43:00.291Z</t>
  </si>
  <si>
    <t>2022-05-09T16:37:11.623Z</t>
  </si>
  <si>
    <t>2022-05-09T17:01:23.525Z</t>
  </si>
  <si>
    <t>2022-05-09T19:51:28.476Z</t>
  </si>
  <si>
    <t>2022-05-10T11:34:25.154Z</t>
  </si>
  <si>
    <t>2022-05-11T12:49:42.144Z</t>
  </si>
  <si>
    <t>2022-05-16T07:06:59.965Z</t>
  </si>
  <si>
    <t>2022-05-17T12:23:23.745Z</t>
  </si>
  <si>
    <t>2022-05-20T16:03:56.362Z</t>
  </si>
  <si>
    <t>2022-05-23T14:31:52.218Z</t>
  </si>
  <si>
    <t>2022-05-24T13:48:19.805Z</t>
  </si>
  <si>
    <t>2022-05-26T12:41:06.614Z</t>
  </si>
  <si>
    <t>2022-05-30T02:03:55.576Z</t>
  </si>
  <si>
    <t>2022-05-30T11:25:38.153Z</t>
  </si>
  <si>
    <t>2022-06-02T04:15:51.302Z</t>
  </si>
  <si>
    <t>TOTAL</t>
  </si>
  <si>
    <t>458452/400/01</t>
  </si>
  <si>
    <t>symbol</t>
  </si>
  <si>
    <t>SMIC</t>
  </si>
  <si>
    <t>687331/400/01</t>
  </si>
  <si>
    <t>220373/400/01</t>
  </si>
  <si>
    <t>121627/400/01</t>
  </si>
  <si>
    <t>595445/700/01</t>
  </si>
  <si>
    <t>043051/400/01</t>
  </si>
  <si>
    <t>reference</t>
  </si>
  <si>
    <t>2022-06-06T08:02:12.815Z</t>
  </si>
  <si>
    <t>2022-06-07T00:31:21.656Z</t>
  </si>
  <si>
    <t>2022-06-10T16:28:11.968Z</t>
  </si>
  <si>
    <t>2022-06-11T08:37:28.145Z</t>
  </si>
  <si>
    <t>2022-06-12T02:26:49.320Z</t>
  </si>
  <si>
    <t>2022-06-13T14:42:48.084Z</t>
  </si>
  <si>
    <t>2022-06-18T20:07:57.492Z</t>
  </si>
  <si>
    <t>2022-06-20T01:29:27.213Z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</si>
</sst>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dd/mm/yy;@"/>
    <numFmt numFmtId="188" formatCode="0.0000"/>
    <numFmt numFmtId="189" formatCode="0.000000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Tahoma"/>
      <family val="2"/>
      <scheme val="minor"/>
    </font>
    <font>
      <sz val="11"/>
      <color rgb="FF3C312A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87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11" fontId="0" fillId="0" borderId="0" xfId="0" applyNumberFormat="1"/>
    <xf numFmtId="14" fontId="0" fillId="0" borderId="0" xfId="0" applyNumberFormat="1"/>
    <xf numFmtId="0" fontId="0" fillId="4" borderId="0" xfId="0" applyFill="1"/>
    <xf numFmtId="0" fontId="0" fillId="5" borderId="0" xfId="0" applyFill="1"/>
    <xf numFmtId="14" fontId="0" fillId="0" borderId="1" xfId="0" applyNumberFormat="1" applyBorder="1"/>
    <xf numFmtId="0" fontId="0" fillId="6" borderId="0" xfId="0" applyFill="1"/>
    <xf numFmtId="43" fontId="0" fillId="0" borderId="1" xfId="1" applyFont="1" applyBorder="1"/>
    <xf numFmtId="9" fontId="0" fillId="0" borderId="0" xfId="0" applyNumberFormat="1"/>
    <xf numFmtId="14" fontId="0" fillId="7" borderId="0" xfId="0" applyNumberFormat="1" applyFill="1"/>
    <xf numFmtId="16" fontId="0" fillId="0" borderId="1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10" fontId="0" fillId="0" borderId="1" xfId="2" applyNumberFormat="1" applyFont="1" applyBorder="1"/>
    <xf numFmtId="43" fontId="0" fillId="0" borderId="1" xfId="0" applyNumberFormat="1" applyBorder="1"/>
    <xf numFmtId="0" fontId="0" fillId="6" borderId="0" xfId="0" applyFill="1" applyAlignment="1">
      <alignment horizontal="center"/>
    </xf>
    <xf numFmtId="14" fontId="0" fillId="10" borderId="0" xfId="0" applyNumberFormat="1" applyFill="1"/>
    <xf numFmtId="189" fontId="0" fillId="0" borderId="0" xfId="0" applyNumberFormat="1"/>
    <xf numFmtId="188" fontId="0" fillId="6" borderId="0" xfId="0" applyNumberFormat="1" applyFill="1"/>
    <xf numFmtId="0" fontId="0" fillId="6" borderId="0" xfId="0" applyFill="1" applyAlignment="1">
      <alignment horizontal="center"/>
    </xf>
    <xf numFmtId="0" fontId="4" fillId="11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3" fontId="0" fillId="0" borderId="6" xfId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5" fillId="0" borderId="0" xfId="0" applyFont="1"/>
    <xf numFmtId="0" fontId="5" fillId="13" borderId="0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size (ETH)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 ETH'!$B$51</c:f>
              <c:strCache>
                <c:ptCount val="1"/>
                <c:pt idx="0">
                  <c:v>open size (xrp)</c:v>
                </c:pt>
              </c:strCache>
            </c:strRef>
          </c:tx>
          <c:marker>
            <c:symbol val="none"/>
          </c:marker>
          <c:cat>
            <c:numRef>
              <c:f>'สรุป ETH'!$A$52:$A$66</c:f>
              <c:numCache>
                <c:formatCode>m/d/yyyy</c:formatCode>
                <c:ptCount val="15"/>
                <c:pt idx="0">
                  <c:v>44562</c:v>
                </c:pt>
                <c:pt idx="1">
                  <c:v>44638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  <c:pt idx="12">
                  <c:v>44718</c:v>
                </c:pt>
                <c:pt idx="13">
                  <c:v>44725</c:v>
                </c:pt>
                <c:pt idx="14">
                  <c:v>44732</c:v>
                </c:pt>
              </c:numCache>
            </c:numRef>
          </c:cat>
          <c:val>
            <c:numRef>
              <c:f>'สรุป ETH'!$B$52:$B$66</c:f>
              <c:numCache>
                <c:formatCode>General</c:formatCode>
                <c:ptCount val="15"/>
                <c:pt idx="0">
                  <c:v>0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2E-3</c:v>
                </c:pt>
                <c:pt idx="4">
                  <c:v>0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4.0000000000000001E-3</c:v>
                </c:pt>
                <c:pt idx="10">
                  <c:v>1.2999999999999999E-2</c:v>
                </c:pt>
                <c:pt idx="11">
                  <c:v>8.0000000000000002E-3</c:v>
                </c:pt>
                <c:pt idx="12">
                  <c:v>7.0000000000000001E-3</c:v>
                </c:pt>
                <c:pt idx="13">
                  <c:v>0</c:v>
                </c:pt>
                <c:pt idx="14">
                  <c:v>4.4999999999999998E-2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06560"/>
        <c:axId val="109912448"/>
      </c:lineChart>
      <c:dateAx>
        <c:axId val="109906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912448"/>
        <c:crosses val="autoZero"/>
        <c:auto val="1"/>
        <c:lblOffset val="100"/>
        <c:baseTimeUnit val="days"/>
        <c:minorUnit val="7"/>
        <c:minorTimeUnit val="months"/>
      </c:dateAx>
      <c:valAx>
        <c:axId val="1099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0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 ETH'!$I$51</c:f>
              <c:strCache>
                <c:ptCount val="1"/>
                <c:pt idx="0">
                  <c:v>Total Profit</c:v>
                </c:pt>
              </c:strCache>
            </c:strRef>
          </c:tx>
          <c:marker>
            <c:symbol val="none"/>
          </c:marker>
          <c:cat>
            <c:numRef>
              <c:f>'สรุป ETH'!$A$52:$A$66</c:f>
              <c:numCache>
                <c:formatCode>m/d/yyyy</c:formatCode>
                <c:ptCount val="15"/>
                <c:pt idx="0">
                  <c:v>44562</c:v>
                </c:pt>
                <c:pt idx="1">
                  <c:v>44638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  <c:pt idx="12">
                  <c:v>44718</c:v>
                </c:pt>
                <c:pt idx="13">
                  <c:v>44725</c:v>
                </c:pt>
                <c:pt idx="14">
                  <c:v>44732</c:v>
                </c:pt>
              </c:numCache>
            </c:numRef>
          </c:cat>
          <c:val>
            <c:numRef>
              <c:f>'สรุป ETH'!$I$52:$I$66</c:f>
              <c:numCache>
                <c:formatCode>General</c:formatCode>
                <c:ptCount val="15"/>
                <c:pt idx="0">
                  <c:v>0</c:v>
                </c:pt>
                <c:pt idx="1">
                  <c:v>1.1899999999999995</c:v>
                </c:pt>
                <c:pt idx="2">
                  <c:v>2.0299999999999994</c:v>
                </c:pt>
                <c:pt idx="3">
                  <c:v>2.17</c:v>
                </c:pt>
                <c:pt idx="4">
                  <c:v>2.17</c:v>
                </c:pt>
                <c:pt idx="5">
                  <c:v>2.4179999999999993</c:v>
                </c:pt>
                <c:pt idx="6">
                  <c:v>2.5779999999999994</c:v>
                </c:pt>
                <c:pt idx="7">
                  <c:v>2.6679999999999993</c:v>
                </c:pt>
                <c:pt idx="8">
                  <c:v>2.8679999999999986</c:v>
                </c:pt>
                <c:pt idx="9">
                  <c:v>3.6679999999999975</c:v>
                </c:pt>
                <c:pt idx="10">
                  <c:v>4.7380039999999983</c:v>
                </c:pt>
                <c:pt idx="11">
                  <c:v>4.7540039999999983</c:v>
                </c:pt>
                <c:pt idx="12">
                  <c:v>5.4540039999999994</c:v>
                </c:pt>
                <c:pt idx="13">
                  <c:v>5.4540039999999994</c:v>
                </c:pt>
                <c:pt idx="14">
                  <c:v>13.554004000000001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28544"/>
        <c:axId val="110430080"/>
      </c:lineChart>
      <c:dateAx>
        <c:axId val="11042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0430080"/>
        <c:crosses val="autoZero"/>
        <c:auto val="1"/>
        <c:lblOffset val="100"/>
        <c:baseTimeUnit val="days"/>
        <c:minorUnit val="7"/>
        <c:minorTimeUnit val="months"/>
      </c:dateAx>
      <c:valAx>
        <c:axId val="1104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 ETH'!$N$51</c:f>
              <c:strCache>
                <c:ptCount val="1"/>
                <c:pt idx="0">
                  <c:v> % PNL</c:v>
                </c:pt>
              </c:strCache>
            </c:strRef>
          </c:tx>
          <c:marker>
            <c:symbol val="none"/>
          </c:marker>
          <c:cat>
            <c:numRef>
              <c:f>'สรุป ETH'!$A$52:$A$66</c:f>
              <c:numCache>
                <c:formatCode>m/d/yyyy</c:formatCode>
                <c:ptCount val="15"/>
                <c:pt idx="0">
                  <c:v>44562</c:v>
                </c:pt>
                <c:pt idx="1">
                  <c:v>44638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  <c:pt idx="12">
                  <c:v>44718</c:v>
                </c:pt>
                <c:pt idx="13">
                  <c:v>44725</c:v>
                </c:pt>
                <c:pt idx="14">
                  <c:v>44732</c:v>
                </c:pt>
              </c:numCache>
            </c:numRef>
          </c:cat>
          <c:val>
            <c:numRef>
              <c:f>'สรุป ETH'!$N$52:$N$66</c:f>
              <c:numCache>
                <c:formatCode>0.00%</c:formatCode>
                <c:ptCount val="15"/>
                <c:pt idx="0" formatCode="General">
                  <c:v>0</c:v>
                </c:pt>
                <c:pt idx="1">
                  <c:v>-2.3973089725036197E-2</c:v>
                </c:pt>
                <c:pt idx="2">
                  <c:v>-4.9195369030390762E-3</c:v>
                </c:pt>
                <c:pt idx="3">
                  <c:v>-7.9217945007234989E-4</c:v>
                </c:pt>
                <c:pt idx="4">
                  <c:v>-3.3961505065122986E-2</c:v>
                </c:pt>
                <c:pt idx="5">
                  <c:v>-2.7920413892908825E-2</c:v>
                </c:pt>
                <c:pt idx="6">
                  <c:v>-3.6445716353111432E-2</c:v>
                </c:pt>
                <c:pt idx="7">
                  <c:v>-3.1925292329956577E-2</c:v>
                </c:pt>
                <c:pt idx="8">
                  <c:v>-0.11200497829232997</c:v>
                </c:pt>
                <c:pt idx="9">
                  <c:v>-0.14422702604920404</c:v>
                </c:pt>
                <c:pt idx="10">
                  <c:v>-0.15094810274963821</c:v>
                </c:pt>
                <c:pt idx="11">
                  <c:v>-0.1548916497829233</c:v>
                </c:pt>
                <c:pt idx="12">
                  <c:v>-0.16942421128798846</c:v>
                </c:pt>
                <c:pt idx="13">
                  <c:v>-0.31370518668596237</c:v>
                </c:pt>
                <c:pt idx="14">
                  <c:v>-0.31826658755426929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'สรุป ETH'!$O$51</c:f>
              <c:strCache>
                <c:ptCount val="1"/>
                <c:pt idx="0">
                  <c:v>%price change</c:v>
                </c:pt>
              </c:strCache>
            </c:strRef>
          </c:tx>
          <c:marker>
            <c:symbol val="none"/>
          </c:marker>
          <c:cat>
            <c:numRef>
              <c:f>'สรุป ETH'!$A$52:$A$66</c:f>
              <c:numCache>
                <c:formatCode>m/d/yyyy</c:formatCode>
                <c:ptCount val="15"/>
                <c:pt idx="0">
                  <c:v>44562</c:v>
                </c:pt>
                <c:pt idx="1">
                  <c:v>44638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  <c:pt idx="9">
                  <c:v>44697</c:v>
                </c:pt>
                <c:pt idx="10">
                  <c:v>44704</c:v>
                </c:pt>
                <c:pt idx="11">
                  <c:v>44711</c:v>
                </c:pt>
                <c:pt idx="12">
                  <c:v>44718</c:v>
                </c:pt>
                <c:pt idx="13">
                  <c:v>44725</c:v>
                </c:pt>
                <c:pt idx="14">
                  <c:v>44732</c:v>
                </c:pt>
              </c:numCache>
            </c:numRef>
          </c:cat>
          <c:val>
            <c:numRef>
              <c:f>'สรุป ETH'!$O$52:$O$66</c:f>
              <c:numCache>
                <c:formatCode>0.00%</c:formatCode>
                <c:ptCount val="15"/>
                <c:pt idx="0" formatCode="General">
                  <c:v>0</c:v>
                </c:pt>
                <c:pt idx="1">
                  <c:v>-0.1451424418604651</c:v>
                </c:pt>
                <c:pt idx="2">
                  <c:v>-1.1046511627906977E-2</c:v>
                </c:pt>
                <c:pt idx="3">
                  <c:v>2.3255813953488372E-2</c:v>
                </c:pt>
                <c:pt idx="4">
                  <c:v>-0.13401162790697674</c:v>
                </c:pt>
                <c:pt idx="5">
                  <c:v>-0.11151162790697672</c:v>
                </c:pt>
                <c:pt idx="6">
                  <c:v>-0.15078488372093019</c:v>
                </c:pt>
                <c:pt idx="7">
                  <c:v>-0.14563953488372092</c:v>
                </c:pt>
                <c:pt idx="8">
                  <c:v>-0.35218023255813952</c:v>
                </c:pt>
                <c:pt idx="9">
                  <c:v>-0.41252906976744186</c:v>
                </c:pt>
                <c:pt idx="10">
                  <c:v>-0.42701744186046514</c:v>
                </c:pt>
                <c:pt idx="11">
                  <c:v>-0.43595930232558139</c:v>
                </c:pt>
                <c:pt idx="12">
                  <c:v>-0.45979651162790697</c:v>
                </c:pt>
                <c:pt idx="13">
                  <c:v>-0.64901162790697675</c:v>
                </c:pt>
                <c:pt idx="14">
                  <c:v>-0.6723546511627907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64032"/>
        <c:axId val="111169920"/>
      </c:lineChart>
      <c:dateAx>
        <c:axId val="111164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1169920"/>
        <c:crosses val="autoZero"/>
        <c:auto val="1"/>
        <c:lblOffset val="100"/>
        <c:baseTimeUnit val="days"/>
      </c:dateAx>
      <c:valAx>
        <c:axId val="1111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6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400">
                <a:solidFill>
                  <a:sysClr val="windowText" lastClr="000000"/>
                </a:solidFill>
              </a:rPr>
              <a:t>PROFIT and</a:t>
            </a:r>
            <a:r>
              <a:rPr lang="en-US" sz="4400" baseline="0">
                <a:solidFill>
                  <a:sysClr val="windowText" lastClr="000000"/>
                </a:solidFill>
              </a:rPr>
              <a:t> price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0"/>
      <c:rotY val="0"/>
      <c:depthPercent val="100"/>
      <c:rAngAx val="0"/>
      <c:perspective val="3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514528055548188E-2"/>
          <c:y val="0.15856553373866242"/>
          <c:w val="0.90287429496844795"/>
          <c:h val="0.7349828947880708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'สรุป ETH'!$Q$52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 i="0" baseline="0"/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ETH'!$R$52:$AL$52</c:f>
              <c:numCache>
                <c:formatCode>General</c:formatCode>
                <c:ptCount val="21"/>
                <c:pt idx="0">
                  <c:v>8.1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1.6E-2</c:v>
                </c:pt>
                <c:pt idx="9">
                  <c:v>0.7</c:v>
                </c:pt>
                <c:pt idx="10">
                  <c:v>1.07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0.29000000000000004</c:v>
                </c:pt>
                <c:pt idx="20">
                  <c:v>2.5780000000000003</c:v>
                </c:pt>
              </c:numCache>
            </c:numRef>
          </c:val>
        </c:ser>
        <c:ser>
          <c:idx val="2"/>
          <c:order val="1"/>
          <c:tx>
            <c:strRef>
              <c:f>'สรุป ETH'!$Q$53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ETH'!$R$53:$AL$53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1.19</c:v>
                </c:pt>
              </c:numCache>
            </c:numRef>
          </c:val>
        </c:ser>
        <c:ser>
          <c:idx val="3"/>
          <c:order val="2"/>
          <c:tx>
            <c:strRef>
              <c:f>'สรุป ETH'!$Q$54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ETH'!$R$54:$AL$54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0.84</c:v>
                </c:pt>
              </c:numCache>
            </c:numRef>
          </c:val>
        </c:ser>
        <c:ser>
          <c:idx val="4"/>
          <c:order val="3"/>
          <c:tx>
            <c:strRef>
              <c:f>'สรุป ETH'!$Q$55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ETH'!$R$55:$AL$55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0.14000000000000001</c:v>
                </c:pt>
              </c:numCache>
            </c:numRef>
          </c:val>
        </c:ser>
        <c:ser>
          <c:idx val="5"/>
          <c:order val="4"/>
          <c:tx>
            <c:strRef>
              <c:f>'สรุป ETH'!$Q$56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ETH'!$R$56:$AL$56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5"/>
          <c:tx>
            <c:strRef>
              <c:f>'สรุป ETH'!$Q$57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ETH'!$R$57:$AL$57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0.248</c:v>
                </c:pt>
              </c:numCache>
            </c:numRef>
          </c:val>
        </c:ser>
        <c:ser>
          <c:idx val="0"/>
          <c:order val="6"/>
          <c:tx>
            <c:strRef>
              <c:f>'สรุป ETH'!$Q$58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ETH'!$R$58:$AL$58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</c:v>
                </c:pt>
              </c:numCache>
            </c:numRef>
          </c:val>
        </c:ser>
        <c:ser>
          <c:idx val="7"/>
          <c:order val="7"/>
          <c:tx>
            <c:strRef>
              <c:f>'สรุป ETH'!$Q$59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ETH'!$R$59:$AL$59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0.09</c:v>
                </c:pt>
                <c:pt idx="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'สรุป ETH'!$Q$60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ETH'!$R$60:$AL$60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</c:numCache>
            </c:numRef>
          </c:val>
        </c:ser>
        <c:ser>
          <c:idx val="9"/>
          <c:order val="9"/>
          <c:tx>
            <c:strRef>
              <c:f>'สรุป ETH'!$Q$61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ETH'!$R$61:$AL$61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'สรุป ETH'!$Q$62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ETH'!$R$62:$AL$62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'สรุป ETH'!$Q$63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ETH'!$R$63:$AL$63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'สรุป ETH'!$Q$64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ETH'!$R$64:$AL$64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'สรุป ETH'!$Q$65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ETH'!$R$65:$AL$65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'สรุป ETH'!$Q$66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ETH'!$R$66:$AL$66</c:f>
              <c:numCache>
                <c:formatCode>General</c:formatCode>
                <c:ptCount val="21"/>
                <c:pt idx="0">
                  <c:v>8.1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'สรุป ETH'!$Q$67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ETH'!$R$67:$AL$67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'สรุป ETH'!$Q$68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ETH'!$R$68:$AL$68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'สรุป ETH'!$Q$69</c:f>
              <c:strCache>
                <c:ptCount val="1"/>
                <c:pt idx="0">
                  <c:v>17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ETH'!$R$69:$AL$69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'สรุป ETH'!$Q$70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numRef>
              <c:f>'สรุป ETH'!$R$51:$AL$51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cat>
          <c:val>
            <c:numRef>
              <c:f>'สรุป ETH'!$R$70:$AL$70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2662400"/>
        <c:axId val="112672768"/>
        <c:axId val="112293184"/>
      </c:bar3DChart>
      <c:catAx>
        <c:axId val="11266240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PRICE</a:t>
                </a:r>
              </a:p>
            </c:rich>
          </c:tx>
          <c:layout>
            <c:manualLayout>
              <c:xMode val="edge"/>
              <c:yMode val="edge"/>
              <c:x val="0.46356512598947291"/>
              <c:y val="0.909858267716535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th-TH"/>
          </a:p>
        </c:txPr>
        <c:crossAx val="112672768"/>
        <c:crosses val="autoZero"/>
        <c:auto val="1"/>
        <c:lblAlgn val="ctr"/>
        <c:lblOffset val="100"/>
        <c:noMultiLvlLbl val="0"/>
      </c:catAx>
      <c:valAx>
        <c:axId val="112672768"/>
        <c:scaling>
          <c:orientation val="minMax"/>
        </c:scaling>
        <c:delete val="0"/>
        <c:axPos val="l"/>
        <c:majorGridlines/>
        <c:title>
          <c:tx>
            <c:rich>
              <a:bodyPr rot="-1800000" spcFirstLastPara="1" vertOverflow="ellipsis" wrap="square" anchor="ctr" anchorCtr="1"/>
              <a:lstStyle/>
              <a:p>
                <a:pPr>
                  <a:defRPr sz="2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n>
                      <a:noFill/>
                    </a:ln>
                    <a:solidFill>
                      <a:schemeClr val="tx1"/>
                    </a:solidFill>
                  </a:rPr>
                  <a:t>PROFIT</a:t>
                </a:r>
              </a:p>
            </c:rich>
          </c:tx>
          <c:layout>
            <c:manualLayout>
              <c:xMode val="edge"/>
              <c:yMode val="edge"/>
              <c:x val="2.5521206138529352E-2"/>
              <c:y val="0.267953088142463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2662400"/>
        <c:crosses val="autoZero"/>
        <c:crossBetween val="between"/>
      </c:valAx>
      <c:serAx>
        <c:axId val="1122931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WEEK NO.</a:t>
                </a:r>
              </a:p>
            </c:rich>
          </c:tx>
          <c:layout>
            <c:manualLayout>
              <c:xMode val="edge"/>
              <c:yMode val="edge"/>
              <c:x val="0.9012287052568958"/>
              <c:y val="0.601935479584039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th-TH"/>
          </a:p>
        </c:txPr>
        <c:crossAx val="1126727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'สรุปผล sol'!$B$23</c:f>
              <c:strCache>
                <c:ptCount val="1"/>
                <c:pt idx="0">
                  <c:v>open size (SOL)</c:v>
                </c:pt>
              </c:strCache>
            </c:strRef>
          </c:tx>
          <c:marker>
            <c:symbol val="none"/>
          </c:marker>
          <c:cat>
            <c:numRef>
              <c:f>'สรุปผล sol'!$A$24:$A$32</c:f>
              <c:numCache>
                <c:formatCode>m/d/yyyy</c:formatCode>
                <c:ptCount val="9"/>
                <c:pt idx="0" formatCode="d\-mmm">
                  <c:v>44536</c:v>
                </c:pt>
                <c:pt idx="1">
                  <c:v>44641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</c:numCache>
            </c:numRef>
          </c:cat>
          <c:val>
            <c:numRef>
              <c:f>'สรุปผล sol'!$B$24:$B$32</c:f>
              <c:numCache>
                <c:formatCode>General</c:formatCode>
                <c:ptCount val="9"/>
                <c:pt idx="0">
                  <c:v>0</c:v>
                </c:pt>
                <c:pt idx="1">
                  <c:v>0.24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33568"/>
        <c:axId val="112335104"/>
      </c:lineChart>
      <c:dateAx>
        <c:axId val="112333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2335104"/>
        <c:crosses val="autoZero"/>
        <c:auto val="1"/>
        <c:lblOffset val="100"/>
        <c:baseTimeUnit val="days"/>
        <c:minorUnit val="7"/>
        <c:minorTimeUnit val="months"/>
      </c:dateAx>
      <c:valAx>
        <c:axId val="1123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3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'สรุปผล sol'!$I$23</c:f>
              <c:strCache>
                <c:ptCount val="1"/>
                <c:pt idx="0">
                  <c:v>Total Profit</c:v>
                </c:pt>
              </c:strCache>
            </c:strRef>
          </c:tx>
          <c:marker>
            <c:symbol val="none"/>
          </c:marker>
          <c:cat>
            <c:numRef>
              <c:f>'สรุปผล sol'!$A$24:$A$31</c:f>
              <c:numCache>
                <c:formatCode>m/d/yyyy</c:formatCode>
                <c:ptCount val="8"/>
                <c:pt idx="0" formatCode="d\-mmm">
                  <c:v>44536</c:v>
                </c:pt>
                <c:pt idx="1">
                  <c:v>44641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</c:numCache>
            </c:numRef>
          </c:cat>
          <c:val>
            <c:numRef>
              <c:f>'สรุปผล sol'!$I$24:$I$32</c:f>
              <c:numCache>
                <c:formatCode>General</c:formatCode>
                <c:ptCount val="9"/>
                <c:pt idx="0">
                  <c:v>0</c:v>
                </c:pt>
                <c:pt idx="1">
                  <c:v>12.204055199999996</c:v>
                </c:pt>
                <c:pt idx="2">
                  <c:v>13.704056499999997</c:v>
                </c:pt>
                <c:pt idx="3">
                  <c:v>16.174052499999995</c:v>
                </c:pt>
                <c:pt idx="4">
                  <c:v>16.174052499999995</c:v>
                </c:pt>
                <c:pt idx="5">
                  <c:v>16.174052499999995</c:v>
                </c:pt>
                <c:pt idx="6">
                  <c:v>16.384052499999996</c:v>
                </c:pt>
                <c:pt idx="7">
                  <c:v>16.384052499999996</c:v>
                </c:pt>
                <c:pt idx="8">
                  <c:v>16.384052499999996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87872"/>
        <c:axId val="113889664"/>
      </c:lineChart>
      <c:dateAx>
        <c:axId val="113887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3889664"/>
        <c:crosses val="autoZero"/>
        <c:auto val="1"/>
        <c:lblOffset val="100"/>
        <c:baseTimeUnit val="days"/>
        <c:minorUnit val="7"/>
        <c:minorTimeUnit val="months"/>
      </c:dateAx>
      <c:valAx>
        <c:axId val="1138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'สรุปผล sol'!$N$23</c:f>
              <c:strCache>
                <c:ptCount val="1"/>
                <c:pt idx="0">
                  <c:v>% PNL</c:v>
                </c:pt>
              </c:strCache>
            </c:strRef>
          </c:tx>
          <c:marker>
            <c:symbol val="none"/>
          </c:marker>
          <c:cat>
            <c:numRef>
              <c:f>'สรุปผล sol'!$A$24:$A$32</c:f>
              <c:numCache>
                <c:formatCode>m/d/yyyy</c:formatCode>
                <c:ptCount val="9"/>
                <c:pt idx="0" formatCode="d\-mmm">
                  <c:v>44536</c:v>
                </c:pt>
                <c:pt idx="1">
                  <c:v>44641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</c:numCache>
            </c:numRef>
          </c:cat>
          <c:val>
            <c:numRef>
              <c:f>'สรุปผล sol'!$N$24:$N$32</c:f>
              <c:numCache>
                <c:formatCode>0.00%</c:formatCode>
                <c:ptCount val="9"/>
                <c:pt idx="0" formatCode="General">
                  <c:v>0</c:v>
                </c:pt>
                <c:pt idx="1">
                  <c:v>-0.12713548046309697</c:v>
                </c:pt>
                <c:pt idx="2">
                  <c:v>-8.3040312590448612E-2</c:v>
                </c:pt>
                <c:pt idx="3">
                  <c:v>-4.7138285094066562E-2</c:v>
                </c:pt>
                <c:pt idx="4">
                  <c:v>-9.3896287988422547E-2</c:v>
                </c:pt>
                <c:pt idx="5">
                  <c:v>-8.9679781476121601E-2</c:v>
                </c:pt>
                <c:pt idx="6">
                  <c:v>-0.10919181186685965</c:v>
                </c:pt>
                <c:pt idx="7">
                  <c:v>-0.10423654124457306</c:v>
                </c:pt>
                <c:pt idx="8">
                  <c:v>-0.15411021997105645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'สรุปผล sol'!$O$23</c:f>
              <c:strCache>
                <c:ptCount val="1"/>
                <c:pt idx="0">
                  <c:v>% price change</c:v>
                </c:pt>
              </c:strCache>
            </c:strRef>
          </c:tx>
          <c:marker>
            <c:symbol val="none"/>
          </c:marker>
          <c:cat>
            <c:numRef>
              <c:f>'สรุปผล sol'!$A$24:$A$32</c:f>
              <c:numCache>
                <c:formatCode>m/d/yyyy</c:formatCode>
                <c:ptCount val="9"/>
                <c:pt idx="0" formatCode="d\-mmm">
                  <c:v>44536</c:v>
                </c:pt>
                <c:pt idx="1">
                  <c:v>44641</c:v>
                </c:pt>
                <c:pt idx="2">
                  <c:v>44649</c:v>
                </c:pt>
                <c:pt idx="3">
                  <c:v>44655</c:v>
                </c:pt>
                <c:pt idx="4">
                  <c:v>44662</c:v>
                </c:pt>
                <c:pt idx="5">
                  <c:v>44669</c:v>
                </c:pt>
                <c:pt idx="6">
                  <c:v>44675</c:v>
                </c:pt>
                <c:pt idx="7">
                  <c:v>44683</c:v>
                </c:pt>
                <c:pt idx="8">
                  <c:v>44690</c:v>
                </c:pt>
              </c:numCache>
            </c:numRef>
          </c:cat>
          <c:val>
            <c:numRef>
              <c:f>'สรุปผล sol'!$O$24:$O$32</c:f>
              <c:numCache>
                <c:formatCode>0.00%</c:formatCode>
                <c:ptCount val="9"/>
                <c:pt idx="0" formatCode="General">
                  <c:v>0</c:v>
                </c:pt>
                <c:pt idx="1">
                  <c:v>-0.50748786881588492</c:v>
                </c:pt>
                <c:pt idx="2">
                  <c:v>-0.37747504043728036</c:v>
                </c:pt>
                <c:pt idx="3">
                  <c:v>-0.26299570528194549</c:v>
                </c:pt>
                <c:pt idx="4">
                  <c:v>-0.44409894584193199</c:v>
                </c:pt>
                <c:pt idx="5">
                  <c:v>-0.42913715209994979</c:v>
                </c:pt>
                <c:pt idx="6">
                  <c:v>-0.44658095822410621</c:v>
                </c:pt>
                <c:pt idx="7">
                  <c:v>-0.48277929611244347</c:v>
                </c:pt>
                <c:pt idx="8">
                  <c:v>-0.65308996597690894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00928"/>
        <c:axId val="113783936"/>
      </c:lineChart>
      <c:dateAx>
        <c:axId val="113900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3783936"/>
        <c:crosses val="autoZero"/>
        <c:auto val="1"/>
        <c:lblOffset val="100"/>
        <c:baseTimeUnit val="days"/>
      </c:dateAx>
      <c:valAx>
        <c:axId val="1137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30</xdr:row>
      <xdr:rowOff>65087</xdr:rowOff>
    </xdr:from>
    <xdr:to>
      <xdr:col>6</xdr:col>
      <xdr:colOff>466725</xdr:colOff>
      <xdr:row>45</xdr:row>
      <xdr:rowOff>93662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30</xdr:row>
      <xdr:rowOff>65087</xdr:rowOff>
    </xdr:from>
    <xdr:to>
      <xdr:col>13</xdr:col>
      <xdr:colOff>428625</xdr:colOff>
      <xdr:row>45</xdr:row>
      <xdr:rowOff>93662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669925</xdr:colOff>
      <xdr:row>30</xdr:row>
      <xdr:rowOff>65087</xdr:rowOff>
    </xdr:from>
    <xdr:to>
      <xdr:col>22</xdr:col>
      <xdr:colOff>228600</xdr:colOff>
      <xdr:row>46</xdr:row>
      <xdr:rowOff>12700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158750</xdr:colOff>
      <xdr:row>1</xdr:row>
      <xdr:rowOff>1</xdr:rowOff>
    </xdr:from>
    <xdr:to>
      <xdr:col>27</xdr:col>
      <xdr:colOff>228600</xdr:colOff>
      <xdr:row>28</xdr:row>
      <xdr:rowOff>95250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147637</xdr:rowOff>
    </xdr:from>
    <xdr:to>
      <xdr:col>6</xdr:col>
      <xdr:colOff>476250</xdr:colOff>
      <xdr:row>15</xdr:row>
      <xdr:rowOff>176212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</xdr:row>
      <xdr:rowOff>71437</xdr:rowOff>
    </xdr:from>
    <xdr:to>
      <xdr:col>13</xdr:col>
      <xdr:colOff>619125</xdr:colOff>
      <xdr:row>16</xdr:row>
      <xdr:rowOff>100012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1</xdr:row>
      <xdr:rowOff>80962</xdr:rowOff>
    </xdr:from>
    <xdr:to>
      <xdr:col>20</xdr:col>
      <xdr:colOff>542925</xdr:colOff>
      <xdr:row>16</xdr:row>
      <xdr:rowOff>109537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7:AM71"/>
  <sheetViews>
    <sheetView tabSelected="1" topLeftCell="A34" zoomScale="75" zoomScaleNormal="75" workbookViewId="0">
      <selection activeCell="N76" sqref="N76"/>
    </sheetView>
  </sheetViews>
  <sheetFormatPr defaultRowHeight="14.25" x14ac:dyDescent="0.2"/>
  <cols>
    <col min="1" max="1" width="9.375" bestFit="1" customWidth="1"/>
    <col min="11" max="11" width="11" customWidth="1"/>
  </cols>
  <sheetData>
    <row r="47" spans="1:7" x14ac:dyDescent="0.2">
      <c r="D47" t="s">
        <v>30</v>
      </c>
      <c r="E47" t="s">
        <v>92</v>
      </c>
      <c r="F47" t="s">
        <v>91</v>
      </c>
      <c r="G47" t="s">
        <v>96</v>
      </c>
    </row>
    <row r="48" spans="1:7" x14ac:dyDescent="0.2">
      <c r="A48" t="s">
        <v>28</v>
      </c>
      <c r="B48" t="s">
        <v>29</v>
      </c>
      <c r="C48" s="17"/>
      <c r="D48">
        <v>300</v>
      </c>
      <c r="E48">
        <v>150</v>
      </c>
      <c r="F48">
        <v>3440</v>
      </c>
      <c r="G48">
        <v>691</v>
      </c>
    </row>
    <row r="49" spans="1:39" x14ac:dyDescent="0.2">
      <c r="A49" t="s">
        <v>122</v>
      </c>
      <c r="D49">
        <v>300</v>
      </c>
      <c r="E49">
        <v>200</v>
      </c>
      <c r="F49">
        <v>2900</v>
      </c>
    </row>
    <row r="50" spans="1:39" x14ac:dyDescent="0.2">
      <c r="A50" t="s">
        <v>122</v>
      </c>
      <c r="D50">
        <v>300</v>
      </c>
      <c r="E50">
        <v>250</v>
      </c>
      <c r="F50">
        <v>2300</v>
      </c>
    </row>
    <row r="51" spans="1:39" ht="38.25" x14ac:dyDescent="0.2">
      <c r="A51" s="1" t="s">
        <v>0</v>
      </c>
      <c r="B51" s="2" t="s">
        <v>1</v>
      </c>
      <c r="C51" s="2" t="s">
        <v>2</v>
      </c>
      <c r="D51" s="2" t="s">
        <v>123</v>
      </c>
      <c r="E51" s="2" t="s">
        <v>3</v>
      </c>
      <c r="F51" s="3" t="s">
        <v>4</v>
      </c>
      <c r="G51" s="4" t="s">
        <v>5</v>
      </c>
      <c r="H51" s="4" t="s">
        <v>6</v>
      </c>
      <c r="I51" s="3" t="s">
        <v>82</v>
      </c>
      <c r="J51" s="5" t="s">
        <v>7</v>
      </c>
      <c r="K51" s="5" t="s">
        <v>8</v>
      </c>
      <c r="L51" s="6" t="s">
        <v>98</v>
      </c>
      <c r="M51" s="5" t="s">
        <v>94</v>
      </c>
      <c r="N51" s="7" t="s">
        <v>97</v>
      </c>
      <c r="O51" s="8" t="s">
        <v>95</v>
      </c>
      <c r="Q51" s="30" t="s">
        <v>34</v>
      </c>
      <c r="R51" s="30">
        <v>1000</v>
      </c>
      <c r="S51" s="30">
        <v>1100</v>
      </c>
      <c r="T51" s="30">
        <v>1200</v>
      </c>
      <c r="U51" s="30">
        <v>1300</v>
      </c>
      <c r="V51" s="30">
        <v>1400</v>
      </c>
      <c r="W51" s="30">
        <v>1500</v>
      </c>
      <c r="X51" s="30">
        <v>1600</v>
      </c>
      <c r="Y51" s="30">
        <v>1700</v>
      </c>
      <c r="Z51" s="30">
        <f>Y51+100</f>
        <v>1800</v>
      </c>
      <c r="AA51" s="30">
        <f t="shared" ref="AA51:AL51" si="0">Z51+100</f>
        <v>1900</v>
      </c>
      <c r="AB51" s="30">
        <f t="shared" si="0"/>
        <v>2000</v>
      </c>
      <c r="AC51" s="30">
        <f t="shared" si="0"/>
        <v>2100</v>
      </c>
      <c r="AD51" s="30">
        <f t="shared" si="0"/>
        <v>2200</v>
      </c>
      <c r="AE51" s="30">
        <f t="shared" si="0"/>
        <v>2300</v>
      </c>
      <c r="AF51" s="30">
        <f t="shared" si="0"/>
        <v>2400</v>
      </c>
      <c r="AG51" s="30">
        <f t="shared" si="0"/>
        <v>2500</v>
      </c>
      <c r="AH51" s="30">
        <f t="shared" si="0"/>
        <v>2600</v>
      </c>
      <c r="AI51" s="30">
        <f t="shared" si="0"/>
        <v>2700</v>
      </c>
      <c r="AJ51" s="30">
        <f t="shared" si="0"/>
        <v>2800</v>
      </c>
      <c r="AK51" s="30">
        <f t="shared" si="0"/>
        <v>2900</v>
      </c>
      <c r="AL51" s="30">
        <f t="shared" si="0"/>
        <v>3000</v>
      </c>
    </row>
    <row r="52" spans="1:39" x14ac:dyDescent="0.2">
      <c r="A52" s="14">
        <v>44562</v>
      </c>
      <c r="B52" s="9">
        <v>0</v>
      </c>
      <c r="C52" s="9">
        <v>0</v>
      </c>
      <c r="D52" s="9">
        <v>0</v>
      </c>
      <c r="E52" s="9"/>
      <c r="F52" s="9">
        <v>0</v>
      </c>
      <c r="G52" s="9">
        <v>0</v>
      </c>
      <c r="H52" s="9"/>
      <c r="I52" s="9">
        <v>0</v>
      </c>
      <c r="J52" s="9"/>
      <c r="K52" s="9"/>
      <c r="L52" s="9">
        <v>0</v>
      </c>
      <c r="M52" s="9">
        <v>3440</v>
      </c>
      <c r="N52" s="9">
        <v>0</v>
      </c>
      <c r="O52" s="9">
        <v>0</v>
      </c>
      <c r="Q52" s="31" t="s">
        <v>161</v>
      </c>
      <c r="R52" s="31">
        <f t="shared" ref="R52:X52" si="1">SUM(R53:R92)</f>
        <v>8.1</v>
      </c>
      <c r="S52" s="31">
        <f t="shared" si="1"/>
        <v>0</v>
      </c>
      <c r="T52" s="31">
        <f t="shared" si="1"/>
        <v>0</v>
      </c>
      <c r="U52" s="31">
        <f t="shared" si="1"/>
        <v>0</v>
      </c>
      <c r="V52" s="31">
        <f t="shared" si="1"/>
        <v>0</v>
      </c>
      <c r="W52" s="31">
        <f t="shared" si="1"/>
        <v>0</v>
      </c>
      <c r="X52" s="31">
        <f t="shared" si="1"/>
        <v>0</v>
      </c>
      <c r="Y52" s="31">
        <f>SUM(Y53:Y92)</f>
        <v>0</v>
      </c>
      <c r="Z52" s="31">
        <f>SUM(Z53:Z92)</f>
        <v>1.6E-2</v>
      </c>
      <c r="AA52" s="31">
        <f>SUM(AA53:AA92)</f>
        <v>0.7</v>
      </c>
      <c r="AB52" s="31">
        <f>SUM(AB53:AB64)</f>
        <v>1.07</v>
      </c>
      <c r="AC52" s="31">
        <f>SUM(AC53:AC92)</f>
        <v>0</v>
      </c>
      <c r="AD52" s="31">
        <f>SUM(AD53:AD92)</f>
        <v>0</v>
      </c>
      <c r="AE52" s="31">
        <f>SUM(AE53:AE92)</f>
        <v>0</v>
      </c>
      <c r="AF52" s="31">
        <f>SUM(AF53:AF70)</f>
        <v>0.8</v>
      </c>
      <c r="AG52" s="31">
        <f>SUM(AG53:AG92)</f>
        <v>0</v>
      </c>
      <c r="AH52" s="31">
        <f>SUM(AH53:AH92)</f>
        <v>0</v>
      </c>
      <c r="AI52" s="31">
        <f>SUM(AI53:AI92)</f>
        <v>0</v>
      </c>
      <c r="AJ52" s="31">
        <f>SUM(AJ53:AJ92)</f>
        <v>0</v>
      </c>
      <c r="AK52" s="31">
        <f>SUM(AK53:AK70)</f>
        <v>0.29000000000000004</v>
      </c>
      <c r="AL52" s="31">
        <f>SUM(AL53:AL58)</f>
        <v>2.5780000000000003</v>
      </c>
    </row>
    <row r="53" spans="1:39" x14ac:dyDescent="0.2">
      <c r="A53" s="14">
        <v>44638</v>
      </c>
      <c r="B53" s="9">
        <v>5.0000000000000001E-3</v>
      </c>
      <c r="C53" s="9">
        <v>2830</v>
      </c>
      <c r="D53" s="9">
        <v>-5.0000000000000001E-3</v>
      </c>
      <c r="E53" s="9">
        <v>-3068</v>
      </c>
      <c r="F53" s="9">
        <v>1</v>
      </c>
      <c r="G53" s="9">
        <v>5.0000000000000001E-3</v>
      </c>
      <c r="H53" s="9">
        <f>(D53*E53) - (B53*C53)</f>
        <v>1.1899999999999995</v>
      </c>
      <c r="I53" s="9">
        <f t="shared" ref="I53:I66" si="2">I52+H53</f>
        <v>1.1899999999999995</v>
      </c>
      <c r="J53" s="9">
        <v>3.1E-2</v>
      </c>
      <c r="K53" s="16">
        <v>3513.4650000000001</v>
      </c>
      <c r="L53" s="24">
        <f>(J53*M53)-(J53*K53)+I53</f>
        <v>-16.565405000000013</v>
      </c>
      <c r="M53" s="9">
        <v>2940.71</v>
      </c>
      <c r="N53" s="23">
        <f>L53/G48</f>
        <v>-2.3973089725036197E-2</v>
      </c>
      <c r="O53" s="23">
        <f>((M53-M52)/M52)</f>
        <v>-0.1451424418604651</v>
      </c>
      <c r="Q53" s="32">
        <v>1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1.19</v>
      </c>
      <c r="AM53" s="34"/>
    </row>
    <row r="54" spans="1:39" x14ac:dyDescent="0.2">
      <c r="A54" s="14">
        <v>44649</v>
      </c>
      <c r="B54" s="9">
        <v>7.0000000000000001E-3</v>
      </c>
      <c r="C54" s="9">
        <v>3120</v>
      </c>
      <c r="D54" s="9">
        <v>-7.0000000000000001E-3</v>
      </c>
      <c r="E54" s="9">
        <v>-3240</v>
      </c>
      <c r="F54" s="9">
        <v>2</v>
      </c>
      <c r="G54" s="9">
        <v>7.0000000000000001E-3</v>
      </c>
      <c r="H54" s="9">
        <f>(D54*E54) - (B54*C54)</f>
        <v>0.83999999999999986</v>
      </c>
      <c r="I54" s="9">
        <f t="shared" si="2"/>
        <v>2.0299999999999994</v>
      </c>
      <c r="J54" s="9">
        <v>2.4E-2</v>
      </c>
      <c r="K54" s="9">
        <v>3628.2249999999999</v>
      </c>
      <c r="L54" s="24">
        <f t="shared" ref="L54:L66" si="3">(J54*M54)-(J54*K54)+I54</f>
        <v>-3.3994000000000018</v>
      </c>
      <c r="M54" s="9">
        <v>3402</v>
      </c>
      <c r="N54" s="23">
        <f>L54/G48</f>
        <v>-4.9195369030390762E-3</v>
      </c>
      <c r="O54" s="23">
        <f>((M54-M52)/M52)</f>
        <v>-1.1046511627906977E-2</v>
      </c>
      <c r="Q54" s="32">
        <v>2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0.84</v>
      </c>
    </row>
    <row r="55" spans="1:39" x14ac:dyDescent="0.2">
      <c r="A55" s="14">
        <v>44655</v>
      </c>
      <c r="B55" s="9">
        <v>2E-3</v>
      </c>
      <c r="C55" s="9">
        <v>3460</v>
      </c>
      <c r="D55" s="9">
        <v>-2E-3</v>
      </c>
      <c r="E55" s="9">
        <v>-3530</v>
      </c>
      <c r="F55" s="9">
        <v>3</v>
      </c>
      <c r="G55" s="9">
        <v>2E-3</v>
      </c>
      <c r="H55" s="9">
        <f>(D55*E55) - (B55*C55)</f>
        <v>0.14000000000000057</v>
      </c>
      <c r="I55" s="9">
        <f t="shared" si="2"/>
        <v>2.17</v>
      </c>
      <c r="J55" s="9">
        <v>2.1999999999999999E-2</v>
      </c>
      <c r="K55" s="16">
        <v>3643.518</v>
      </c>
      <c r="L55" s="24">
        <f t="shared" si="3"/>
        <v>-0.54739599999999378</v>
      </c>
      <c r="M55" s="9">
        <v>3520</v>
      </c>
      <c r="N55" s="23">
        <f>L55/G48</f>
        <v>-7.9217945007234989E-4</v>
      </c>
      <c r="O55" s="23">
        <f>((M55-M52)/M52)</f>
        <v>2.3255813953488372E-2</v>
      </c>
      <c r="Q55" s="32">
        <v>3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0.14000000000000001</v>
      </c>
    </row>
    <row r="56" spans="1:39" x14ac:dyDescent="0.2">
      <c r="A56" s="14">
        <v>44662</v>
      </c>
      <c r="B56" s="9">
        <v>0</v>
      </c>
      <c r="C56" s="9">
        <v>0</v>
      </c>
      <c r="D56" s="9">
        <v>0</v>
      </c>
      <c r="E56" s="9">
        <v>0</v>
      </c>
      <c r="F56" s="9">
        <v>4</v>
      </c>
      <c r="G56" s="9">
        <v>0</v>
      </c>
      <c r="H56" s="9">
        <v>0</v>
      </c>
      <c r="I56" s="9">
        <f t="shared" si="2"/>
        <v>2.17</v>
      </c>
      <c r="J56" s="9">
        <v>0.05</v>
      </c>
      <c r="K56" s="9">
        <v>3491.748</v>
      </c>
      <c r="L56" s="24">
        <f t="shared" si="3"/>
        <v>-23.467399999999984</v>
      </c>
      <c r="M56" s="9">
        <v>2979</v>
      </c>
      <c r="N56" s="23">
        <f>L56/G48</f>
        <v>-3.3961505065122986E-2</v>
      </c>
      <c r="O56" s="23">
        <f>((M56-M52)/M52)</f>
        <v>-0.13401162790697674</v>
      </c>
      <c r="Q56" s="32">
        <v>4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</row>
    <row r="57" spans="1:39" x14ac:dyDescent="0.2">
      <c r="A57" s="14">
        <v>44669</v>
      </c>
      <c r="B57" s="9">
        <v>2E-3</v>
      </c>
      <c r="C57" s="9">
        <v>2950</v>
      </c>
      <c r="D57" s="9">
        <v>-2E-3</v>
      </c>
      <c r="E57" s="9">
        <v>-3074</v>
      </c>
      <c r="F57" s="9">
        <v>5</v>
      </c>
      <c r="G57" s="9">
        <v>2E-3</v>
      </c>
      <c r="H57" s="9">
        <f t="shared" ref="H57:H66" si="4">(D57*E57) - (B57*C57)</f>
        <v>0.24799999999999933</v>
      </c>
      <c r="I57" s="9">
        <f t="shared" si="2"/>
        <v>2.4179999999999993</v>
      </c>
      <c r="J57" s="9">
        <v>5.0999999999999997E-2</v>
      </c>
      <c r="K57" s="9">
        <v>3482.1060000000002</v>
      </c>
      <c r="L57" s="24">
        <f t="shared" si="3"/>
        <v>-19.293005999999998</v>
      </c>
      <c r="M57" s="9">
        <v>3056.4</v>
      </c>
      <c r="N57" s="23">
        <f>L57/G48</f>
        <v>-2.7920413892908825E-2</v>
      </c>
      <c r="O57" s="23">
        <f>((M57-M52)/M52)</f>
        <v>-0.11151162790697672</v>
      </c>
      <c r="Q57" s="32">
        <v>5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0.248</v>
      </c>
    </row>
    <row r="58" spans="1:39" x14ac:dyDescent="0.2">
      <c r="A58" s="14">
        <v>44675</v>
      </c>
      <c r="B58" s="9">
        <v>4.0000000000000001E-3</v>
      </c>
      <c r="C58" s="9">
        <v>3072.5</v>
      </c>
      <c r="D58" s="9">
        <v>-4.0000000000000001E-3</v>
      </c>
      <c r="E58" s="9">
        <v>-3112.5</v>
      </c>
      <c r="F58" s="9">
        <v>6</v>
      </c>
      <c r="G58" s="9">
        <f>B58</f>
        <v>4.0000000000000001E-3</v>
      </c>
      <c r="H58" s="9">
        <f t="shared" si="4"/>
        <v>0.16000000000000014</v>
      </c>
      <c r="I58" s="9">
        <f t="shared" si="2"/>
        <v>2.5779999999999994</v>
      </c>
      <c r="J58" s="9">
        <v>5.8000000000000003E-2</v>
      </c>
      <c r="K58" s="9">
        <v>3399.9549999999999</v>
      </c>
      <c r="L58" s="24">
        <f t="shared" si="3"/>
        <v>-25.183989999999998</v>
      </c>
      <c r="M58" s="9">
        <v>2921.3</v>
      </c>
      <c r="N58" s="23">
        <f>L58/G48</f>
        <v>-3.6445716353111432E-2</v>
      </c>
      <c r="O58" s="23">
        <f>((M58-M52)/M52)</f>
        <v>-0.15078488372093019</v>
      </c>
      <c r="Q58" s="32">
        <v>6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0.16</v>
      </c>
    </row>
    <row r="59" spans="1:39" x14ac:dyDescent="0.2">
      <c r="A59" s="14">
        <v>44683</v>
      </c>
      <c r="B59" s="9">
        <v>3.0000000000000001E-3</v>
      </c>
      <c r="C59" s="9">
        <v>2900</v>
      </c>
      <c r="D59" s="9">
        <v>-3.0000000000000001E-3</v>
      </c>
      <c r="E59" s="9">
        <v>-2930</v>
      </c>
      <c r="F59" s="9">
        <v>7</v>
      </c>
      <c r="G59" s="9">
        <v>3.0000000000000001E-3</v>
      </c>
      <c r="H59" s="9">
        <f t="shared" si="4"/>
        <v>8.9999999999999858E-2</v>
      </c>
      <c r="I59" s="9">
        <f t="shared" si="2"/>
        <v>2.6679999999999993</v>
      </c>
      <c r="J59" s="9">
        <v>7.0999999999999994E-2</v>
      </c>
      <c r="K59" s="9">
        <v>3287.2869999999998</v>
      </c>
      <c r="L59" s="24">
        <f t="shared" si="3"/>
        <v>-22.060376999999995</v>
      </c>
      <c r="M59" s="9">
        <v>2939</v>
      </c>
      <c r="N59" s="23">
        <f>L59/G48</f>
        <v>-3.1925292329956577E-2</v>
      </c>
      <c r="O59" s="23">
        <f>((M59-M52)/M52)</f>
        <v>-0.14563953488372092</v>
      </c>
      <c r="Q59" s="32">
        <v>7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0.09</v>
      </c>
      <c r="AL59" s="32">
        <v>0</v>
      </c>
    </row>
    <row r="60" spans="1:39" x14ac:dyDescent="0.2">
      <c r="A60" s="14">
        <v>44690</v>
      </c>
      <c r="B60" s="9">
        <v>2E-3</v>
      </c>
      <c r="C60" s="9">
        <v>2800</v>
      </c>
      <c r="D60" s="9">
        <v>-2E-3</v>
      </c>
      <c r="E60" s="9">
        <v>-2900</v>
      </c>
      <c r="F60" s="9">
        <v>8</v>
      </c>
      <c r="G60" s="9">
        <v>2E-3</v>
      </c>
      <c r="H60" s="9">
        <f t="shared" si="4"/>
        <v>0.19999999999999929</v>
      </c>
      <c r="I60" s="9">
        <f t="shared" si="2"/>
        <v>2.8679999999999986</v>
      </c>
      <c r="J60" s="9">
        <v>0.108</v>
      </c>
      <c r="K60" s="9">
        <v>2971.68</v>
      </c>
      <c r="L60" s="24">
        <f t="shared" si="3"/>
        <v>-77.395440000000008</v>
      </c>
      <c r="M60" s="9">
        <v>2228.5</v>
      </c>
      <c r="N60" s="23">
        <f>L60/G48</f>
        <v>-0.11200497829232997</v>
      </c>
      <c r="O60" s="23">
        <f>((M60-M52)/M52)</f>
        <v>-0.35218023255813952</v>
      </c>
      <c r="Q60" s="32">
        <v>8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0.2</v>
      </c>
      <c r="AL60" s="32">
        <v>0</v>
      </c>
    </row>
    <row r="61" spans="1:39" x14ac:dyDescent="0.2">
      <c r="A61" s="14">
        <v>44697</v>
      </c>
      <c r="B61" s="9">
        <v>4.0000000000000001E-3</v>
      </c>
      <c r="C61" s="9">
        <v>2200</v>
      </c>
      <c r="D61" s="9">
        <v>-4.0000000000000001E-3</v>
      </c>
      <c r="E61" s="9">
        <v>-2400</v>
      </c>
      <c r="F61" s="9">
        <v>9</v>
      </c>
      <c r="G61" s="9">
        <v>4.0000000000000001E-3</v>
      </c>
      <c r="H61" s="9">
        <f t="shared" si="4"/>
        <v>0.79999999999999893</v>
      </c>
      <c r="I61" s="9">
        <f t="shared" si="2"/>
        <v>3.6679999999999975</v>
      </c>
      <c r="J61" s="9">
        <v>0.125</v>
      </c>
      <c r="K61" s="9">
        <v>2847.5309999999999</v>
      </c>
      <c r="L61" s="24">
        <f t="shared" si="3"/>
        <v>-99.66087499999999</v>
      </c>
      <c r="M61" s="9">
        <v>2020.9</v>
      </c>
      <c r="N61" s="23">
        <f>L61/G48</f>
        <v>-0.14422702604920404</v>
      </c>
      <c r="O61" s="23">
        <f>((M61-M52)/M52)</f>
        <v>-0.41252906976744186</v>
      </c>
      <c r="Q61" s="32">
        <v>9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0.8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</row>
    <row r="62" spans="1:39" x14ac:dyDescent="0.2">
      <c r="A62" s="14">
        <v>44704</v>
      </c>
      <c r="B62" s="9">
        <v>1.2999999999999999E-2</v>
      </c>
      <c r="C62" s="9">
        <v>1996.154</v>
      </c>
      <c r="D62" s="9">
        <v>-1.2999999999999999E-2</v>
      </c>
      <c r="E62" s="9">
        <v>-2078.462</v>
      </c>
      <c r="F62" s="9">
        <v>10</v>
      </c>
      <c r="G62" s="9">
        <v>1.2999999999999999E-2</v>
      </c>
      <c r="H62" s="9">
        <f t="shared" si="4"/>
        <v>1.0700040000000008</v>
      </c>
      <c r="I62" s="9">
        <f t="shared" si="2"/>
        <v>4.7380039999999983</v>
      </c>
      <c r="J62" s="9">
        <v>0.121</v>
      </c>
      <c r="K62" s="9">
        <v>2872.2429999999999</v>
      </c>
      <c r="L62" s="24">
        <f t="shared" si="3"/>
        <v>-104.30513900000001</v>
      </c>
      <c r="M62" s="9">
        <v>1971.06</v>
      </c>
      <c r="N62" s="23">
        <f>L62/G48</f>
        <v>-0.15094810274963821</v>
      </c>
      <c r="O62" s="23">
        <f>((M62-M52)/M52)</f>
        <v>-0.42701744186046514</v>
      </c>
      <c r="Q62" s="32">
        <v>10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1.07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</row>
    <row r="63" spans="1:39" x14ac:dyDescent="0.2">
      <c r="A63" s="14">
        <v>44711</v>
      </c>
      <c r="B63" s="9">
        <v>8.0000000000000002E-3</v>
      </c>
      <c r="C63" s="9">
        <v>1873</v>
      </c>
      <c r="D63" s="9">
        <v>-8.0000000000000002E-3</v>
      </c>
      <c r="E63" s="9">
        <v>-1875</v>
      </c>
      <c r="F63" s="9">
        <v>11</v>
      </c>
      <c r="G63" s="9">
        <v>8.0000000000000002E-3</v>
      </c>
      <c r="H63" s="9">
        <f t="shared" si="4"/>
        <v>1.6000000000000014E-2</v>
      </c>
      <c r="I63" s="9">
        <f t="shared" si="2"/>
        <v>4.7540039999999983</v>
      </c>
      <c r="J63" s="9">
        <v>0.13100000000000001</v>
      </c>
      <c r="K63" s="9">
        <v>2793.614</v>
      </c>
      <c r="L63" s="24">
        <f t="shared" si="3"/>
        <v>-107.03013</v>
      </c>
      <c r="M63" s="9">
        <v>1940.3</v>
      </c>
      <c r="N63" s="23">
        <f>L63/G48</f>
        <v>-0.1548916497829233</v>
      </c>
      <c r="O63" s="23">
        <f>((M63-M52)/M52)</f>
        <v>-0.43595930232558139</v>
      </c>
      <c r="Q63" s="32">
        <v>11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1.6E-2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</row>
    <row r="64" spans="1:39" x14ac:dyDescent="0.2">
      <c r="A64" s="14">
        <v>44718</v>
      </c>
      <c r="B64" s="9">
        <v>7.0000000000000001E-3</v>
      </c>
      <c r="C64" s="9">
        <v>1800</v>
      </c>
      <c r="D64" s="9">
        <v>-7.0000000000000001E-3</v>
      </c>
      <c r="E64" s="9">
        <v>-1900</v>
      </c>
      <c r="F64" s="9">
        <v>12</v>
      </c>
      <c r="G64" s="9">
        <v>7.0000000000000001E-3</v>
      </c>
      <c r="H64" s="9">
        <f t="shared" si="4"/>
        <v>0.70000000000000107</v>
      </c>
      <c r="I64" s="9">
        <f t="shared" si="2"/>
        <v>5.4540039999999994</v>
      </c>
      <c r="J64" s="9">
        <v>0.13100000000000001</v>
      </c>
      <c r="K64" s="9">
        <v>2793.614</v>
      </c>
      <c r="L64" s="24">
        <f t="shared" si="3"/>
        <v>-117.07213000000002</v>
      </c>
      <c r="M64" s="9">
        <v>1858.3</v>
      </c>
      <c r="N64" s="23">
        <f>L64/G48</f>
        <v>-0.16942421128798846</v>
      </c>
      <c r="O64" s="23">
        <f>((M64-M52)/M52)</f>
        <v>-0.45979651162790697</v>
      </c>
      <c r="Q64" s="32">
        <v>12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0.7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</row>
    <row r="65" spans="1:38" x14ac:dyDescent="0.2">
      <c r="A65" s="14">
        <v>44725</v>
      </c>
      <c r="B65" s="9">
        <v>0</v>
      </c>
      <c r="C65" s="9">
        <v>0</v>
      </c>
      <c r="D65" s="9">
        <v>0</v>
      </c>
      <c r="E65" s="9">
        <v>0</v>
      </c>
      <c r="F65" s="9">
        <v>13</v>
      </c>
      <c r="G65" s="9">
        <v>0</v>
      </c>
      <c r="H65" s="9">
        <f t="shared" si="4"/>
        <v>0</v>
      </c>
      <c r="I65" s="9">
        <f t="shared" si="2"/>
        <v>5.4540039999999994</v>
      </c>
      <c r="J65" s="9">
        <v>0.20799999999999999</v>
      </c>
      <c r="K65" s="9">
        <v>2275.7860000000001</v>
      </c>
      <c r="L65" s="24">
        <f t="shared" si="3"/>
        <v>-216.770284</v>
      </c>
      <c r="M65" s="9">
        <v>1207.4000000000001</v>
      </c>
      <c r="N65" s="23">
        <f>L65/G48</f>
        <v>-0.31370518668596237</v>
      </c>
      <c r="O65" s="23">
        <f>((M65-M52)/M52)</f>
        <v>-0.64901162790697675</v>
      </c>
      <c r="Q65" s="32">
        <v>13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</row>
    <row r="66" spans="1:38" x14ac:dyDescent="0.2">
      <c r="A66" s="14">
        <v>44732</v>
      </c>
      <c r="B66" s="9">
        <v>4.4999999999999998E-2</v>
      </c>
      <c r="C66" s="9">
        <v>900</v>
      </c>
      <c r="D66" s="9">
        <v>-4.4999999999999998E-2</v>
      </c>
      <c r="E66" s="9">
        <v>-1080</v>
      </c>
      <c r="F66" s="9">
        <v>14</v>
      </c>
      <c r="G66" s="9">
        <v>4.4999999999999998E-2</v>
      </c>
      <c r="H66" s="9">
        <f t="shared" si="4"/>
        <v>8.1000000000000014</v>
      </c>
      <c r="I66" s="9">
        <f t="shared" si="2"/>
        <v>13.554004000000001</v>
      </c>
      <c r="J66" s="9">
        <v>0.23200000000000001</v>
      </c>
      <c r="K66" s="9">
        <v>2133.4630000000002</v>
      </c>
      <c r="L66" s="24">
        <f t="shared" si="3"/>
        <v>-219.92221200000009</v>
      </c>
      <c r="M66" s="9">
        <v>1127.0999999999999</v>
      </c>
      <c r="N66" s="23">
        <f>L66/G48</f>
        <v>-0.31826658755426929</v>
      </c>
      <c r="O66" s="23">
        <f>((M66-M52)/M52)</f>
        <v>-0.6723546511627907</v>
      </c>
      <c r="Q66" s="32">
        <v>14</v>
      </c>
      <c r="R66" s="32">
        <v>8.1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</row>
    <row r="67" spans="1:38" x14ac:dyDescent="0.2">
      <c r="A67" s="14">
        <v>44739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Q67" s="32">
        <v>15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</row>
    <row r="68" spans="1:38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Q68" s="32">
        <v>16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</row>
    <row r="69" spans="1:38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Q69" s="32">
        <v>17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</row>
    <row r="70" spans="1:38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Q70" s="32">
        <v>18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</row>
    <row r="71" spans="1:38" x14ac:dyDescent="0.2">
      <c r="AL71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37" workbookViewId="0">
      <selection activeCell="A58" sqref="A58:G59"/>
    </sheetView>
  </sheetViews>
  <sheetFormatPr defaultRowHeight="14.25" x14ac:dyDescent="0.2"/>
  <cols>
    <col min="1" max="1" width="10.875" bestFit="1" customWidth="1"/>
    <col min="2" max="2" width="11.5" customWidth="1"/>
    <col min="3" max="3" width="27.25" customWidth="1"/>
  </cols>
  <sheetData>
    <row r="1" spans="1:7" x14ac:dyDescent="0.2">
      <c r="A1" t="s">
        <v>21</v>
      </c>
      <c r="B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>
        <v>5959381167</v>
      </c>
      <c r="B2">
        <v>1641044622953</v>
      </c>
      <c r="C2" t="s">
        <v>9</v>
      </c>
      <c r="D2" t="s">
        <v>10</v>
      </c>
      <c r="E2" t="s">
        <v>11</v>
      </c>
      <c r="F2">
        <v>3719.3</v>
      </c>
      <c r="G2">
        <v>1.7999999999999999E-2</v>
      </c>
    </row>
    <row r="3" spans="1:7" x14ac:dyDescent="0.2">
      <c r="A3">
        <v>6028207972</v>
      </c>
      <c r="B3">
        <v>1641411970756</v>
      </c>
      <c r="C3" t="s">
        <v>12</v>
      </c>
      <c r="D3" t="s">
        <v>10</v>
      </c>
      <c r="E3" t="s">
        <v>11</v>
      </c>
      <c r="F3">
        <v>3670</v>
      </c>
      <c r="G3">
        <v>1E-3</v>
      </c>
    </row>
    <row r="4" spans="1:7" x14ac:dyDescent="0.2">
      <c r="A4">
        <v>6041740573</v>
      </c>
      <c r="B4">
        <v>1641440909838</v>
      </c>
      <c r="C4" t="s">
        <v>13</v>
      </c>
      <c r="D4" t="s">
        <v>10</v>
      </c>
      <c r="E4" t="s">
        <v>11</v>
      </c>
      <c r="F4">
        <v>3460</v>
      </c>
      <c r="G4">
        <v>3.0000000000000001E-3</v>
      </c>
    </row>
    <row r="5" spans="1:7" x14ac:dyDescent="0.2">
      <c r="A5">
        <v>6062774063</v>
      </c>
      <c r="B5">
        <v>1641525800808</v>
      </c>
      <c r="C5" t="s">
        <v>14</v>
      </c>
      <c r="D5" t="s">
        <v>10</v>
      </c>
      <c r="E5" t="s">
        <v>11</v>
      </c>
      <c r="F5">
        <v>3320</v>
      </c>
      <c r="G5">
        <v>2E-3</v>
      </c>
    </row>
    <row r="6" spans="1:7" x14ac:dyDescent="0.2">
      <c r="A6">
        <v>6078663048</v>
      </c>
      <c r="B6">
        <v>1641570701635</v>
      </c>
      <c r="C6" t="s">
        <v>15</v>
      </c>
      <c r="D6" t="s">
        <v>10</v>
      </c>
      <c r="E6" t="s">
        <v>11</v>
      </c>
      <c r="F6">
        <v>3110</v>
      </c>
      <c r="G6">
        <v>3.0000000000000001E-3</v>
      </c>
    </row>
    <row r="7" spans="1:7" x14ac:dyDescent="0.2">
      <c r="A7">
        <v>6238511668</v>
      </c>
      <c r="B7">
        <v>1642341366710</v>
      </c>
      <c r="C7" t="s">
        <v>16</v>
      </c>
      <c r="D7" t="s">
        <v>10</v>
      </c>
      <c r="E7" t="s">
        <v>17</v>
      </c>
      <c r="F7">
        <v>3320</v>
      </c>
      <c r="G7">
        <v>2E-3</v>
      </c>
    </row>
    <row r="8" spans="1:7" x14ac:dyDescent="0.2">
      <c r="A8">
        <v>6655175766</v>
      </c>
      <c r="B8">
        <v>1644333264784</v>
      </c>
      <c r="C8" t="s">
        <v>18</v>
      </c>
      <c r="D8" t="s">
        <v>10</v>
      </c>
      <c r="E8" t="s">
        <v>11</v>
      </c>
      <c r="F8">
        <v>3040</v>
      </c>
      <c r="G8">
        <v>3.0000000000000001E-3</v>
      </c>
    </row>
    <row r="9" spans="1:7" x14ac:dyDescent="0.2">
      <c r="A9">
        <v>6970658952</v>
      </c>
      <c r="B9">
        <v>1646321815822</v>
      </c>
      <c r="C9" t="s">
        <v>19</v>
      </c>
      <c r="D9" t="s">
        <v>10</v>
      </c>
      <c r="E9" t="s">
        <v>11</v>
      </c>
      <c r="F9">
        <v>2830</v>
      </c>
      <c r="G9">
        <v>6.0000000000000001E-3</v>
      </c>
    </row>
    <row r="10" spans="1:7" x14ac:dyDescent="0.2">
      <c r="A10">
        <v>7143026152</v>
      </c>
      <c r="B10">
        <v>1647618270500</v>
      </c>
      <c r="C10" t="s">
        <v>20</v>
      </c>
      <c r="D10" t="s">
        <v>10</v>
      </c>
      <c r="E10" t="s">
        <v>17</v>
      </c>
      <c r="F10">
        <v>2900</v>
      </c>
      <c r="G10">
        <v>3.0000000000000001E-3</v>
      </c>
    </row>
    <row r="11" spans="1:7" x14ac:dyDescent="0.2">
      <c r="A11">
        <v>7185596243</v>
      </c>
      <c r="B11">
        <v>1647917071474</v>
      </c>
      <c r="C11" t="s">
        <v>83</v>
      </c>
      <c r="D11" t="s">
        <v>10</v>
      </c>
      <c r="E11" t="s">
        <v>17</v>
      </c>
      <c r="F11">
        <v>2970</v>
      </c>
      <c r="G11">
        <v>1E-3</v>
      </c>
    </row>
    <row r="12" spans="1:7" x14ac:dyDescent="0.2">
      <c r="A12">
        <v>7234487481</v>
      </c>
      <c r="B12">
        <v>1648211335043</v>
      </c>
      <c r="C12" t="s">
        <v>84</v>
      </c>
      <c r="D12" t="s">
        <v>10</v>
      </c>
      <c r="E12" t="s">
        <v>17</v>
      </c>
      <c r="F12">
        <v>3180</v>
      </c>
      <c r="G12">
        <v>3.0000000000000001E-3</v>
      </c>
    </row>
    <row r="13" spans="1:7" x14ac:dyDescent="0.2">
      <c r="A13">
        <v>7275763270</v>
      </c>
      <c r="B13">
        <v>1648475740884</v>
      </c>
      <c r="C13" t="s">
        <v>85</v>
      </c>
      <c r="D13" t="s">
        <v>10</v>
      </c>
      <c r="E13" t="s">
        <v>17</v>
      </c>
      <c r="F13">
        <v>3390</v>
      </c>
      <c r="G13">
        <v>3.0000000000000001E-3</v>
      </c>
    </row>
    <row r="14" spans="1:7" x14ac:dyDescent="0.2">
      <c r="A14">
        <v>7391788268</v>
      </c>
      <c r="B14">
        <v>1649023200580</v>
      </c>
      <c r="C14" t="s">
        <v>86</v>
      </c>
      <c r="D14" t="s">
        <v>10</v>
      </c>
      <c r="E14" t="s">
        <v>17</v>
      </c>
      <c r="F14">
        <v>3530</v>
      </c>
      <c r="G14">
        <v>2E-3</v>
      </c>
    </row>
    <row r="15" spans="1:7" x14ac:dyDescent="0.2">
      <c r="A15">
        <v>7419076359</v>
      </c>
      <c r="B15">
        <v>1649169905945</v>
      </c>
      <c r="C15" t="s">
        <v>101</v>
      </c>
      <c r="D15" t="s">
        <v>10</v>
      </c>
      <c r="E15" t="s">
        <v>11</v>
      </c>
      <c r="F15">
        <v>3440</v>
      </c>
      <c r="G15">
        <v>6.0000000000000001E-3</v>
      </c>
    </row>
    <row r="16" spans="1:7" x14ac:dyDescent="0.2">
      <c r="A16">
        <v>7420134102</v>
      </c>
      <c r="B16">
        <v>1649174612392</v>
      </c>
      <c r="C16" t="s">
        <v>102</v>
      </c>
      <c r="D16" t="s">
        <v>10</v>
      </c>
      <c r="E16" t="s">
        <v>11</v>
      </c>
      <c r="F16">
        <v>3440</v>
      </c>
      <c r="G16">
        <v>1E-3</v>
      </c>
    </row>
    <row r="17" spans="1:7" x14ac:dyDescent="0.2">
      <c r="A17">
        <v>7420134168</v>
      </c>
      <c r="B17">
        <v>1649174612485</v>
      </c>
      <c r="C17" t="s">
        <v>103</v>
      </c>
      <c r="D17" t="s">
        <v>10</v>
      </c>
      <c r="E17" t="s">
        <v>11</v>
      </c>
      <c r="F17">
        <v>3440</v>
      </c>
      <c r="G17">
        <v>1.4E-2</v>
      </c>
    </row>
    <row r="18" spans="1:7" x14ac:dyDescent="0.2">
      <c r="A18">
        <v>7433546924</v>
      </c>
      <c r="B18">
        <v>1649240327499</v>
      </c>
      <c r="C18" t="s">
        <v>104</v>
      </c>
      <c r="D18" t="s">
        <v>10</v>
      </c>
      <c r="E18" t="s">
        <v>11</v>
      </c>
      <c r="F18">
        <v>3320</v>
      </c>
      <c r="G18">
        <v>2E-3</v>
      </c>
    </row>
    <row r="19" spans="1:7" x14ac:dyDescent="0.2">
      <c r="A19">
        <v>7438839536</v>
      </c>
      <c r="B19">
        <v>1649256377463</v>
      </c>
      <c r="C19" t="s">
        <v>105</v>
      </c>
      <c r="D19" t="s">
        <v>10</v>
      </c>
      <c r="E19" t="s">
        <v>11</v>
      </c>
      <c r="F19">
        <v>3260</v>
      </c>
      <c r="G19">
        <v>1E-3</v>
      </c>
    </row>
    <row r="20" spans="1:7" x14ac:dyDescent="0.2">
      <c r="A20">
        <v>7505403827</v>
      </c>
      <c r="B20">
        <v>1649671114026</v>
      </c>
      <c r="C20" t="s">
        <v>106</v>
      </c>
      <c r="D20" t="s">
        <v>10</v>
      </c>
      <c r="E20" t="s">
        <v>11</v>
      </c>
      <c r="F20">
        <v>3100</v>
      </c>
      <c r="G20">
        <v>2E-3</v>
      </c>
    </row>
    <row r="21" spans="1:7" x14ac:dyDescent="0.2">
      <c r="A21">
        <v>7507594279</v>
      </c>
      <c r="B21">
        <v>1649678594304</v>
      </c>
      <c r="C21" t="s">
        <v>107</v>
      </c>
      <c r="D21" t="s">
        <v>10</v>
      </c>
      <c r="E21" t="s">
        <v>11</v>
      </c>
      <c r="F21">
        <v>3045</v>
      </c>
      <c r="G21">
        <v>2E-3</v>
      </c>
    </row>
    <row r="22" spans="1:7" x14ac:dyDescent="0.2">
      <c r="A22">
        <v>7542510692</v>
      </c>
      <c r="B22">
        <v>1649863354531</v>
      </c>
      <c r="C22" t="s">
        <v>115</v>
      </c>
      <c r="D22" t="s">
        <v>10</v>
      </c>
      <c r="E22" t="s">
        <v>17</v>
      </c>
      <c r="F22">
        <v>3100</v>
      </c>
      <c r="G22">
        <v>1E-3</v>
      </c>
    </row>
    <row r="23" spans="1:7" x14ac:dyDescent="0.2">
      <c r="A23">
        <v>7559228023</v>
      </c>
      <c r="B23">
        <v>1649962492925</v>
      </c>
      <c r="C23" t="s">
        <v>116</v>
      </c>
      <c r="D23" t="s">
        <v>10</v>
      </c>
      <c r="E23" t="s">
        <v>11</v>
      </c>
      <c r="F23">
        <v>3000</v>
      </c>
      <c r="G23">
        <v>1E-3</v>
      </c>
    </row>
    <row r="24" spans="1:7" x14ac:dyDescent="0.2">
      <c r="A24">
        <v>7568479599</v>
      </c>
      <c r="B24">
        <v>1650034208999</v>
      </c>
      <c r="C24" t="s">
        <v>117</v>
      </c>
      <c r="D24" t="s">
        <v>10</v>
      </c>
      <c r="E24" t="s">
        <v>17</v>
      </c>
      <c r="F24">
        <v>3048</v>
      </c>
      <c r="G24">
        <v>1E-3</v>
      </c>
    </row>
    <row r="25" spans="1:7" x14ac:dyDescent="0.2">
      <c r="A25">
        <v>7590337801</v>
      </c>
      <c r="B25">
        <v>1650238003205</v>
      </c>
      <c r="C25" t="s">
        <v>118</v>
      </c>
      <c r="D25" t="s">
        <v>10</v>
      </c>
      <c r="E25" t="s">
        <v>11</v>
      </c>
      <c r="F25">
        <v>3000</v>
      </c>
      <c r="G25">
        <v>1E-3</v>
      </c>
    </row>
    <row r="26" spans="1:7" x14ac:dyDescent="0.2">
      <c r="A26">
        <v>7596358257</v>
      </c>
      <c r="B26">
        <v>1650268140566</v>
      </c>
      <c r="C26" t="s">
        <v>119</v>
      </c>
      <c r="D26" t="s">
        <v>10</v>
      </c>
      <c r="E26" t="s">
        <v>11</v>
      </c>
      <c r="F26">
        <v>2900</v>
      </c>
      <c r="G26">
        <v>1E-3</v>
      </c>
    </row>
    <row r="27" spans="1:7" x14ac:dyDescent="0.2">
      <c r="A27">
        <v>7614655120</v>
      </c>
      <c r="B27">
        <v>1650376814052</v>
      </c>
      <c r="C27" t="s">
        <v>124</v>
      </c>
      <c r="D27" t="s">
        <v>10</v>
      </c>
      <c r="E27" t="s">
        <v>17</v>
      </c>
      <c r="F27">
        <v>3100</v>
      </c>
      <c r="G27">
        <v>3.0000000000000001E-3</v>
      </c>
    </row>
    <row r="28" spans="1:7" x14ac:dyDescent="0.2">
      <c r="A28">
        <v>7645484325</v>
      </c>
      <c r="B28">
        <v>1650540610288</v>
      </c>
      <c r="C28" t="s">
        <v>125</v>
      </c>
      <c r="D28" t="s">
        <v>10</v>
      </c>
      <c r="E28" t="s">
        <v>17</v>
      </c>
      <c r="F28">
        <v>3150</v>
      </c>
      <c r="G28">
        <v>1E-3</v>
      </c>
    </row>
    <row r="29" spans="1:7" x14ac:dyDescent="0.2">
      <c r="A29">
        <v>7692844745</v>
      </c>
      <c r="B29">
        <v>1650845427296</v>
      </c>
      <c r="C29" t="s">
        <v>126</v>
      </c>
      <c r="D29" t="s">
        <v>10</v>
      </c>
      <c r="E29" t="s">
        <v>11</v>
      </c>
      <c r="F29">
        <v>2900</v>
      </c>
      <c r="G29">
        <v>1.0999999999999999E-2</v>
      </c>
    </row>
    <row r="30" spans="1:7" x14ac:dyDescent="0.2">
      <c r="A30">
        <v>7725619879</v>
      </c>
      <c r="B30">
        <v>1651004050974</v>
      </c>
      <c r="C30" t="s">
        <v>130</v>
      </c>
      <c r="D30" t="s">
        <v>10</v>
      </c>
      <c r="E30" t="s">
        <v>11</v>
      </c>
      <c r="F30">
        <v>2800</v>
      </c>
      <c r="G30">
        <v>1.2999999999999999E-2</v>
      </c>
    </row>
    <row r="31" spans="1:7" x14ac:dyDescent="0.2">
      <c r="A31">
        <v>7749089101</v>
      </c>
      <c r="B31">
        <v>1651146399225</v>
      </c>
      <c r="C31" t="s">
        <v>131</v>
      </c>
      <c r="D31" t="s">
        <v>10</v>
      </c>
      <c r="E31" t="s">
        <v>17</v>
      </c>
      <c r="F31">
        <v>2930</v>
      </c>
      <c r="G31">
        <v>3.0000000000000001E-3</v>
      </c>
    </row>
    <row r="32" spans="1:7" x14ac:dyDescent="0.2">
      <c r="A32">
        <v>7765953612</v>
      </c>
      <c r="B32">
        <v>1651231006357</v>
      </c>
      <c r="C32" t="s">
        <v>132</v>
      </c>
      <c r="D32" t="s">
        <v>10</v>
      </c>
      <c r="E32" t="s">
        <v>11</v>
      </c>
      <c r="F32">
        <v>2850</v>
      </c>
      <c r="G32">
        <v>2E-3</v>
      </c>
    </row>
    <row r="33" spans="1:11" x14ac:dyDescent="0.2">
      <c r="A33">
        <v>7772194476</v>
      </c>
      <c r="B33">
        <v>1651258488530</v>
      </c>
      <c r="C33" t="s">
        <v>133</v>
      </c>
      <c r="D33" t="s">
        <v>10</v>
      </c>
      <c r="E33" t="s">
        <v>11</v>
      </c>
      <c r="F33">
        <v>2800</v>
      </c>
      <c r="G33">
        <v>1E-3</v>
      </c>
    </row>
    <row r="34" spans="1:11" x14ac:dyDescent="0.2">
      <c r="A34">
        <v>7849624259</v>
      </c>
      <c r="B34">
        <v>1651690143599</v>
      </c>
      <c r="C34" t="s">
        <v>137</v>
      </c>
      <c r="D34" t="s">
        <v>10</v>
      </c>
      <c r="E34" t="s">
        <v>17</v>
      </c>
      <c r="F34">
        <v>2900</v>
      </c>
      <c r="G34">
        <v>2E-3</v>
      </c>
    </row>
    <row r="35" spans="1:11" x14ac:dyDescent="0.2">
      <c r="A35">
        <v>7863567524</v>
      </c>
      <c r="B35">
        <v>1651763209523</v>
      </c>
      <c r="C35" t="s">
        <v>138</v>
      </c>
      <c r="D35" t="s">
        <v>10</v>
      </c>
      <c r="E35" t="s">
        <v>11</v>
      </c>
      <c r="F35">
        <v>2800</v>
      </c>
      <c r="G35">
        <v>2E-3</v>
      </c>
    </row>
    <row r="36" spans="1:11" x14ac:dyDescent="0.2">
      <c r="A36">
        <v>7870217669</v>
      </c>
      <c r="B36">
        <v>1651778285026</v>
      </c>
      <c r="C36" t="s">
        <v>139</v>
      </c>
      <c r="D36" t="s">
        <v>10</v>
      </c>
      <c r="E36" t="s">
        <v>11</v>
      </c>
      <c r="F36">
        <v>2700</v>
      </c>
      <c r="G36">
        <v>3.0000000000000001E-3</v>
      </c>
    </row>
    <row r="37" spans="1:11" x14ac:dyDescent="0.2">
      <c r="A37">
        <v>7900970784</v>
      </c>
      <c r="B37">
        <v>1651958952264</v>
      </c>
      <c r="C37" t="s">
        <v>140</v>
      </c>
      <c r="D37" t="s">
        <v>10</v>
      </c>
      <c r="E37" t="s">
        <v>11</v>
      </c>
      <c r="F37">
        <v>2650</v>
      </c>
      <c r="G37">
        <v>1E-3</v>
      </c>
    </row>
    <row r="38" spans="1:11" x14ac:dyDescent="0.2">
      <c r="A38">
        <v>7914091790</v>
      </c>
      <c r="B38">
        <v>1652026299975</v>
      </c>
      <c r="C38" t="s">
        <v>141</v>
      </c>
      <c r="D38" t="s">
        <v>10</v>
      </c>
      <c r="E38" t="s">
        <v>11</v>
      </c>
      <c r="F38">
        <v>2523.5</v>
      </c>
      <c r="G38">
        <v>4.0000000000000001E-3</v>
      </c>
    </row>
    <row r="39" spans="1:11" x14ac:dyDescent="0.2">
      <c r="A39">
        <v>7935973815</v>
      </c>
      <c r="B39">
        <v>1652115892368</v>
      </c>
      <c r="C39" t="s">
        <v>142</v>
      </c>
      <c r="D39" t="s">
        <v>10</v>
      </c>
      <c r="E39" t="s">
        <v>11</v>
      </c>
      <c r="F39">
        <v>2300</v>
      </c>
      <c r="G39">
        <v>2.9000000000000001E-2</v>
      </c>
    </row>
    <row r="40" spans="1:11" x14ac:dyDescent="0.2">
      <c r="A40">
        <v>7962381443</v>
      </c>
      <c r="B40">
        <v>1652182465154</v>
      </c>
      <c r="C40" t="s">
        <v>150</v>
      </c>
      <c r="D40" t="s">
        <v>10</v>
      </c>
      <c r="E40" t="s">
        <v>17</v>
      </c>
      <c r="F40">
        <v>2400</v>
      </c>
      <c r="G40">
        <v>4.0000000000000001E-3</v>
      </c>
    </row>
    <row r="41" spans="1:11" x14ac:dyDescent="0.2">
      <c r="A41">
        <v>8001272634</v>
      </c>
      <c r="B41">
        <v>1652273382144</v>
      </c>
      <c r="C41" t="s">
        <v>151</v>
      </c>
      <c r="D41" t="s">
        <v>10</v>
      </c>
      <c r="E41" t="s">
        <v>11</v>
      </c>
      <c r="F41">
        <v>2200</v>
      </c>
      <c r="G41">
        <v>8.9999999999999993E-3</v>
      </c>
    </row>
    <row r="42" spans="1:11" x14ac:dyDescent="0.2">
      <c r="A42">
        <v>8138081410</v>
      </c>
      <c r="B42">
        <v>1652684819965</v>
      </c>
      <c r="C42" t="s">
        <v>152</v>
      </c>
      <c r="D42" t="s">
        <v>10</v>
      </c>
      <c r="E42" t="s">
        <v>11</v>
      </c>
      <c r="F42">
        <v>2000</v>
      </c>
      <c r="G42">
        <v>1.2E-2</v>
      </c>
    </row>
    <row r="43" spans="1:11" x14ac:dyDescent="0.2">
      <c r="A43">
        <v>8160849596</v>
      </c>
      <c r="B43">
        <v>1652790203745</v>
      </c>
      <c r="C43" t="s">
        <v>153</v>
      </c>
      <c r="D43" t="s">
        <v>10</v>
      </c>
      <c r="E43" t="s">
        <v>17</v>
      </c>
      <c r="F43">
        <v>2100</v>
      </c>
      <c r="G43">
        <v>6.0000000000000001E-3</v>
      </c>
    </row>
    <row r="44" spans="1:11" x14ac:dyDescent="0.2">
      <c r="A44">
        <v>8216763421</v>
      </c>
      <c r="B44">
        <v>1653062636362</v>
      </c>
      <c r="C44" t="s">
        <v>154</v>
      </c>
      <c r="D44" t="s">
        <v>10</v>
      </c>
      <c r="E44" t="s">
        <v>11</v>
      </c>
      <c r="F44">
        <v>1950</v>
      </c>
      <c r="G44">
        <v>8.9999999999999993E-3</v>
      </c>
    </row>
    <row r="45" spans="1:11" x14ac:dyDescent="0.2">
      <c r="A45">
        <v>8259349759</v>
      </c>
      <c r="B45">
        <v>1653316312218</v>
      </c>
      <c r="C45" t="s">
        <v>155</v>
      </c>
      <c r="D45" t="s">
        <v>10</v>
      </c>
      <c r="E45" t="s">
        <v>17</v>
      </c>
      <c r="F45">
        <v>2060</v>
      </c>
      <c r="G45">
        <v>7.0000000000000001E-3</v>
      </c>
    </row>
    <row r="46" spans="1:11" x14ac:dyDescent="0.2">
      <c r="A46">
        <v>8274868581</v>
      </c>
      <c r="B46">
        <v>1653400099805</v>
      </c>
      <c r="C46" t="s">
        <v>156</v>
      </c>
      <c r="D46" t="s">
        <v>10</v>
      </c>
      <c r="E46" t="s">
        <v>11</v>
      </c>
      <c r="F46">
        <v>1950</v>
      </c>
      <c r="G46">
        <v>7.0000000000000001E-3</v>
      </c>
      <c r="K46" s="27"/>
    </row>
    <row r="47" spans="1:11" x14ac:dyDescent="0.2">
      <c r="A47">
        <v>8307618231</v>
      </c>
      <c r="B47">
        <v>1653568866614</v>
      </c>
      <c r="C47" t="s">
        <v>157</v>
      </c>
      <c r="D47" t="s">
        <v>10</v>
      </c>
      <c r="E47" t="s">
        <v>11</v>
      </c>
      <c r="F47">
        <v>1796</v>
      </c>
      <c r="G47">
        <v>1.0999999999999999E-2</v>
      </c>
    </row>
    <row r="48" spans="1:11" x14ac:dyDescent="0.2">
      <c r="A48">
        <v>8360980344</v>
      </c>
      <c r="B48">
        <v>1653876235576</v>
      </c>
      <c r="C48" t="s">
        <v>158</v>
      </c>
      <c r="D48" t="s">
        <v>10</v>
      </c>
      <c r="E48" t="s">
        <v>17</v>
      </c>
      <c r="F48">
        <v>1850</v>
      </c>
      <c r="G48">
        <v>1E-3</v>
      </c>
    </row>
    <row r="49" spans="1:7" x14ac:dyDescent="0.2">
      <c r="A49">
        <v>8360980342</v>
      </c>
      <c r="B49">
        <v>1653876235576</v>
      </c>
      <c r="C49" t="s">
        <v>158</v>
      </c>
      <c r="D49" t="s">
        <v>10</v>
      </c>
      <c r="E49" t="s">
        <v>17</v>
      </c>
      <c r="F49">
        <v>1850</v>
      </c>
      <c r="G49">
        <v>3.0000000000000001E-3</v>
      </c>
    </row>
    <row r="50" spans="1:7" x14ac:dyDescent="0.2">
      <c r="A50">
        <v>8367000460</v>
      </c>
      <c r="B50">
        <v>1653909938153</v>
      </c>
      <c r="C50" t="s">
        <v>159</v>
      </c>
      <c r="D50" t="s">
        <v>10</v>
      </c>
      <c r="E50" t="s">
        <v>17</v>
      </c>
      <c r="F50">
        <v>1900</v>
      </c>
      <c r="G50">
        <v>4.0000000000000001E-3</v>
      </c>
    </row>
    <row r="51" spans="1:7" x14ac:dyDescent="0.2">
      <c r="A51">
        <v>8413094237</v>
      </c>
      <c r="B51">
        <v>1654143351302</v>
      </c>
      <c r="C51" t="s">
        <v>160</v>
      </c>
      <c r="D51" t="s">
        <v>10</v>
      </c>
      <c r="E51" t="s">
        <v>11</v>
      </c>
      <c r="F51">
        <v>1800</v>
      </c>
      <c r="G51">
        <v>7.0000000000000001E-3</v>
      </c>
    </row>
    <row r="52" spans="1:7" x14ac:dyDescent="0.2">
      <c r="A52">
        <v>8461081335</v>
      </c>
      <c r="B52">
        <v>1654502532815</v>
      </c>
      <c r="C52" t="s">
        <v>171</v>
      </c>
      <c r="D52" t="s">
        <v>10</v>
      </c>
      <c r="E52" t="s">
        <v>17</v>
      </c>
      <c r="F52">
        <v>1900</v>
      </c>
      <c r="G52">
        <v>7.0000000000000001E-3</v>
      </c>
    </row>
    <row r="53" spans="1:7" x14ac:dyDescent="0.2">
      <c r="A53">
        <v>8470934075</v>
      </c>
      <c r="B53">
        <v>1654561881656</v>
      </c>
      <c r="C53" t="s">
        <v>172</v>
      </c>
      <c r="D53" t="s">
        <v>10</v>
      </c>
      <c r="E53" t="s">
        <v>11</v>
      </c>
      <c r="F53">
        <v>1800</v>
      </c>
      <c r="G53">
        <v>7.0000000000000001E-3</v>
      </c>
    </row>
    <row r="54" spans="1:7" x14ac:dyDescent="0.2">
      <c r="A54">
        <v>8521317764</v>
      </c>
      <c r="B54">
        <v>1654878491968</v>
      </c>
      <c r="C54" t="s">
        <v>173</v>
      </c>
      <c r="D54" t="s">
        <v>10</v>
      </c>
      <c r="E54" t="s">
        <v>11</v>
      </c>
      <c r="F54">
        <v>1700</v>
      </c>
      <c r="G54">
        <v>8.9999999999999993E-3</v>
      </c>
    </row>
    <row r="55" spans="1:7" x14ac:dyDescent="0.2">
      <c r="A55">
        <v>8529044095</v>
      </c>
      <c r="B55">
        <v>1654936648145</v>
      </c>
      <c r="C55" t="s">
        <v>174</v>
      </c>
      <c r="D55" t="s">
        <v>10</v>
      </c>
      <c r="E55" t="s">
        <v>11</v>
      </c>
      <c r="F55">
        <v>1650</v>
      </c>
      <c r="G55">
        <v>4.0000000000000001E-3</v>
      </c>
    </row>
    <row r="56" spans="1:7" x14ac:dyDescent="0.2">
      <c r="A56">
        <v>8543413214</v>
      </c>
      <c r="B56">
        <v>1655000809320</v>
      </c>
      <c r="C56" t="s">
        <v>175</v>
      </c>
      <c r="D56" t="s">
        <v>10</v>
      </c>
      <c r="E56" t="s">
        <v>11</v>
      </c>
      <c r="F56">
        <v>1500</v>
      </c>
      <c r="G56">
        <v>1.4999999999999999E-2</v>
      </c>
    </row>
    <row r="57" spans="1:7" x14ac:dyDescent="0.2">
      <c r="A57">
        <v>8583401901</v>
      </c>
      <c r="B57">
        <v>1655131368084</v>
      </c>
      <c r="C57" t="s">
        <v>176</v>
      </c>
      <c r="D57" t="s">
        <v>10</v>
      </c>
      <c r="E57" t="s">
        <v>11</v>
      </c>
      <c r="F57">
        <v>1200</v>
      </c>
      <c r="G57">
        <v>4.2000000000000003E-2</v>
      </c>
    </row>
    <row r="58" spans="1:7" x14ac:dyDescent="0.2">
      <c r="A58">
        <v>8703643691</v>
      </c>
      <c r="B58">
        <v>1655582877492</v>
      </c>
      <c r="C58" t="s">
        <v>177</v>
      </c>
      <c r="D58" t="s">
        <v>10</v>
      </c>
      <c r="E58" t="s">
        <v>11</v>
      </c>
      <c r="F58">
        <v>900</v>
      </c>
      <c r="G58">
        <v>6.9000000000000006E-2</v>
      </c>
    </row>
    <row r="59" spans="1:7" x14ac:dyDescent="0.2">
      <c r="A59">
        <v>8728761695</v>
      </c>
      <c r="B59">
        <v>1655688567213</v>
      </c>
      <c r="C59" t="s">
        <v>178</v>
      </c>
      <c r="D59" t="s">
        <v>10</v>
      </c>
      <c r="E59" t="s">
        <v>17</v>
      </c>
      <c r="F59">
        <v>1080</v>
      </c>
      <c r="G59">
        <v>4.4999999999999998E-2</v>
      </c>
    </row>
  </sheetData>
  <autoFilter ref="A1:G4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topLeftCell="A263" workbookViewId="0">
      <selection activeCell="C279" sqref="C279"/>
    </sheetView>
  </sheetViews>
  <sheetFormatPr defaultRowHeight="14.25" x14ac:dyDescent="0.2"/>
  <cols>
    <col min="1" max="1" width="10.875" bestFit="1" customWidth="1"/>
    <col min="2" max="2" width="13.5" customWidth="1"/>
    <col min="3" max="3" width="25.75" customWidth="1"/>
    <col min="7" max="7" width="9.5" bestFit="1" customWidth="1"/>
    <col min="9" max="9" width="9.375" bestFit="1" customWidth="1"/>
  </cols>
  <sheetData>
    <row r="1" spans="1:13" x14ac:dyDescent="0.2">
      <c r="A1" t="s">
        <v>21</v>
      </c>
      <c r="B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13" x14ac:dyDescent="0.2">
      <c r="A2">
        <v>5959381167</v>
      </c>
      <c r="B2" s="10">
        <v>1641040000000</v>
      </c>
      <c r="C2" t="s">
        <v>9</v>
      </c>
      <c r="D2" t="s">
        <v>10</v>
      </c>
      <c r="E2" t="s">
        <v>11</v>
      </c>
      <c r="F2">
        <v>3719.3</v>
      </c>
      <c r="G2">
        <v>1.7999999999999999E-2</v>
      </c>
      <c r="H2">
        <f>F2*G2</f>
        <v>66.947400000000002</v>
      </c>
    </row>
    <row r="3" spans="1:13" x14ac:dyDescent="0.2">
      <c r="A3">
        <v>6028207972</v>
      </c>
      <c r="B3" s="10">
        <v>1641410000000</v>
      </c>
      <c r="C3" t="s">
        <v>12</v>
      </c>
      <c r="D3" t="s">
        <v>10</v>
      </c>
      <c r="E3" t="s">
        <v>11</v>
      </c>
      <c r="F3">
        <v>3670</v>
      </c>
      <c r="G3">
        <v>1E-3</v>
      </c>
      <c r="H3">
        <f t="shared" ref="H3:H12" si="0">F3*G3</f>
        <v>3.67</v>
      </c>
    </row>
    <row r="4" spans="1:13" x14ac:dyDescent="0.2">
      <c r="A4">
        <v>6041740573</v>
      </c>
      <c r="B4" s="10">
        <v>1641440000000</v>
      </c>
      <c r="C4" t="s">
        <v>13</v>
      </c>
      <c r="D4" t="s">
        <v>10</v>
      </c>
      <c r="E4" t="s">
        <v>11</v>
      </c>
      <c r="F4">
        <v>3460</v>
      </c>
      <c r="G4">
        <v>3.0000000000000001E-3</v>
      </c>
      <c r="H4">
        <f t="shared" si="0"/>
        <v>10.38</v>
      </c>
    </row>
    <row r="5" spans="1:13" x14ac:dyDescent="0.2">
      <c r="A5">
        <v>6062774063</v>
      </c>
      <c r="B5" s="10">
        <v>1641530000000</v>
      </c>
      <c r="C5" t="s">
        <v>14</v>
      </c>
      <c r="D5" t="s">
        <v>10</v>
      </c>
      <c r="E5" t="s">
        <v>11</v>
      </c>
      <c r="F5">
        <v>3320</v>
      </c>
      <c r="G5">
        <v>2E-3</v>
      </c>
      <c r="H5">
        <f t="shared" si="0"/>
        <v>6.6400000000000006</v>
      </c>
    </row>
    <row r="6" spans="1:13" x14ac:dyDescent="0.2">
      <c r="A6">
        <v>6078663048</v>
      </c>
      <c r="B6" s="10">
        <v>1641570000000</v>
      </c>
      <c r="C6" t="s">
        <v>15</v>
      </c>
      <c r="D6" t="s">
        <v>10</v>
      </c>
      <c r="E6" t="s">
        <v>11</v>
      </c>
      <c r="F6">
        <v>3110</v>
      </c>
      <c r="G6">
        <v>3.0000000000000001E-3</v>
      </c>
      <c r="H6">
        <f t="shared" si="0"/>
        <v>9.33</v>
      </c>
    </row>
    <row r="7" spans="1:13" x14ac:dyDescent="0.2">
      <c r="A7">
        <v>6655175766</v>
      </c>
      <c r="B7" s="10">
        <v>1644330000000</v>
      </c>
      <c r="C7" t="s">
        <v>18</v>
      </c>
      <c r="D7" t="s">
        <v>10</v>
      </c>
      <c r="E7" t="s">
        <v>11</v>
      </c>
      <c r="F7">
        <v>3040</v>
      </c>
      <c r="G7">
        <v>3.0000000000000001E-3</v>
      </c>
      <c r="H7">
        <f t="shared" si="0"/>
        <v>9.120000000000001</v>
      </c>
    </row>
    <row r="8" spans="1:13" x14ac:dyDescent="0.2">
      <c r="A8">
        <v>6970658952</v>
      </c>
      <c r="B8" s="10">
        <v>1646320000000</v>
      </c>
      <c r="C8" t="s">
        <v>19</v>
      </c>
      <c r="D8" t="s">
        <v>10</v>
      </c>
      <c r="E8" t="s">
        <v>11</v>
      </c>
      <c r="F8">
        <v>2830</v>
      </c>
      <c r="G8">
        <v>1E-3</v>
      </c>
      <c r="H8">
        <f>F8*G8</f>
        <v>2.83</v>
      </c>
    </row>
    <row r="9" spans="1:13" x14ac:dyDescent="0.2">
      <c r="A9">
        <v>6970658952</v>
      </c>
      <c r="B9" s="10">
        <v>1646320000000</v>
      </c>
      <c r="C9" t="s">
        <v>19</v>
      </c>
      <c r="D9" t="s">
        <v>10</v>
      </c>
      <c r="E9" t="s">
        <v>11</v>
      </c>
      <c r="F9">
        <v>2830</v>
      </c>
      <c r="G9">
        <v>5.0000000000000001E-3</v>
      </c>
      <c r="H9">
        <f>F9*G9</f>
        <v>14.15</v>
      </c>
      <c r="I9" s="11">
        <v>44638</v>
      </c>
      <c r="J9" s="12">
        <f>SUM(G9)</f>
        <v>5.0000000000000001E-3</v>
      </c>
      <c r="K9" s="12">
        <f>SUM(H9)/J9</f>
        <v>2830</v>
      </c>
      <c r="L9" s="13">
        <f>SUM(G10:G11)</f>
        <v>5.0000000000000001E-3</v>
      </c>
      <c r="M9" s="13">
        <f>SUM(H10:H11)/L9</f>
        <v>3068.0000000000005</v>
      </c>
    </row>
    <row r="10" spans="1:13" x14ac:dyDescent="0.2">
      <c r="A10">
        <v>6238511668</v>
      </c>
      <c r="B10" s="10">
        <v>1642340000000</v>
      </c>
      <c r="C10" t="s">
        <v>16</v>
      </c>
      <c r="D10" t="s">
        <v>10</v>
      </c>
      <c r="E10" t="s">
        <v>17</v>
      </c>
      <c r="F10">
        <v>3320</v>
      </c>
      <c r="G10">
        <v>2E-3</v>
      </c>
      <c r="H10">
        <f t="shared" si="0"/>
        <v>6.6400000000000006</v>
      </c>
    </row>
    <row r="11" spans="1:13" x14ac:dyDescent="0.2">
      <c r="A11">
        <v>7143026152</v>
      </c>
      <c r="B11" s="10">
        <v>1647620000000</v>
      </c>
      <c r="C11" t="s">
        <v>20</v>
      </c>
      <c r="D11" t="s">
        <v>10</v>
      </c>
      <c r="E11" t="s">
        <v>17</v>
      </c>
      <c r="F11">
        <v>2900</v>
      </c>
      <c r="G11">
        <v>3.0000000000000001E-3</v>
      </c>
      <c r="H11">
        <f t="shared" si="0"/>
        <v>8.7000000000000011</v>
      </c>
    </row>
    <row r="12" spans="1:13" s="15" customFormat="1" x14ac:dyDescent="0.2">
      <c r="A12" s="39" t="s">
        <v>27</v>
      </c>
      <c r="B12" s="39"/>
      <c r="C12" s="39"/>
      <c r="D12" s="39"/>
      <c r="E12" s="15" t="s">
        <v>11</v>
      </c>
      <c r="F12" s="15">
        <f>SUM(H2:H8)/G12</f>
        <v>3513.4645161290323</v>
      </c>
      <c r="G12" s="15">
        <f>SUM(G2:G8)</f>
        <v>3.1E-2</v>
      </c>
      <c r="H12" s="15">
        <f t="shared" si="0"/>
        <v>108.9174</v>
      </c>
    </row>
    <row r="13" spans="1:13" x14ac:dyDescent="0.2">
      <c r="A13">
        <v>5959381167</v>
      </c>
      <c r="B13" s="10">
        <v>1641040000000</v>
      </c>
      <c r="C13" t="s">
        <v>9</v>
      </c>
      <c r="D13" t="s">
        <v>10</v>
      </c>
      <c r="E13" t="s">
        <v>11</v>
      </c>
      <c r="F13">
        <v>3719.3</v>
      </c>
      <c r="G13">
        <v>1.7999999999999999E-2</v>
      </c>
      <c r="H13">
        <f>F13*G13</f>
        <v>66.947400000000002</v>
      </c>
    </row>
    <row r="14" spans="1:13" x14ac:dyDescent="0.2">
      <c r="A14">
        <v>6028207972</v>
      </c>
      <c r="B14" s="10">
        <v>1641410000000</v>
      </c>
      <c r="C14" t="s">
        <v>12</v>
      </c>
      <c r="D14" t="s">
        <v>10</v>
      </c>
      <c r="E14" t="s">
        <v>11</v>
      </c>
      <c r="F14">
        <v>3670</v>
      </c>
      <c r="G14">
        <v>1E-3</v>
      </c>
      <c r="H14">
        <f t="shared" ref="H14:H16" si="1">F14*G14</f>
        <v>3.67</v>
      </c>
    </row>
    <row r="15" spans="1:13" x14ac:dyDescent="0.2">
      <c r="A15">
        <v>6041740573</v>
      </c>
      <c r="B15" s="10">
        <v>1641440000000</v>
      </c>
      <c r="C15" t="s">
        <v>13</v>
      </c>
      <c r="D15" t="s">
        <v>10</v>
      </c>
      <c r="E15" t="s">
        <v>11</v>
      </c>
      <c r="F15">
        <v>3460</v>
      </c>
      <c r="G15">
        <v>3.0000000000000001E-3</v>
      </c>
      <c r="H15">
        <f t="shared" si="1"/>
        <v>10.38</v>
      </c>
    </row>
    <row r="16" spans="1:13" x14ac:dyDescent="0.2">
      <c r="A16">
        <v>6655175766</v>
      </c>
      <c r="B16" s="10">
        <v>1644330000000</v>
      </c>
      <c r="C16" t="s">
        <v>18</v>
      </c>
      <c r="D16" t="s">
        <v>10</v>
      </c>
      <c r="E16" t="s">
        <v>11</v>
      </c>
      <c r="F16">
        <v>3040</v>
      </c>
      <c r="G16">
        <v>2E-3</v>
      </c>
      <c r="H16">
        <f t="shared" si="1"/>
        <v>6.08</v>
      </c>
    </row>
    <row r="17" spans="1:13" x14ac:dyDescent="0.2">
      <c r="A17">
        <v>6970658952</v>
      </c>
      <c r="B17" s="10">
        <v>1646320000000</v>
      </c>
      <c r="C17" t="s">
        <v>19</v>
      </c>
      <c r="D17" t="s">
        <v>10</v>
      </c>
      <c r="E17" t="s">
        <v>11</v>
      </c>
      <c r="F17">
        <v>2830</v>
      </c>
      <c r="G17">
        <v>1E-3</v>
      </c>
      <c r="H17">
        <f>F17*G17</f>
        <v>2.83</v>
      </c>
    </row>
    <row r="18" spans="1:13" x14ac:dyDescent="0.2">
      <c r="A18">
        <v>6655175766</v>
      </c>
      <c r="B18" s="10">
        <v>1644330000000</v>
      </c>
      <c r="C18" t="s">
        <v>18</v>
      </c>
      <c r="D18" t="s">
        <v>10</v>
      </c>
      <c r="E18" t="s">
        <v>11</v>
      </c>
      <c r="F18">
        <v>3040</v>
      </c>
      <c r="G18">
        <v>1E-3</v>
      </c>
      <c r="H18">
        <f t="shared" ref="H18" si="2">F18*G18</f>
        <v>3.04</v>
      </c>
    </row>
    <row r="19" spans="1:13" x14ac:dyDescent="0.2">
      <c r="A19">
        <v>6062774063</v>
      </c>
      <c r="B19" s="10">
        <v>1641530000000</v>
      </c>
      <c r="C19" t="s">
        <v>14</v>
      </c>
      <c r="D19" t="s">
        <v>10</v>
      </c>
      <c r="E19" t="s">
        <v>11</v>
      </c>
      <c r="F19">
        <v>3320</v>
      </c>
      <c r="G19">
        <v>2E-3</v>
      </c>
      <c r="H19">
        <f>F19*G19</f>
        <v>6.6400000000000006</v>
      </c>
    </row>
    <row r="20" spans="1:13" x14ac:dyDescent="0.2">
      <c r="A20">
        <v>6078663048</v>
      </c>
      <c r="B20" s="10">
        <v>1641570000000</v>
      </c>
      <c r="C20" t="s">
        <v>15</v>
      </c>
      <c r="D20" t="s">
        <v>10</v>
      </c>
      <c r="E20" t="s">
        <v>11</v>
      </c>
      <c r="F20">
        <v>3110</v>
      </c>
      <c r="G20">
        <v>3.0000000000000001E-3</v>
      </c>
      <c r="H20">
        <f>F20*G20</f>
        <v>9.33</v>
      </c>
      <c r="I20" s="11">
        <v>44649</v>
      </c>
      <c r="J20" s="12">
        <f>SUM(G17:G20)</f>
        <v>7.0000000000000001E-3</v>
      </c>
      <c r="K20" s="12">
        <f>SUM(H17:H20)/J20</f>
        <v>3120.0000000000005</v>
      </c>
      <c r="L20" s="13">
        <f>SUM(G21:G23)</f>
        <v>7.0000000000000001E-3</v>
      </c>
      <c r="M20" s="13">
        <f>SUM(H21:H23)/L20</f>
        <v>3240</v>
      </c>
    </row>
    <row r="21" spans="1:13" x14ac:dyDescent="0.2">
      <c r="A21">
        <v>7185596243</v>
      </c>
      <c r="B21">
        <v>1647917071474</v>
      </c>
      <c r="C21" t="s">
        <v>83</v>
      </c>
      <c r="D21" t="s">
        <v>10</v>
      </c>
      <c r="E21" t="s">
        <v>17</v>
      </c>
      <c r="F21">
        <v>2970</v>
      </c>
      <c r="G21">
        <v>1E-3</v>
      </c>
      <c r="H21">
        <f>F21*G21</f>
        <v>2.97</v>
      </c>
      <c r="I21" s="11"/>
      <c r="J21" s="12"/>
      <c r="K21" s="12"/>
      <c r="L21" s="13"/>
      <c r="M21" s="13"/>
    </row>
    <row r="22" spans="1:13" x14ac:dyDescent="0.2">
      <c r="A22">
        <v>7234487481</v>
      </c>
      <c r="B22">
        <v>1648211335043</v>
      </c>
      <c r="C22" t="s">
        <v>84</v>
      </c>
      <c r="D22" t="s">
        <v>10</v>
      </c>
      <c r="E22" t="s">
        <v>17</v>
      </c>
      <c r="F22">
        <v>3180</v>
      </c>
      <c r="G22">
        <v>3.0000000000000001E-3</v>
      </c>
      <c r="H22">
        <f t="shared" ref="H22:H23" si="3">F22*G22</f>
        <v>9.5400000000000009</v>
      </c>
    </row>
    <row r="23" spans="1:13" x14ac:dyDescent="0.2">
      <c r="A23">
        <v>7275763270</v>
      </c>
      <c r="B23">
        <v>1648475740884</v>
      </c>
      <c r="C23" t="s">
        <v>85</v>
      </c>
      <c r="D23" t="s">
        <v>10</v>
      </c>
      <c r="E23" t="s">
        <v>17</v>
      </c>
      <c r="F23">
        <v>3390</v>
      </c>
      <c r="G23">
        <v>3.0000000000000001E-3</v>
      </c>
      <c r="H23">
        <f t="shared" si="3"/>
        <v>10.17</v>
      </c>
    </row>
    <row r="24" spans="1:13" s="15" customFormat="1" x14ac:dyDescent="0.2">
      <c r="A24" s="39" t="s">
        <v>27</v>
      </c>
      <c r="B24" s="39"/>
      <c r="C24" s="39"/>
      <c r="D24" s="39"/>
      <c r="E24" s="15" t="s">
        <v>11</v>
      </c>
      <c r="F24" s="15">
        <f>SUM(H13:H16)/G24</f>
        <v>3628.2249999999999</v>
      </c>
      <c r="G24" s="15">
        <f>SUM(G13:G16)</f>
        <v>2.4E-2</v>
      </c>
      <c r="H24" s="15">
        <f>F24*G24</f>
        <v>87.077399999999997</v>
      </c>
    </row>
    <row r="25" spans="1:13" x14ac:dyDescent="0.2">
      <c r="A25">
        <v>5959381167</v>
      </c>
      <c r="B25" s="10">
        <v>1641040000000</v>
      </c>
      <c r="C25" t="s">
        <v>9</v>
      </c>
      <c r="D25" t="s">
        <v>10</v>
      </c>
      <c r="E25" t="s">
        <v>11</v>
      </c>
      <c r="F25">
        <v>3719.3</v>
      </c>
      <c r="G25">
        <v>1.7999999999999999E-2</v>
      </c>
      <c r="H25">
        <f>F25*G25</f>
        <v>66.947400000000002</v>
      </c>
    </row>
    <row r="26" spans="1:13" x14ac:dyDescent="0.2">
      <c r="A26">
        <v>6028207972</v>
      </c>
      <c r="B26" s="10">
        <v>1641410000000</v>
      </c>
      <c r="C26" t="s">
        <v>12</v>
      </c>
      <c r="D26" t="s">
        <v>10</v>
      </c>
      <c r="E26" t="s">
        <v>11</v>
      </c>
      <c r="F26">
        <v>3670</v>
      </c>
      <c r="G26">
        <v>1E-3</v>
      </c>
      <c r="H26">
        <f t="shared" ref="H26:H30" si="4">F26*G26</f>
        <v>3.67</v>
      </c>
    </row>
    <row r="27" spans="1:13" x14ac:dyDescent="0.2">
      <c r="A27">
        <v>6655175766</v>
      </c>
      <c r="B27" s="10">
        <v>1644330000000</v>
      </c>
      <c r="C27" t="s">
        <v>18</v>
      </c>
      <c r="D27" t="s">
        <v>10</v>
      </c>
      <c r="E27" t="s">
        <v>11</v>
      </c>
      <c r="F27">
        <v>3040</v>
      </c>
      <c r="G27">
        <v>2E-3</v>
      </c>
      <c r="H27">
        <f>F27*G27</f>
        <v>6.08</v>
      </c>
    </row>
    <row r="28" spans="1:13" x14ac:dyDescent="0.2">
      <c r="A28">
        <v>6041740573</v>
      </c>
      <c r="B28" s="10">
        <v>1641440000000</v>
      </c>
      <c r="C28" t="s">
        <v>13</v>
      </c>
      <c r="D28" t="s">
        <v>10</v>
      </c>
      <c r="E28" t="s">
        <v>11</v>
      </c>
      <c r="F28">
        <v>3460</v>
      </c>
      <c r="G28">
        <v>1E-3</v>
      </c>
      <c r="H28">
        <f>F28*G28</f>
        <v>3.46</v>
      </c>
    </row>
    <row r="29" spans="1:13" x14ac:dyDescent="0.2">
      <c r="A29">
        <v>6041740573</v>
      </c>
      <c r="B29" s="10">
        <v>1641440000000</v>
      </c>
      <c r="C29" t="s">
        <v>13</v>
      </c>
      <c r="D29" t="s">
        <v>10</v>
      </c>
      <c r="E29" t="s">
        <v>11</v>
      </c>
      <c r="F29">
        <v>3460</v>
      </c>
      <c r="G29">
        <v>2E-3</v>
      </c>
      <c r="H29">
        <f>F29*G29</f>
        <v>6.92</v>
      </c>
    </row>
    <row r="30" spans="1:13" x14ac:dyDescent="0.2">
      <c r="A30">
        <v>7391788268</v>
      </c>
      <c r="B30">
        <v>1649023200580</v>
      </c>
      <c r="C30" t="s">
        <v>86</v>
      </c>
      <c r="D30" t="s">
        <v>10</v>
      </c>
      <c r="E30" t="s">
        <v>17</v>
      </c>
      <c r="F30">
        <v>3530</v>
      </c>
      <c r="G30">
        <v>2E-3</v>
      </c>
      <c r="H30">
        <f t="shared" si="4"/>
        <v>7.0600000000000005</v>
      </c>
      <c r="I30" s="11">
        <v>44655</v>
      </c>
      <c r="J30" s="12">
        <f>SUM(G29)</f>
        <v>2E-3</v>
      </c>
      <c r="K30" s="12">
        <f>SUM(H29)/J30</f>
        <v>3460</v>
      </c>
      <c r="L30" s="21">
        <f>SUM(G30)</f>
        <v>2E-3</v>
      </c>
      <c r="M30" s="21">
        <f>SUM(H30)/L30</f>
        <v>3530</v>
      </c>
    </row>
    <row r="31" spans="1:13" s="15" customFormat="1" x14ac:dyDescent="0.2">
      <c r="A31" s="39" t="s">
        <v>27</v>
      </c>
      <c r="B31" s="39"/>
      <c r="C31" s="39"/>
      <c r="D31" s="39"/>
      <c r="E31" s="15" t="s">
        <v>11</v>
      </c>
      <c r="F31" s="15">
        <f>SUM(H25:H28)/G31</f>
        <v>3643.5181818181818</v>
      </c>
      <c r="G31" s="15">
        <f>SUM(G25:G28)</f>
        <v>2.1999999999999999E-2</v>
      </c>
      <c r="H31" s="15">
        <f>F31*G31</f>
        <v>80.157399999999996</v>
      </c>
    </row>
    <row r="32" spans="1:13" x14ac:dyDescent="0.2">
      <c r="A32">
        <v>5959381167</v>
      </c>
      <c r="B32" s="10">
        <v>1641040000000</v>
      </c>
      <c r="C32" t="s">
        <v>9</v>
      </c>
      <c r="D32" t="s">
        <v>10</v>
      </c>
      <c r="E32" t="s">
        <v>11</v>
      </c>
      <c r="F32">
        <v>3719.3</v>
      </c>
      <c r="G32">
        <v>1.7999999999999999E-2</v>
      </c>
      <c r="H32">
        <f>F32*G32</f>
        <v>66.947400000000002</v>
      </c>
    </row>
    <row r="33" spans="1:13" x14ac:dyDescent="0.2">
      <c r="A33">
        <v>6028207972</v>
      </c>
      <c r="B33" s="10">
        <v>1641410000000</v>
      </c>
      <c r="C33" t="s">
        <v>12</v>
      </c>
      <c r="D33" t="s">
        <v>10</v>
      </c>
      <c r="E33" t="s">
        <v>11</v>
      </c>
      <c r="F33">
        <v>3670</v>
      </c>
      <c r="G33">
        <v>1E-3</v>
      </c>
      <c r="H33">
        <f t="shared" ref="H33" si="5">F33*G33</f>
        <v>3.67</v>
      </c>
    </row>
    <row r="34" spans="1:13" x14ac:dyDescent="0.2">
      <c r="A34">
        <v>6655175766</v>
      </c>
      <c r="B34" s="10">
        <v>1644330000000</v>
      </c>
      <c r="C34" t="s">
        <v>18</v>
      </c>
      <c r="D34" t="s">
        <v>10</v>
      </c>
      <c r="E34" t="s">
        <v>11</v>
      </c>
      <c r="F34">
        <v>3040</v>
      </c>
      <c r="G34">
        <v>2E-3</v>
      </c>
      <c r="H34">
        <f>F34*G34</f>
        <v>6.08</v>
      </c>
    </row>
    <row r="35" spans="1:13" x14ac:dyDescent="0.2">
      <c r="A35">
        <v>6041740573</v>
      </c>
      <c r="B35" s="10">
        <v>1641440000000</v>
      </c>
      <c r="C35" t="s">
        <v>13</v>
      </c>
      <c r="D35" t="s">
        <v>10</v>
      </c>
      <c r="E35" t="s">
        <v>11</v>
      </c>
      <c r="F35">
        <v>3460</v>
      </c>
      <c r="G35">
        <v>1E-3</v>
      </c>
      <c r="H35">
        <f>F35*G35</f>
        <v>3.46</v>
      </c>
    </row>
    <row r="36" spans="1:13" x14ac:dyDescent="0.2">
      <c r="A36">
        <v>7419076359</v>
      </c>
      <c r="B36">
        <v>1649169905945</v>
      </c>
      <c r="C36" t="s">
        <v>101</v>
      </c>
      <c r="D36" t="s">
        <v>10</v>
      </c>
      <c r="E36" t="s">
        <v>11</v>
      </c>
      <c r="F36">
        <v>3440</v>
      </c>
      <c r="G36">
        <v>6.0000000000000001E-3</v>
      </c>
      <c r="H36">
        <f t="shared" ref="H36:H42" si="6">F36*G36</f>
        <v>20.64</v>
      </c>
    </row>
    <row r="37" spans="1:13" x14ac:dyDescent="0.2">
      <c r="A37">
        <v>7420134102</v>
      </c>
      <c r="B37">
        <v>1649174612392</v>
      </c>
      <c r="C37" t="s">
        <v>102</v>
      </c>
      <c r="D37" t="s">
        <v>10</v>
      </c>
      <c r="E37" t="s">
        <v>11</v>
      </c>
      <c r="F37">
        <v>3440</v>
      </c>
      <c r="G37">
        <v>1E-3</v>
      </c>
      <c r="H37">
        <f t="shared" si="6"/>
        <v>3.44</v>
      </c>
    </row>
    <row r="38" spans="1:13" x14ac:dyDescent="0.2">
      <c r="A38">
        <v>7420134168</v>
      </c>
      <c r="B38">
        <v>1649174612485</v>
      </c>
      <c r="C38" t="s">
        <v>103</v>
      </c>
      <c r="D38" t="s">
        <v>10</v>
      </c>
      <c r="E38" t="s">
        <v>11</v>
      </c>
      <c r="F38">
        <v>3440</v>
      </c>
      <c r="G38">
        <v>1.4E-2</v>
      </c>
      <c r="H38">
        <f t="shared" si="6"/>
        <v>48.160000000000004</v>
      </c>
    </row>
    <row r="39" spans="1:13" x14ac:dyDescent="0.2">
      <c r="A39">
        <v>7433546924</v>
      </c>
      <c r="B39">
        <v>1649240327499</v>
      </c>
      <c r="C39" t="s">
        <v>104</v>
      </c>
      <c r="D39" t="s">
        <v>10</v>
      </c>
      <c r="E39" t="s">
        <v>11</v>
      </c>
      <c r="F39">
        <v>3320</v>
      </c>
      <c r="G39">
        <v>2E-3</v>
      </c>
      <c r="H39">
        <f t="shared" si="6"/>
        <v>6.6400000000000006</v>
      </c>
    </row>
    <row r="40" spans="1:13" x14ac:dyDescent="0.2">
      <c r="A40">
        <v>7438839536</v>
      </c>
      <c r="B40">
        <v>1649256377463</v>
      </c>
      <c r="C40" t="s">
        <v>105</v>
      </c>
      <c r="D40" t="s">
        <v>10</v>
      </c>
      <c r="E40" t="s">
        <v>11</v>
      </c>
      <c r="F40">
        <v>3260</v>
      </c>
      <c r="G40">
        <v>1E-3</v>
      </c>
      <c r="H40">
        <f t="shared" si="6"/>
        <v>3.2600000000000002</v>
      </c>
    </row>
    <row r="41" spans="1:13" x14ac:dyDescent="0.2">
      <c r="A41">
        <v>7505403827</v>
      </c>
      <c r="B41">
        <v>1649671114026</v>
      </c>
      <c r="C41" t="s">
        <v>106</v>
      </c>
      <c r="D41" t="s">
        <v>10</v>
      </c>
      <c r="E41" t="s">
        <v>11</v>
      </c>
      <c r="F41">
        <v>3100</v>
      </c>
      <c r="G41">
        <v>2E-3</v>
      </c>
      <c r="H41">
        <f t="shared" si="6"/>
        <v>6.2</v>
      </c>
    </row>
    <row r="42" spans="1:13" x14ac:dyDescent="0.2">
      <c r="A42">
        <v>7507594279</v>
      </c>
      <c r="B42">
        <v>1649678594304</v>
      </c>
      <c r="C42" t="s">
        <v>107</v>
      </c>
      <c r="D42" t="s">
        <v>10</v>
      </c>
      <c r="E42" t="s">
        <v>11</v>
      </c>
      <c r="F42">
        <v>3045</v>
      </c>
      <c r="G42">
        <v>2E-3</v>
      </c>
      <c r="H42">
        <f t="shared" si="6"/>
        <v>6.09</v>
      </c>
      <c r="I42" s="11">
        <v>44662</v>
      </c>
      <c r="J42" s="12"/>
      <c r="K42" s="12"/>
      <c r="L42" s="13"/>
      <c r="M42" s="13"/>
    </row>
    <row r="43" spans="1:13" s="15" customFormat="1" x14ac:dyDescent="0.2">
      <c r="A43" s="39" t="s">
        <v>27</v>
      </c>
      <c r="B43" s="39"/>
      <c r="C43" s="39"/>
      <c r="D43" s="39"/>
      <c r="E43" s="15" t="s">
        <v>11</v>
      </c>
      <c r="F43" s="15">
        <f>SUM(H32:H42)/G43</f>
        <v>3491.7479999999991</v>
      </c>
      <c r="G43" s="15">
        <f>SUM(G32:G42)</f>
        <v>0.05</v>
      </c>
      <c r="H43" s="15">
        <f>F43*G43</f>
        <v>174.58739999999997</v>
      </c>
    </row>
    <row r="44" spans="1:13" x14ac:dyDescent="0.2">
      <c r="A44">
        <v>5959381167</v>
      </c>
      <c r="B44" s="10">
        <v>1641040000000</v>
      </c>
      <c r="C44" t="s">
        <v>9</v>
      </c>
      <c r="D44" t="s">
        <v>10</v>
      </c>
      <c r="E44" t="s">
        <v>11</v>
      </c>
      <c r="F44">
        <v>3719.3</v>
      </c>
      <c r="G44">
        <v>1.7999999999999999E-2</v>
      </c>
      <c r="H44">
        <f>F44*G44</f>
        <v>66.947400000000002</v>
      </c>
    </row>
    <row r="45" spans="1:13" x14ac:dyDescent="0.2">
      <c r="A45">
        <v>6028207972</v>
      </c>
      <c r="B45" s="10">
        <v>1641410000000</v>
      </c>
      <c r="C45" t="s">
        <v>12</v>
      </c>
      <c r="D45" t="s">
        <v>10</v>
      </c>
      <c r="E45" t="s">
        <v>11</v>
      </c>
      <c r="F45">
        <v>3670</v>
      </c>
      <c r="G45">
        <v>1E-3</v>
      </c>
      <c r="H45">
        <f t="shared" ref="H45" si="7">F45*G45</f>
        <v>3.67</v>
      </c>
    </row>
    <row r="46" spans="1:13" x14ac:dyDescent="0.2">
      <c r="A46">
        <v>6655175766</v>
      </c>
      <c r="B46" s="10">
        <v>1644330000000</v>
      </c>
      <c r="C46" t="s">
        <v>18</v>
      </c>
      <c r="D46" t="s">
        <v>10</v>
      </c>
      <c r="E46" t="s">
        <v>11</v>
      </c>
      <c r="F46">
        <v>3040</v>
      </c>
      <c r="G46">
        <v>2E-3</v>
      </c>
      <c r="H46">
        <f>F46*G46</f>
        <v>6.08</v>
      </c>
    </row>
    <row r="47" spans="1:13" x14ac:dyDescent="0.2">
      <c r="A47">
        <v>6041740573</v>
      </c>
      <c r="B47" s="10">
        <v>1641440000000</v>
      </c>
      <c r="C47" t="s">
        <v>13</v>
      </c>
      <c r="D47" t="s">
        <v>10</v>
      </c>
      <c r="E47" t="s">
        <v>11</v>
      </c>
      <c r="F47">
        <v>3460</v>
      </c>
      <c r="G47">
        <v>1E-3</v>
      </c>
      <c r="H47">
        <f>F47*G47</f>
        <v>3.46</v>
      </c>
    </row>
    <row r="48" spans="1:13" x14ac:dyDescent="0.2">
      <c r="A48">
        <v>7419076359</v>
      </c>
      <c r="B48">
        <v>1649169905945</v>
      </c>
      <c r="C48" t="s">
        <v>101</v>
      </c>
      <c r="D48" t="s">
        <v>10</v>
      </c>
      <c r="E48" t="s">
        <v>11</v>
      </c>
      <c r="F48">
        <v>3440</v>
      </c>
      <c r="G48">
        <v>6.0000000000000001E-3</v>
      </c>
      <c r="H48">
        <f t="shared" ref="H48:H59" si="8">F48*G48</f>
        <v>20.64</v>
      </c>
    </row>
    <row r="49" spans="1:13" x14ac:dyDescent="0.2">
      <c r="A49">
        <v>7420134102</v>
      </c>
      <c r="B49">
        <v>1649174612392</v>
      </c>
      <c r="C49" t="s">
        <v>102</v>
      </c>
      <c r="D49" t="s">
        <v>10</v>
      </c>
      <c r="E49" t="s">
        <v>11</v>
      </c>
      <c r="F49">
        <v>3440</v>
      </c>
      <c r="G49">
        <v>1E-3</v>
      </c>
      <c r="H49">
        <f t="shared" si="8"/>
        <v>3.44</v>
      </c>
    </row>
    <row r="50" spans="1:13" x14ac:dyDescent="0.2">
      <c r="A50">
        <v>7420134168</v>
      </c>
      <c r="B50">
        <v>1649174612485</v>
      </c>
      <c r="C50" t="s">
        <v>103</v>
      </c>
      <c r="D50" t="s">
        <v>10</v>
      </c>
      <c r="E50" t="s">
        <v>11</v>
      </c>
      <c r="F50">
        <v>3440</v>
      </c>
      <c r="G50">
        <v>1.4E-2</v>
      </c>
      <c r="H50">
        <f t="shared" si="8"/>
        <v>48.160000000000004</v>
      </c>
    </row>
    <row r="51" spans="1:13" x14ac:dyDescent="0.2">
      <c r="A51">
        <v>7433546924</v>
      </c>
      <c r="B51">
        <v>1649240327499</v>
      </c>
      <c r="C51" t="s">
        <v>104</v>
      </c>
      <c r="D51" t="s">
        <v>10</v>
      </c>
      <c r="E51" t="s">
        <v>11</v>
      </c>
      <c r="F51">
        <v>3320</v>
      </c>
      <c r="G51">
        <v>2E-3</v>
      </c>
      <c r="H51">
        <f t="shared" si="8"/>
        <v>6.6400000000000006</v>
      </c>
    </row>
    <row r="52" spans="1:13" x14ac:dyDescent="0.2">
      <c r="A52">
        <v>7438839536</v>
      </c>
      <c r="B52">
        <v>1649256377463</v>
      </c>
      <c r="C52" t="s">
        <v>105</v>
      </c>
      <c r="D52" t="s">
        <v>10</v>
      </c>
      <c r="E52" t="s">
        <v>11</v>
      </c>
      <c r="F52">
        <v>3260</v>
      </c>
      <c r="G52">
        <v>1E-3</v>
      </c>
      <c r="H52">
        <f t="shared" si="8"/>
        <v>3.2600000000000002</v>
      </c>
    </row>
    <row r="53" spans="1:13" x14ac:dyDescent="0.2">
      <c r="A53">
        <v>7505403827</v>
      </c>
      <c r="B53">
        <v>1649671114026</v>
      </c>
      <c r="C53" t="s">
        <v>106</v>
      </c>
      <c r="D53" t="s">
        <v>10</v>
      </c>
      <c r="E53" t="s">
        <v>11</v>
      </c>
      <c r="F53">
        <v>3100</v>
      </c>
      <c r="G53">
        <v>2E-3</v>
      </c>
      <c r="H53">
        <f t="shared" si="8"/>
        <v>6.2</v>
      </c>
    </row>
    <row r="54" spans="1:13" x14ac:dyDescent="0.2">
      <c r="A54">
        <v>7507594279</v>
      </c>
      <c r="B54">
        <v>1649678594304</v>
      </c>
      <c r="C54" t="s">
        <v>107</v>
      </c>
      <c r="D54" t="s">
        <v>10</v>
      </c>
      <c r="E54" t="s">
        <v>11</v>
      </c>
      <c r="F54">
        <v>3045</v>
      </c>
      <c r="G54">
        <v>2E-3</v>
      </c>
      <c r="H54">
        <f t="shared" si="8"/>
        <v>6.09</v>
      </c>
    </row>
    <row r="55" spans="1:13" x14ac:dyDescent="0.2">
      <c r="A55">
        <v>7559228023</v>
      </c>
      <c r="B55">
        <v>1649962492925</v>
      </c>
      <c r="C55" t="s">
        <v>116</v>
      </c>
      <c r="D55" t="s">
        <v>10</v>
      </c>
      <c r="E55" t="s">
        <v>11</v>
      </c>
      <c r="F55">
        <v>3000</v>
      </c>
      <c r="G55">
        <v>1E-3</v>
      </c>
      <c r="H55">
        <f t="shared" si="8"/>
        <v>3</v>
      </c>
    </row>
    <row r="56" spans="1:13" x14ac:dyDescent="0.2">
      <c r="A56">
        <v>7590337801</v>
      </c>
      <c r="B56">
        <v>1650238003205</v>
      </c>
      <c r="C56" t="s">
        <v>118</v>
      </c>
      <c r="D56" t="s">
        <v>10</v>
      </c>
      <c r="E56" t="s">
        <v>11</v>
      </c>
      <c r="F56">
        <v>3000</v>
      </c>
      <c r="G56">
        <v>1E-3</v>
      </c>
      <c r="H56">
        <f t="shared" si="8"/>
        <v>3</v>
      </c>
    </row>
    <row r="57" spans="1:13" x14ac:dyDescent="0.2">
      <c r="A57">
        <v>7596358257</v>
      </c>
      <c r="B57">
        <v>1650268140566</v>
      </c>
      <c r="C57" t="s">
        <v>119</v>
      </c>
      <c r="D57" t="s">
        <v>10</v>
      </c>
      <c r="E57" t="s">
        <v>11</v>
      </c>
      <c r="F57">
        <v>2900</v>
      </c>
      <c r="G57">
        <v>1E-3</v>
      </c>
      <c r="H57">
        <f t="shared" si="8"/>
        <v>2.9</v>
      </c>
      <c r="I57" s="11">
        <v>44669</v>
      </c>
      <c r="J57" s="12">
        <f>SUM(G56:G57)</f>
        <v>2E-3</v>
      </c>
      <c r="K57" s="12">
        <f>SUM(H56:H57)/J57</f>
        <v>2950</v>
      </c>
      <c r="L57" s="13">
        <f>SUM(G58:G59)</f>
        <v>2E-3</v>
      </c>
      <c r="M57" s="13">
        <f>SUM(H58:H59)/L57</f>
        <v>3074</v>
      </c>
    </row>
    <row r="58" spans="1:13" x14ac:dyDescent="0.2">
      <c r="A58">
        <v>7542510692</v>
      </c>
      <c r="B58">
        <v>1649863354531</v>
      </c>
      <c r="C58" t="s">
        <v>115</v>
      </c>
      <c r="D58" t="s">
        <v>10</v>
      </c>
      <c r="E58" t="s">
        <v>17</v>
      </c>
      <c r="F58">
        <v>3100</v>
      </c>
      <c r="G58">
        <v>1E-3</v>
      </c>
      <c r="H58">
        <f t="shared" si="8"/>
        <v>3.1</v>
      </c>
    </row>
    <row r="59" spans="1:13" x14ac:dyDescent="0.2">
      <c r="A59">
        <v>7568479599</v>
      </c>
      <c r="B59">
        <v>1650034208999</v>
      </c>
      <c r="C59" t="s">
        <v>117</v>
      </c>
      <c r="D59" t="s">
        <v>10</v>
      </c>
      <c r="E59" t="s">
        <v>17</v>
      </c>
      <c r="F59">
        <v>3048</v>
      </c>
      <c r="G59">
        <v>1E-3</v>
      </c>
      <c r="H59">
        <f t="shared" si="8"/>
        <v>3.048</v>
      </c>
    </row>
    <row r="60" spans="1:13" s="15" customFormat="1" x14ac:dyDescent="0.2">
      <c r="A60" s="39" t="s">
        <v>27</v>
      </c>
      <c r="B60" s="39"/>
      <c r="C60" s="39"/>
      <c r="D60" s="39"/>
      <c r="E60" s="15" t="s">
        <v>11</v>
      </c>
      <c r="F60" s="15">
        <f>SUM(H44:H55)/G60</f>
        <v>3482.1058823529406</v>
      </c>
      <c r="G60" s="15">
        <f>SUM(G44:G55)</f>
        <v>5.1000000000000004E-2</v>
      </c>
      <c r="H60" s="15">
        <f>F60*G60</f>
        <v>177.58739999999997</v>
      </c>
    </row>
    <row r="61" spans="1:13" x14ac:dyDescent="0.2">
      <c r="A61">
        <v>5959381167</v>
      </c>
      <c r="B61" s="10">
        <v>1641040000000</v>
      </c>
      <c r="C61" t="s">
        <v>9</v>
      </c>
      <c r="D61" t="s">
        <v>10</v>
      </c>
      <c r="E61" t="s">
        <v>11</v>
      </c>
      <c r="F61">
        <v>3719.3</v>
      </c>
      <c r="G61">
        <v>1.7999999999999999E-2</v>
      </c>
      <c r="H61">
        <f>F61*G61</f>
        <v>66.947400000000002</v>
      </c>
    </row>
    <row r="62" spans="1:13" x14ac:dyDescent="0.2">
      <c r="A62">
        <v>6028207972</v>
      </c>
      <c r="B62" s="10">
        <v>1641410000000</v>
      </c>
      <c r="C62" t="s">
        <v>12</v>
      </c>
      <c r="D62" t="s">
        <v>10</v>
      </c>
      <c r="E62" t="s">
        <v>11</v>
      </c>
      <c r="F62">
        <v>3670</v>
      </c>
      <c r="G62">
        <v>1E-3</v>
      </c>
      <c r="H62">
        <f t="shared" ref="H62" si="9">F62*G62</f>
        <v>3.67</v>
      </c>
    </row>
    <row r="63" spans="1:13" x14ac:dyDescent="0.2">
      <c r="A63">
        <v>6655175766</v>
      </c>
      <c r="B63" s="10">
        <v>1644330000000</v>
      </c>
      <c r="C63" t="s">
        <v>18</v>
      </c>
      <c r="D63" t="s">
        <v>10</v>
      </c>
      <c r="E63" t="s">
        <v>11</v>
      </c>
      <c r="F63">
        <v>3040</v>
      </c>
      <c r="G63">
        <v>2E-3</v>
      </c>
      <c r="H63">
        <f>F63*G63</f>
        <v>6.08</v>
      </c>
    </row>
    <row r="64" spans="1:13" x14ac:dyDescent="0.2">
      <c r="A64">
        <v>6041740573</v>
      </c>
      <c r="B64" s="10">
        <v>1641440000000</v>
      </c>
      <c r="C64" t="s">
        <v>13</v>
      </c>
      <c r="D64" t="s">
        <v>10</v>
      </c>
      <c r="E64" t="s">
        <v>11</v>
      </c>
      <c r="F64">
        <v>3460</v>
      </c>
      <c r="G64">
        <v>1E-3</v>
      </c>
      <c r="H64">
        <f>F64*G64</f>
        <v>3.46</v>
      </c>
    </row>
    <row r="65" spans="1:13" x14ac:dyDescent="0.2">
      <c r="A65">
        <v>7419076359</v>
      </c>
      <c r="B65">
        <v>1649169905945</v>
      </c>
      <c r="C65" t="s">
        <v>101</v>
      </c>
      <c r="D65" t="s">
        <v>10</v>
      </c>
      <c r="E65" t="s">
        <v>11</v>
      </c>
      <c r="F65">
        <v>3440</v>
      </c>
      <c r="G65">
        <v>6.0000000000000001E-3</v>
      </c>
      <c r="H65">
        <f t="shared" ref="H65:H69" si="10">F65*G65</f>
        <v>20.64</v>
      </c>
    </row>
    <row r="66" spans="1:13" x14ac:dyDescent="0.2">
      <c r="A66">
        <v>7420134102</v>
      </c>
      <c r="B66">
        <v>1649174612392</v>
      </c>
      <c r="C66" t="s">
        <v>102</v>
      </c>
      <c r="D66" t="s">
        <v>10</v>
      </c>
      <c r="E66" t="s">
        <v>11</v>
      </c>
      <c r="F66">
        <v>3440</v>
      </c>
      <c r="G66">
        <v>1E-3</v>
      </c>
      <c r="H66">
        <f t="shared" si="10"/>
        <v>3.44</v>
      </c>
    </row>
    <row r="67" spans="1:13" x14ac:dyDescent="0.2">
      <c r="A67">
        <v>7420134168</v>
      </c>
      <c r="B67">
        <v>1649174612485</v>
      </c>
      <c r="C67" t="s">
        <v>103</v>
      </c>
      <c r="D67" t="s">
        <v>10</v>
      </c>
      <c r="E67" t="s">
        <v>11</v>
      </c>
      <c r="F67">
        <v>3440</v>
      </c>
      <c r="G67">
        <v>1.4E-2</v>
      </c>
      <c r="H67">
        <f t="shared" si="10"/>
        <v>48.160000000000004</v>
      </c>
    </row>
    <row r="68" spans="1:13" x14ac:dyDescent="0.2">
      <c r="A68">
        <v>7433546924</v>
      </c>
      <c r="B68">
        <v>1649240327499</v>
      </c>
      <c r="C68" t="s">
        <v>104</v>
      </c>
      <c r="D68" t="s">
        <v>10</v>
      </c>
      <c r="E68" t="s">
        <v>11</v>
      </c>
      <c r="F68">
        <v>3320</v>
      </c>
      <c r="G68">
        <v>2E-3</v>
      </c>
      <c r="H68">
        <f t="shared" si="10"/>
        <v>6.6400000000000006</v>
      </c>
    </row>
    <row r="69" spans="1:13" x14ac:dyDescent="0.2">
      <c r="A69">
        <v>7438839536</v>
      </c>
      <c r="B69">
        <v>1649256377463</v>
      </c>
      <c r="C69" t="s">
        <v>105</v>
      </c>
      <c r="D69" t="s">
        <v>10</v>
      </c>
      <c r="E69" t="s">
        <v>11</v>
      </c>
      <c r="F69">
        <v>3260</v>
      </c>
      <c r="G69">
        <v>1E-3</v>
      </c>
      <c r="H69">
        <f t="shared" si="10"/>
        <v>3.2600000000000002</v>
      </c>
    </row>
    <row r="70" spans="1:13" x14ac:dyDescent="0.2">
      <c r="A70">
        <v>7559228023</v>
      </c>
      <c r="B70">
        <v>1649962492925</v>
      </c>
      <c r="C70" t="s">
        <v>116</v>
      </c>
      <c r="D70" t="s">
        <v>10</v>
      </c>
      <c r="E70" t="s">
        <v>11</v>
      </c>
      <c r="F70">
        <v>3000</v>
      </c>
      <c r="G70">
        <v>1E-3</v>
      </c>
      <c r="H70">
        <f t="shared" ref="H70:H76" si="11">F70*G70</f>
        <v>3</v>
      </c>
    </row>
    <row r="71" spans="1:13" x14ac:dyDescent="0.2">
      <c r="A71">
        <v>7692844745</v>
      </c>
      <c r="B71">
        <v>1650845427296</v>
      </c>
      <c r="C71" t="s">
        <v>126</v>
      </c>
      <c r="D71" t="s">
        <v>10</v>
      </c>
      <c r="E71" t="s">
        <v>11</v>
      </c>
      <c r="F71">
        <v>2900</v>
      </c>
      <c r="G71">
        <v>1.0999999999999999E-2</v>
      </c>
      <c r="H71">
        <f t="shared" si="11"/>
        <v>31.9</v>
      </c>
    </row>
    <row r="72" spans="1:13" x14ac:dyDescent="0.2">
      <c r="A72">
        <v>7505403827</v>
      </c>
      <c r="B72">
        <v>1649671114026</v>
      </c>
      <c r="C72" t="s">
        <v>106</v>
      </c>
      <c r="D72" t="s">
        <v>10</v>
      </c>
      <c r="E72" t="s">
        <v>11</v>
      </c>
      <c r="F72">
        <v>3100</v>
      </c>
      <c r="G72">
        <v>2E-3</v>
      </c>
      <c r="H72">
        <f t="shared" si="11"/>
        <v>6.2</v>
      </c>
    </row>
    <row r="73" spans="1:13" x14ac:dyDescent="0.2">
      <c r="A73">
        <v>7507594279</v>
      </c>
      <c r="B73">
        <v>1649678594304</v>
      </c>
      <c r="C73" t="s">
        <v>107</v>
      </c>
      <c r="D73" t="s">
        <v>10</v>
      </c>
      <c r="E73" t="s">
        <v>11</v>
      </c>
      <c r="F73">
        <v>3045</v>
      </c>
      <c r="G73">
        <v>2E-3</v>
      </c>
      <c r="H73">
        <f t="shared" si="11"/>
        <v>6.09</v>
      </c>
      <c r="I73" s="11">
        <v>44675</v>
      </c>
      <c r="J73" s="12">
        <f>SUM(G72:G73)</f>
        <v>4.0000000000000001E-3</v>
      </c>
      <c r="K73" s="12">
        <f>SUM(H72:H73)/J73</f>
        <v>3072.4999999999995</v>
      </c>
      <c r="L73" s="13">
        <f>SUM(G72:G73)</f>
        <v>4.0000000000000001E-3</v>
      </c>
      <c r="M73" s="13">
        <f>SUM(H74:H75)/L73</f>
        <v>3112.5</v>
      </c>
    </row>
    <row r="74" spans="1:13" x14ac:dyDescent="0.2">
      <c r="A74">
        <v>7614655120</v>
      </c>
      <c r="B74">
        <v>1650376814052</v>
      </c>
      <c r="C74" t="s">
        <v>124</v>
      </c>
      <c r="D74" t="s">
        <v>10</v>
      </c>
      <c r="E74" t="s">
        <v>17</v>
      </c>
      <c r="F74">
        <v>3100</v>
      </c>
      <c r="G74">
        <v>3.0000000000000001E-3</v>
      </c>
      <c r="H74">
        <f t="shared" si="11"/>
        <v>9.3000000000000007</v>
      </c>
    </row>
    <row r="75" spans="1:13" x14ac:dyDescent="0.2">
      <c r="A75">
        <v>7645484325</v>
      </c>
      <c r="B75">
        <v>1650540610288</v>
      </c>
      <c r="C75" t="s">
        <v>125</v>
      </c>
      <c r="D75" t="s">
        <v>10</v>
      </c>
      <c r="E75" t="s">
        <v>17</v>
      </c>
      <c r="F75">
        <v>3150</v>
      </c>
      <c r="G75">
        <v>1E-3</v>
      </c>
      <c r="H75">
        <f t="shared" si="11"/>
        <v>3.15</v>
      </c>
    </row>
    <row r="76" spans="1:13" s="15" customFormat="1" x14ac:dyDescent="0.2">
      <c r="A76" s="39" t="s">
        <v>27</v>
      </c>
      <c r="B76" s="39"/>
      <c r="C76" s="39"/>
      <c r="D76" s="39"/>
      <c r="E76" s="15" t="s">
        <v>11</v>
      </c>
      <c r="F76" s="15">
        <f>SUM(H61:H71)/G76</f>
        <v>3399.9551724137932</v>
      </c>
      <c r="G76" s="15">
        <f>SUM(G61:G71)</f>
        <v>5.7999999999999996E-2</v>
      </c>
      <c r="H76" s="15">
        <f t="shared" si="11"/>
        <v>197.19739999999999</v>
      </c>
    </row>
    <row r="77" spans="1:13" x14ac:dyDescent="0.2">
      <c r="A77">
        <v>5959381167</v>
      </c>
      <c r="B77" s="10">
        <v>1641040000000</v>
      </c>
      <c r="C77" t="s">
        <v>9</v>
      </c>
      <c r="D77" t="s">
        <v>10</v>
      </c>
      <c r="E77" t="s">
        <v>11</v>
      </c>
      <c r="F77">
        <v>3719.3</v>
      </c>
      <c r="G77">
        <v>1.7999999999999999E-2</v>
      </c>
      <c r="H77">
        <f>F77*G77</f>
        <v>66.947400000000002</v>
      </c>
    </row>
    <row r="78" spans="1:13" x14ac:dyDescent="0.2">
      <c r="A78">
        <v>6028207972</v>
      </c>
      <c r="B78" s="10">
        <v>1641410000000</v>
      </c>
      <c r="C78" t="s">
        <v>12</v>
      </c>
      <c r="D78" t="s">
        <v>10</v>
      </c>
      <c r="E78" t="s">
        <v>11</v>
      </c>
      <c r="F78">
        <v>3670</v>
      </c>
      <c r="G78">
        <v>1E-3</v>
      </c>
      <c r="H78">
        <f t="shared" ref="H78" si="12">F78*G78</f>
        <v>3.67</v>
      </c>
    </row>
    <row r="79" spans="1:13" x14ac:dyDescent="0.2">
      <c r="A79">
        <v>6655175766</v>
      </c>
      <c r="B79" s="10">
        <v>1644330000000</v>
      </c>
      <c r="C79" t="s">
        <v>18</v>
      </c>
      <c r="D79" t="s">
        <v>10</v>
      </c>
      <c r="E79" t="s">
        <v>11</v>
      </c>
      <c r="F79">
        <v>3040</v>
      </c>
      <c r="G79">
        <v>2E-3</v>
      </c>
      <c r="H79">
        <f>F79*G79</f>
        <v>6.08</v>
      </c>
    </row>
    <row r="80" spans="1:13" x14ac:dyDescent="0.2">
      <c r="A80">
        <v>6041740573</v>
      </c>
      <c r="B80" s="10">
        <v>1641440000000</v>
      </c>
      <c r="C80" t="s">
        <v>13</v>
      </c>
      <c r="D80" t="s">
        <v>10</v>
      </c>
      <c r="E80" t="s">
        <v>11</v>
      </c>
      <c r="F80">
        <v>3460</v>
      </c>
      <c r="G80">
        <v>1E-3</v>
      </c>
      <c r="H80">
        <f>F80*G80</f>
        <v>3.46</v>
      </c>
    </row>
    <row r="81" spans="1:13" x14ac:dyDescent="0.2">
      <c r="A81">
        <v>7419076359</v>
      </c>
      <c r="B81">
        <v>1649169905945</v>
      </c>
      <c r="C81" t="s">
        <v>101</v>
      </c>
      <c r="D81" t="s">
        <v>10</v>
      </c>
      <c r="E81" t="s">
        <v>11</v>
      </c>
      <c r="F81">
        <v>3440</v>
      </c>
      <c r="G81">
        <v>6.0000000000000001E-3</v>
      </c>
      <c r="H81">
        <f t="shared" ref="H81:H86" si="13">F81*G81</f>
        <v>20.64</v>
      </c>
    </row>
    <row r="82" spans="1:13" x14ac:dyDescent="0.2">
      <c r="A82">
        <v>7420134102</v>
      </c>
      <c r="B82">
        <v>1649174612392</v>
      </c>
      <c r="C82" t="s">
        <v>102</v>
      </c>
      <c r="D82" t="s">
        <v>10</v>
      </c>
      <c r="E82" t="s">
        <v>11</v>
      </c>
      <c r="F82">
        <v>3440</v>
      </c>
      <c r="G82">
        <v>1E-3</v>
      </c>
      <c r="H82">
        <f t="shared" si="13"/>
        <v>3.44</v>
      </c>
    </row>
    <row r="83" spans="1:13" x14ac:dyDescent="0.2">
      <c r="A83">
        <v>7420134168</v>
      </c>
      <c r="B83">
        <v>1649174612485</v>
      </c>
      <c r="C83" t="s">
        <v>103</v>
      </c>
      <c r="D83" t="s">
        <v>10</v>
      </c>
      <c r="E83" t="s">
        <v>11</v>
      </c>
      <c r="F83">
        <v>3440</v>
      </c>
      <c r="G83">
        <v>1.4E-2</v>
      </c>
      <c r="H83">
        <f t="shared" si="13"/>
        <v>48.160000000000004</v>
      </c>
    </row>
    <row r="84" spans="1:13" x14ac:dyDescent="0.2">
      <c r="A84">
        <v>7433546924</v>
      </c>
      <c r="B84">
        <v>1649240327499</v>
      </c>
      <c r="C84" t="s">
        <v>104</v>
      </c>
      <c r="D84" t="s">
        <v>10</v>
      </c>
      <c r="E84" t="s">
        <v>11</v>
      </c>
      <c r="F84">
        <v>3320</v>
      </c>
      <c r="G84">
        <v>2E-3</v>
      </c>
      <c r="H84">
        <f t="shared" si="13"/>
        <v>6.6400000000000006</v>
      </c>
    </row>
    <row r="85" spans="1:13" x14ac:dyDescent="0.2">
      <c r="A85">
        <v>7438839536</v>
      </c>
      <c r="B85">
        <v>1649256377463</v>
      </c>
      <c r="C85" t="s">
        <v>105</v>
      </c>
      <c r="D85" t="s">
        <v>10</v>
      </c>
      <c r="E85" t="s">
        <v>11</v>
      </c>
      <c r="F85">
        <v>3260</v>
      </c>
      <c r="G85">
        <v>1E-3</v>
      </c>
      <c r="H85">
        <f t="shared" si="13"/>
        <v>3.2600000000000002</v>
      </c>
    </row>
    <row r="86" spans="1:13" x14ac:dyDescent="0.2">
      <c r="A86">
        <v>7559228023</v>
      </c>
      <c r="B86">
        <v>1649962492925</v>
      </c>
      <c r="C86" t="s">
        <v>116</v>
      </c>
      <c r="D86" t="s">
        <v>10</v>
      </c>
      <c r="E86" t="s">
        <v>11</v>
      </c>
      <c r="F86">
        <v>3000</v>
      </c>
      <c r="G86">
        <v>1E-3</v>
      </c>
      <c r="H86">
        <f t="shared" si="13"/>
        <v>3</v>
      </c>
    </row>
    <row r="87" spans="1:13" x14ac:dyDescent="0.2">
      <c r="A87">
        <v>7725619879</v>
      </c>
      <c r="B87">
        <v>1651004050974</v>
      </c>
      <c r="C87" t="s">
        <v>130</v>
      </c>
      <c r="D87" t="s">
        <v>10</v>
      </c>
      <c r="E87" t="s">
        <v>11</v>
      </c>
      <c r="F87">
        <v>2800</v>
      </c>
      <c r="G87">
        <v>1.2999999999999999E-2</v>
      </c>
      <c r="H87">
        <f t="shared" ref="H87:H93" si="14">F87*G87</f>
        <v>36.4</v>
      </c>
    </row>
    <row r="88" spans="1:13" x14ac:dyDescent="0.2">
      <c r="A88">
        <v>7765953612</v>
      </c>
      <c r="B88">
        <v>1651231006357</v>
      </c>
      <c r="C88" t="s">
        <v>132</v>
      </c>
      <c r="D88" t="s">
        <v>10</v>
      </c>
      <c r="E88" t="s">
        <v>11</v>
      </c>
      <c r="F88">
        <v>2850</v>
      </c>
      <c r="G88">
        <v>2E-3</v>
      </c>
      <c r="H88">
        <f t="shared" si="14"/>
        <v>5.7</v>
      </c>
    </row>
    <row r="89" spans="1:13" x14ac:dyDescent="0.2">
      <c r="A89">
        <v>7772194476</v>
      </c>
      <c r="B89">
        <v>1651258488530</v>
      </c>
      <c r="C89" t="s">
        <v>133</v>
      </c>
      <c r="D89" t="s">
        <v>10</v>
      </c>
      <c r="E89" t="s">
        <v>11</v>
      </c>
      <c r="F89">
        <v>2800</v>
      </c>
      <c r="G89">
        <v>1E-3</v>
      </c>
      <c r="H89">
        <f t="shared" si="14"/>
        <v>2.8000000000000003</v>
      </c>
    </row>
    <row r="90" spans="1:13" x14ac:dyDescent="0.2">
      <c r="A90">
        <v>7692844745</v>
      </c>
      <c r="B90">
        <v>1650845427296</v>
      </c>
      <c r="C90" t="s">
        <v>126</v>
      </c>
      <c r="D90" t="s">
        <v>10</v>
      </c>
      <c r="E90" t="s">
        <v>11</v>
      </c>
      <c r="F90">
        <v>2900</v>
      </c>
      <c r="G90">
        <v>8.0000000000000002E-3</v>
      </c>
      <c r="H90">
        <f t="shared" si="14"/>
        <v>23.2</v>
      </c>
    </row>
    <row r="91" spans="1:13" x14ac:dyDescent="0.2">
      <c r="A91">
        <v>7692844745</v>
      </c>
      <c r="B91">
        <v>1650845427296</v>
      </c>
      <c r="C91" t="s">
        <v>126</v>
      </c>
      <c r="D91" t="s">
        <v>10</v>
      </c>
      <c r="E91" t="s">
        <v>11</v>
      </c>
      <c r="F91">
        <v>2900</v>
      </c>
      <c r="G91">
        <v>3.0000000000000001E-3</v>
      </c>
      <c r="H91">
        <f t="shared" si="14"/>
        <v>8.7000000000000011</v>
      </c>
      <c r="I91" s="11">
        <v>44683</v>
      </c>
      <c r="J91" s="12">
        <f>SUM(G91)</f>
        <v>3.0000000000000001E-3</v>
      </c>
      <c r="K91" s="12">
        <f>SUM(H91)/J91</f>
        <v>2900.0000000000005</v>
      </c>
      <c r="L91" s="13">
        <f>SUM(G92)</f>
        <v>3.0000000000000001E-3</v>
      </c>
      <c r="M91" s="13">
        <f>SUM(H92)/L91</f>
        <v>2930.0000000000005</v>
      </c>
    </row>
    <row r="92" spans="1:13" x14ac:dyDescent="0.2">
      <c r="A92">
        <v>7749089101</v>
      </c>
      <c r="B92">
        <v>1651146399225</v>
      </c>
      <c r="C92" t="s">
        <v>131</v>
      </c>
      <c r="D92" t="s">
        <v>10</v>
      </c>
      <c r="E92" t="s">
        <v>17</v>
      </c>
      <c r="F92">
        <v>2930</v>
      </c>
      <c r="G92">
        <v>3.0000000000000001E-3</v>
      </c>
      <c r="H92">
        <f t="shared" si="14"/>
        <v>8.7900000000000009</v>
      </c>
    </row>
    <row r="93" spans="1:13" s="15" customFormat="1" x14ac:dyDescent="0.2">
      <c r="A93" s="39" t="s">
        <v>27</v>
      </c>
      <c r="B93" s="39"/>
      <c r="C93" s="39"/>
      <c r="D93" s="39"/>
      <c r="E93" s="15" t="s">
        <v>11</v>
      </c>
      <c r="F93" s="15">
        <f>SUM(H77:H90)/G93</f>
        <v>3287.2873239436612</v>
      </c>
      <c r="G93" s="15">
        <f>SUM(G77:G90)</f>
        <v>7.1000000000000008E-2</v>
      </c>
      <c r="H93" s="15">
        <f t="shared" si="14"/>
        <v>233.39739999999998</v>
      </c>
    </row>
    <row r="94" spans="1:13" x14ac:dyDescent="0.2">
      <c r="A94">
        <v>5959381167</v>
      </c>
      <c r="B94" s="10">
        <v>1641040000000</v>
      </c>
      <c r="C94" t="s">
        <v>9</v>
      </c>
      <c r="D94" t="s">
        <v>10</v>
      </c>
      <c r="E94" t="s">
        <v>11</v>
      </c>
      <c r="F94">
        <v>3719.3</v>
      </c>
      <c r="G94">
        <v>1.7999999999999999E-2</v>
      </c>
      <c r="H94">
        <f>F94*G94</f>
        <v>66.947400000000002</v>
      </c>
    </row>
    <row r="95" spans="1:13" x14ac:dyDescent="0.2">
      <c r="A95">
        <v>6028207972</v>
      </c>
      <c r="B95" s="10">
        <v>1641410000000</v>
      </c>
      <c r="C95" t="s">
        <v>12</v>
      </c>
      <c r="D95" t="s">
        <v>10</v>
      </c>
      <c r="E95" t="s">
        <v>11</v>
      </c>
      <c r="F95">
        <v>3670</v>
      </c>
      <c r="G95">
        <v>1E-3</v>
      </c>
      <c r="H95">
        <f t="shared" ref="H95" si="15">F95*G95</f>
        <v>3.67</v>
      </c>
    </row>
    <row r="96" spans="1:13" x14ac:dyDescent="0.2">
      <c r="A96">
        <v>6655175766</v>
      </c>
      <c r="B96" s="10">
        <v>1644330000000</v>
      </c>
      <c r="C96" t="s">
        <v>18</v>
      </c>
      <c r="D96" t="s">
        <v>10</v>
      </c>
      <c r="E96" t="s">
        <v>11</v>
      </c>
      <c r="F96">
        <v>3040</v>
      </c>
      <c r="G96">
        <v>2E-3</v>
      </c>
      <c r="H96">
        <f>F96*G96</f>
        <v>6.08</v>
      </c>
    </row>
    <row r="97" spans="1:13" x14ac:dyDescent="0.2">
      <c r="A97">
        <v>6041740573</v>
      </c>
      <c r="B97" s="10">
        <v>1641440000000</v>
      </c>
      <c r="C97" t="s">
        <v>13</v>
      </c>
      <c r="D97" t="s">
        <v>10</v>
      </c>
      <c r="E97" t="s">
        <v>11</v>
      </c>
      <c r="F97">
        <v>3460</v>
      </c>
      <c r="G97">
        <v>1E-3</v>
      </c>
      <c r="H97">
        <f>F97*G97</f>
        <v>3.46</v>
      </c>
    </row>
    <row r="98" spans="1:13" x14ac:dyDescent="0.2">
      <c r="A98">
        <v>7419076359</v>
      </c>
      <c r="B98">
        <v>1649169905945</v>
      </c>
      <c r="C98" t="s">
        <v>101</v>
      </c>
      <c r="D98" t="s">
        <v>10</v>
      </c>
      <c r="E98" t="s">
        <v>11</v>
      </c>
      <c r="F98">
        <v>3440</v>
      </c>
      <c r="G98">
        <v>6.0000000000000001E-3</v>
      </c>
      <c r="H98">
        <f t="shared" ref="H98:H107" si="16">F98*G98</f>
        <v>20.64</v>
      </c>
    </row>
    <row r="99" spans="1:13" x14ac:dyDescent="0.2">
      <c r="A99">
        <v>7420134102</v>
      </c>
      <c r="B99">
        <v>1649174612392</v>
      </c>
      <c r="C99" t="s">
        <v>102</v>
      </c>
      <c r="D99" t="s">
        <v>10</v>
      </c>
      <c r="E99" t="s">
        <v>11</v>
      </c>
      <c r="F99">
        <v>3440</v>
      </c>
      <c r="G99">
        <v>1E-3</v>
      </c>
      <c r="H99">
        <f t="shared" si="16"/>
        <v>3.44</v>
      </c>
    </row>
    <row r="100" spans="1:13" x14ac:dyDescent="0.2">
      <c r="A100">
        <v>7420134168</v>
      </c>
      <c r="B100">
        <v>1649174612485</v>
      </c>
      <c r="C100" t="s">
        <v>103</v>
      </c>
      <c r="D100" t="s">
        <v>10</v>
      </c>
      <c r="E100" t="s">
        <v>11</v>
      </c>
      <c r="F100">
        <v>3440</v>
      </c>
      <c r="G100">
        <v>1.4E-2</v>
      </c>
      <c r="H100">
        <f t="shared" si="16"/>
        <v>48.160000000000004</v>
      </c>
    </row>
    <row r="101" spans="1:13" x14ac:dyDescent="0.2">
      <c r="A101">
        <v>7433546924</v>
      </c>
      <c r="B101">
        <v>1649240327499</v>
      </c>
      <c r="C101" t="s">
        <v>104</v>
      </c>
      <c r="D101" t="s">
        <v>10</v>
      </c>
      <c r="E101" t="s">
        <v>11</v>
      </c>
      <c r="F101">
        <v>3320</v>
      </c>
      <c r="G101">
        <v>2E-3</v>
      </c>
      <c r="H101">
        <f t="shared" si="16"/>
        <v>6.6400000000000006</v>
      </c>
    </row>
    <row r="102" spans="1:13" x14ac:dyDescent="0.2">
      <c r="A102">
        <v>7438839536</v>
      </c>
      <c r="B102">
        <v>1649256377463</v>
      </c>
      <c r="C102" t="s">
        <v>105</v>
      </c>
      <c r="D102" t="s">
        <v>10</v>
      </c>
      <c r="E102" t="s">
        <v>11</v>
      </c>
      <c r="F102">
        <v>3260</v>
      </c>
      <c r="G102">
        <v>1E-3</v>
      </c>
      <c r="H102">
        <f t="shared" si="16"/>
        <v>3.2600000000000002</v>
      </c>
    </row>
    <row r="103" spans="1:13" x14ac:dyDescent="0.2">
      <c r="A103">
        <v>7559228023</v>
      </c>
      <c r="B103">
        <v>1649962492925</v>
      </c>
      <c r="C103" t="s">
        <v>116</v>
      </c>
      <c r="D103" t="s">
        <v>10</v>
      </c>
      <c r="E103" t="s">
        <v>11</v>
      </c>
      <c r="F103">
        <v>3000</v>
      </c>
      <c r="G103">
        <v>1E-3</v>
      </c>
      <c r="H103">
        <f t="shared" si="16"/>
        <v>3</v>
      </c>
    </row>
    <row r="104" spans="1:13" x14ac:dyDescent="0.2">
      <c r="A104">
        <v>7725619879</v>
      </c>
      <c r="B104">
        <v>1651004050974</v>
      </c>
      <c r="C104" t="s">
        <v>130</v>
      </c>
      <c r="D104" t="s">
        <v>10</v>
      </c>
      <c r="E104" t="s">
        <v>11</v>
      </c>
      <c r="F104">
        <v>2800</v>
      </c>
      <c r="G104">
        <v>1.2999999999999999E-2</v>
      </c>
      <c r="H104">
        <f t="shared" si="16"/>
        <v>36.4</v>
      </c>
    </row>
    <row r="105" spans="1:13" x14ac:dyDescent="0.2">
      <c r="A105">
        <v>7765953612</v>
      </c>
      <c r="B105">
        <v>1651231006357</v>
      </c>
      <c r="C105" t="s">
        <v>132</v>
      </c>
      <c r="D105" t="s">
        <v>10</v>
      </c>
      <c r="E105" t="s">
        <v>11</v>
      </c>
      <c r="F105">
        <v>2850</v>
      </c>
      <c r="G105">
        <v>2E-3</v>
      </c>
      <c r="H105">
        <f t="shared" si="16"/>
        <v>5.7</v>
      </c>
    </row>
    <row r="106" spans="1:13" x14ac:dyDescent="0.2">
      <c r="A106">
        <v>7772194476</v>
      </c>
      <c r="B106">
        <v>1651258488530</v>
      </c>
      <c r="C106" t="s">
        <v>133</v>
      </c>
      <c r="D106" t="s">
        <v>10</v>
      </c>
      <c r="E106" t="s">
        <v>11</v>
      </c>
      <c r="F106">
        <v>2800</v>
      </c>
      <c r="G106">
        <v>1E-3</v>
      </c>
      <c r="H106">
        <f t="shared" si="16"/>
        <v>2.8000000000000003</v>
      </c>
    </row>
    <row r="107" spans="1:13" x14ac:dyDescent="0.2">
      <c r="A107">
        <v>7692844745</v>
      </c>
      <c r="B107">
        <v>1650845427296</v>
      </c>
      <c r="C107" t="s">
        <v>126</v>
      </c>
      <c r="D107" t="s">
        <v>10</v>
      </c>
      <c r="E107" t="s">
        <v>11</v>
      </c>
      <c r="F107">
        <v>2900</v>
      </c>
      <c r="G107">
        <v>8.0000000000000002E-3</v>
      </c>
      <c r="H107">
        <f t="shared" si="16"/>
        <v>23.2</v>
      </c>
    </row>
    <row r="108" spans="1:13" x14ac:dyDescent="0.2">
      <c r="A108">
        <v>7870217669</v>
      </c>
      <c r="B108">
        <v>1651778285026</v>
      </c>
      <c r="C108" t="s">
        <v>139</v>
      </c>
      <c r="D108" t="s">
        <v>10</v>
      </c>
      <c r="E108" t="s">
        <v>11</v>
      </c>
      <c r="F108">
        <v>2700</v>
      </c>
      <c r="G108">
        <v>3.0000000000000001E-3</v>
      </c>
      <c r="H108">
        <f t="shared" ref="H108:H113" si="17">F108*G108</f>
        <v>8.1</v>
      </c>
    </row>
    <row r="109" spans="1:13" x14ac:dyDescent="0.2">
      <c r="A109">
        <v>7900970784</v>
      </c>
      <c r="B109">
        <v>1651958952264</v>
      </c>
      <c r="C109" t="s">
        <v>140</v>
      </c>
      <c r="D109" t="s">
        <v>10</v>
      </c>
      <c r="E109" t="s">
        <v>11</v>
      </c>
      <c r="F109">
        <v>2650</v>
      </c>
      <c r="G109">
        <v>1E-3</v>
      </c>
      <c r="H109">
        <f t="shared" si="17"/>
        <v>2.65</v>
      </c>
    </row>
    <row r="110" spans="1:13" x14ac:dyDescent="0.2">
      <c r="A110">
        <v>7914091790</v>
      </c>
      <c r="B110">
        <v>1652026299975</v>
      </c>
      <c r="C110" t="s">
        <v>141</v>
      </c>
      <c r="D110" t="s">
        <v>10</v>
      </c>
      <c r="E110" t="s">
        <v>11</v>
      </c>
      <c r="F110">
        <v>2523.5</v>
      </c>
      <c r="G110">
        <v>4.0000000000000001E-3</v>
      </c>
      <c r="H110">
        <f t="shared" si="17"/>
        <v>10.093999999999999</v>
      </c>
    </row>
    <row r="111" spans="1:13" x14ac:dyDescent="0.2">
      <c r="A111">
        <v>7935973815</v>
      </c>
      <c r="B111">
        <v>1652115892368</v>
      </c>
      <c r="C111" t="s">
        <v>142</v>
      </c>
      <c r="D111" t="s">
        <v>10</v>
      </c>
      <c r="E111" t="s">
        <v>11</v>
      </c>
      <c r="F111">
        <v>2300</v>
      </c>
      <c r="G111">
        <v>2.9000000000000001E-2</v>
      </c>
      <c r="H111">
        <f t="shared" si="17"/>
        <v>66.7</v>
      </c>
    </row>
    <row r="112" spans="1:13" x14ac:dyDescent="0.2">
      <c r="A112">
        <v>7863567524</v>
      </c>
      <c r="B112">
        <v>1651763209523</v>
      </c>
      <c r="C112" t="s">
        <v>138</v>
      </c>
      <c r="D112" t="s">
        <v>10</v>
      </c>
      <c r="E112" t="s">
        <v>11</v>
      </c>
      <c r="F112">
        <v>2800</v>
      </c>
      <c r="G112">
        <v>2E-3</v>
      </c>
      <c r="H112">
        <f t="shared" si="17"/>
        <v>5.6000000000000005</v>
      </c>
      <c r="I112" s="18">
        <v>44690</v>
      </c>
      <c r="J112" s="12">
        <f>SUM(G112)</f>
        <v>2E-3</v>
      </c>
      <c r="K112" s="12">
        <f>SUM(H112)/J112</f>
        <v>2800</v>
      </c>
      <c r="L112" s="13">
        <f>SUM(G113)</f>
        <v>2E-3</v>
      </c>
      <c r="M112" s="13">
        <f>SUM(H113)/L112</f>
        <v>2900</v>
      </c>
    </row>
    <row r="113" spans="1:8" x14ac:dyDescent="0.2">
      <c r="A113">
        <v>7849624259</v>
      </c>
      <c r="B113">
        <v>1651690143599</v>
      </c>
      <c r="C113" t="s">
        <v>137</v>
      </c>
      <c r="D113" t="s">
        <v>10</v>
      </c>
      <c r="E113" t="s">
        <v>17</v>
      </c>
      <c r="F113">
        <v>2900</v>
      </c>
      <c r="G113">
        <v>2E-3</v>
      </c>
      <c r="H113">
        <f t="shared" si="17"/>
        <v>5.8</v>
      </c>
    </row>
    <row r="114" spans="1:8" s="15" customFormat="1" x14ac:dyDescent="0.2">
      <c r="A114" s="39" t="s">
        <v>27</v>
      </c>
      <c r="B114" s="39"/>
      <c r="C114" s="39"/>
      <c r="D114" s="39"/>
      <c r="E114" s="15" t="s">
        <v>11</v>
      </c>
      <c r="F114" s="15">
        <f>SUM(H98:H111)/G114</f>
        <v>2229.4814814814813</v>
      </c>
      <c r="G114" s="15">
        <f>SUM(G94:G111)</f>
        <v>0.10800000000000001</v>
      </c>
      <c r="H114" s="15">
        <f t="shared" ref="H114" si="18">F114*G114</f>
        <v>240.78400000000002</v>
      </c>
    </row>
    <row r="115" spans="1:8" x14ac:dyDescent="0.2">
      <c r="A115">
        <v>5959381167</v>
      </c>
      <c r="B115" s="10">
        <v>1641040000000</v>
      </c>
      <c r="C115" t="s">
        <v>9</v>
      </c>
      <c r="D115" t="s">
        <v>10</v>
      </c>
      <c r="E115" t="s">
        <v>11</v>
      </c>
      <c r="F115">
        <v>3719.3</v>
      </c>
      <c r="G115">
        <v>1.7999999999999999E-2</v>
      </c>
      <c r="H115">
        <f>F115*G115</f>
        <v>66.947400000000002</v>
      </c>
    </row>
    <row r="116" spans="1:8" x14ac:dyDescent="0.2">
      <c r="A116">
        <v>6028207972</v>
      </c>
      <c r="B116" s="10">
        <v>1641410000000</v>
      </c>
      <c r="C116" t="s">
        <v>12</v>
      </c>
      <c r="D116" t="s">
        <v>10</v>
      </c>
      <c r="E116" t="s">
        <v>11</v>
      </c>
      <c r="F116">
        <v>3670</v>
      </c>
      <c r="G116">
        <v>1E-3</v>
      </c>
      <c r="H116">
        <f t="shared" ref="H116" si="19">F116*G116</f>
        <v>3.67</v>
      </c>
    </row>
    <row r="117" spans="1:8" x14ac:dyDescent="0.2">
      <c r="A117">
        <v>6655175766</v>
      </c>
      <c r="B117" s="10">
        <v>1644330000000</v>
      </c>
      <c r="C117" t="s">
        <v>18</v>
      </c>
      <c r="D117" t="s">
        <v>10</v>
      </c>
      <c r="E117" t="s">
        <v>11</v>
      </c>
      <c r="F117">
        <v>3040</v>
      </c>
      <c r="G117">
        <v>2E-3</v>
      </c>
      <c r="H117">
        <f>F117*G117</f>
        <v>6.08</v>
      </c>
    </row>
    <row r="118" spans="1:8" x14ac:dyDescent="0.2">
      <c r="A118">
        <v>6041740573</v>
      </c>
      <c r="B118" s="10">
        <v>1641440000000</v>
      </c>
      <c r="C118" t="s">
        <v>13</v>
      </c>
      <c r="D118" t="s">
        <v>10</v>
      </c>
      <c r="E118" t="s">
        <v>11</v>
      </c>
      <c r="F118">
        <v>3460</v>
      </c>
      <c r="G118">
        <v>1E-3</v>
      </c>
      <c r="H118">
        <f>F118*G118</f>
        <v>3.46</v>
      </c>
    </row>
    <row r="119" spans="1:8" x14ac:dyDescent="0.2">
      <c r="A119">
        <v>7419076359</v>
      </c>
      <c r="B119">
        <v>1649169905945</v>
      </c>
      <c r="C119" t="s">
        <v>101</v>
      </c>
      <c r="D119" t="s">
        <v>10</v>
      </c>
      <c r="E119" t="s">
        <v>11</v>
      </c>
      <c r="F119">
        <v>3440</v>
      </c>
      <c r="G119">
        <v>6.0000000000000001E-3</v>
      </c>
      <c r="H119">
        <f t="shared" ref="H119:H128" si="20">F119*G119</f>
        <v>20.64</v>
      </c>
    </row>
    <row r="120" spans="1:8" x14ac:dyDescent="0.2">
      <c r="A120">
        <v>7420134102</v>
      </c>
      <c r="B120">
        <v>1649174612392</v>
      </c>
      <c r="C120" t="s">
        <v>102</v>
      </c>
      <c r="D120" t="s">
        <v>10</v>
      </c>
      <c r="E120" t="s">
        <v>11</v>
      </c>
      <c r="F120">
        <v>3440</v>
      </c>
      <c r="G120">
        <v>1E-3</v>
      </c>
      <c r="H120">
        <f t="shared" si="20"/>
        <v>3.44</v>
      </c>
    </row>
    <row r="121" spans="1:8" x14ac:dyDescent="0.2">
      <c r="A121">
        <v>7420134168</v>
      </c>
      <c r="B121">
        <v>1649174612485</v>
      </c>
      <c r="C121" t="s">
        <v>103</v>
      </c>
      <c r="D121" t="s">
        <v>10</v>
      </c>
      <c r="E121" t="s">
        <v>11</v>
      </c>
      <c r="F121">
        <v>3440</v>
      </c>
      <c r="G121">
        <v>1.4E-2</v>
      </c>
      <c r="H121">
        <f t="shared" si="20"/>
        <v>48.160000000000004</v>
      </c>
    </row>
    <row r="122" spans="1:8" x14ac:dyDescent="0.2">
      <c r="A122">
        <v>7433546924</v>
      </c>
      <c r="B122">
        <v>1649240327499</v>
      </c>
      <c r="C122" t="s">
        <v>104</v>
      </c>
      <c r="D122" t="s">
        <v>10</v>
      </c>
      <c r="E122" t="s">
        <v>11</v>
      </c>
      <c r="F122">
        <v>3320</v>
      </c>
      <c r="G122">
        <v>2E-3</v>
      </c>
      <c r="H122">
        <f t="shared" si="20"/>
        <v>6.6400000000000006</v>
      </c>
    </row>
    <row r="123" spans="1:8" x14ac:dyDescent="0.2">
      <c r="A123">
        <v>7438839536</v>
      </c>
      <c r="B123">
        <v>1649256377463</v>
      </c>
      <c r="C123" t="s">
        <v>105</v>
      </c>
      <c r="D123" t="s">
        <v>10</v>
      </c>
      <c r="E123" t="s">
        <v>11</v>
      </c>
      <c r="F123">
        <v>3260</v>
      </c>
      <c r="G123">
        <v>1E-3</v>
      </c>
      <c r="H123">
        <f t="shared" si="20"/>
        <v>3.2600000000000002</v>
      </c>
    </row>
    <row r="124" spans="1:8" x14ac:dyDescent="0.2">
      <c r="A124">
        <v>7559228023</v>
      </c>
      <c r="B124">
        <v>1649962492925</v>
      </c>
      <c r="C124" t="s">
        <v>116</v>
      </c>
      <c r="D124" t="s">
        <v>10</v>
      </c>
      <c r="E124" t="s">
        <v>11</v>
      </c>
      <c r="F124">
        <v>3000</v>
      </c>
      <c r="G124">
        <v>1E-3</v>
      </c>
      <c r="H124">
        <f t="shared" si="20"/>
        <v>3</v>
      </c>
    </row>
    <row r="125" spans="1:8" x14ac:dyDescent="0.2">
      <c r="A125">
        <v>7725619879</v>
      </c>
      <c r="B125">
        <v>1651004050974</v>
      </c>
      <c r="C125" t="s">
        <v>130</v>
      </c>
      <c r="D125" t="s">
        <v>10</v>
      </c>
      <c r="E125" t="s">
        <v>11</v>
      </c>
      <c r="F125">
        <v>2800</v>
      </c>
      <c r="G125">
        <v>1.2999999999999999E-2</v>
      </c>
      <c r="H125">
        <f t="shared" si="20"/>
        <v>36.4</v>
      </c>
    </row>
    <row r="126" spans="1:8" x14ac:dyDescent="0.2">
      <c r="A126">
        <v>7765953612</v>
      </c>
      <c r="B126">
        <v>1651231006357</v>
      </c>
      <c r="C126" t="s">
        <v>132</v>
      </c>
      <c r="D126" t="s">
        <v>10</v>
      </c>
      <c r="E126" t="s">
        <v>11</v>
      </c>
      <c r="F126">
        <v>2850</v>
      </c>
      <c r="G126">
        <v>2E-3</v>
      </c>
      <c r="H126">
        <f t="shared" si="20"/>
        <v>5.7</v>
      </c>
    </row>
    <row r="127" spans="1:8" x14ac:dyDescent="0.2">
      <c r="A127">
        <v>7772194476</v>
      </c>
      <c r="B127">
        <v>1651258488530</v>
      </c>
      <c r="C127" t="s">
        <v>133</v>
      </c>
      <c r="D127" t="s">
        <v>10</v>
      </c>
      <c r="E127" t="s">
        <v>11</v>
      </c>
      <c r="F127">
        <v>2800</v>
      </c>
      <c r="G127">
        <v>1E-3</v>
      </c>
      <c r="H127">
        <f t="shared" si="20"/>
        <v>2.8000000000000003</v>
      </c>
    </row>
    <row r="128" spans="1:8" x14ac:dyDescent="0.2">
      <c r="A128">
        <v>7692844745</v>
      </c>
      <c r="B128">
        <v>1650845427296</v>
      </c>
      <c r="C128" t="s">
        <v>126</v>
      </c>
      <c r="D128" t="s">
        <v>10</v>
      </c>
      <c r="E128" t="s">
        <v>11</v>
      </c>
      <c r="F128">
        <v>2900</v>
      </c>
      <c r="G128">
        <v>8.0000000000000002E-3</v>
      </c>
      <c r="H128">
        <f t="shared" si="20"/>
        <v>23.2</v>
      </c>
    </row>
    <row r="129" spans="1:13" x14ac:dyDescent="0.2">
      <c r="A129">
        <v>7870217669</v>
      </c>
      <c r="B129">
        <v>1651778285026</v>
      </c>
      <c r="C129" t="s">
        <v>139</v>
      </c>
      <c r="D129" t="s">
        <v>10</v>
      </c>
      <c r="E129" t="s">
        <v>11</v>
      </c>
      <c r="F129">
        <v>2700</v>
      </c>
      <c r="G129">
        <v>3.0000000000000001E-3</v>
      </c>
      <c r="H129">
        <f t="shared" ref="H129:H139" si="21">F129*G129</f>
        <v>8.1</v>
      </c>
    </row>
    <row r="130" spans="1:13" x14ac:dyDescent="0.2">
      <c r="A130">
        <v>7900970784</v>
      </c>
      <c r="B130">
        <v>1651958952264</v>
      </c>
      <c r="C130" t="s">
        <v>140</v>
      </c>
      <c r="D130" t="s">
        <v>10</v>
      </c>
      <c r="E130" t="s">
        <v>11</v>
      </c>
      <c r="F130">
        <v>2650</v>
      </c>
      <c r="G130">
        <v>1E-3</v>
      </c>
      <c r="H130">
        <f t="shared" si="21"/>
        <v>2.65</v>
      </c>
    </row>
    <row r="131" spans="1:13" x14ac:dyDescent="0.2">
      <c r="A131">
        <v>7914091790</v>
      </c>
      <c r="B131">
        <v>1652026299975</v>
      </c>
      <c r="C131" t="s">
        <v>141</v>
      </c>
      <c r="D131" t="s">
        <v>10</v>
      </c>
      <c r="E131" t="s">
        <v>11</v>
      </c>
      <c r="F131">
        <v>2523.5</v>
      </c>
      <c r="G131">
        <v>4.0000000000000001E-3</v>
      </c>
      <c r="H131">
        <f t="shared" si="21"/>
        <v>10.093999999999999</v>
      </c>
    </row>
    <row r="132" spans="1:13" x14ac:dyDescent="0.2">
      <c r="A132">
        <v>7935973815</v>
      </c>
      <c r="B132">
        <v>1652115892368</v>
      </c>
      <c r="C132" t="s">
        <v>142</v>
      </c>
      <c r="D132" t="s">
        <v>10</v>
      </c>
      <c r="E132" t="s">
        <v>11</v>
      </c>
      <c r="F132">
        <v>2300</v>
      </c>
      <c r="G132">
        <v>2.9000000000000001E-2</v>
      </c>
      <c r="H132">
        <f t="shared" si="21"/>
        <v>66.7</v>
      </c>
    </row>
    <row r="133" spans="1:13" x14ac:dyDescent="0.2">
      <c r="A133">
        <v>8138081410</v>
      </c>
      <c r="B133">
        <v>1652684819965</v>
      </c>
      <c r="C133" t="s">
        <v>152</v>
      </c>
      <c r="D133" t="s">
        <v>10</v>
      </c>
      <c r="E133" t="s">
        <v>11</v>
      </c>
      <c r="F133">
        <v>2000</v>
      </c>
      <c r="G133">
        <v>1E-3</v>
      </c>
      <c r="H133">
        <f t="shared" si="21"/>
        <v>2</v>
      </c>
    </row>
    <row r="134" spans="1:13" x14ac:dyDescent="0.2">
      <c r="A134">
        <v>8138081410</v>
      </c>
      <c r="B134">
        <v>1652684819965</v>
      </c>
      <c r="C134" t="s">
        <v>152</v>
      </c>
      <c r="D134" t="s">
        <v>10</v>
      </c>
      <c r="E134" t="s">
        <v>11</v>
      </c>
      <c r="F134">
        <v>2000</v>
      </c>
      <c r="G134">
        <v>1.0999999999999999E-2</v>
      </c>
      <c r="H134">
        <f t="shared" si="21"/>
        <v>22</v>
      </c>
      <c r="I134" s="26">
        <v>44697</v>
      </c>
      <c r="J134" s="12">
        <f>SUM(G136)</f>
        <v>4.0000000000000001E-3</v>
      </c>
      <c r="K134" s="12">
        <f>SUM(H136)/J134</f>
        <v>2200</v>
      </c>
      <c r="L134" s="13">
        <f>SUM(G137)</f>
        <v>4.0000000000000001E-3</v>
      </c>
      <c r="M134" s="13">
        <f>SUM(H137)/L134</f>
        <v>2400</v>
      </c>
    </row>
    <row r="135" spans="1:13" x14ac:dyDescent="0.2">
      <c r="A135">
        <v>8001272634</v>
      </c>
      <c r="B135">
        <v>1652273382144</v>
      </c>
      <c r="C135" t="s">
        <v>151</v>
      </c>
      <c r="D135" t="s">
        <v>10</v>
      </c>
      <c r="E135" t="s">
        <v>11</v>
      </c>
      <c r="F135">
        <v>2200</v>
      </c>
      <c r="G135">
        <v>5.0000000000000001E-3</v>
      </c>
      <c r="H135">
        <f t="shared" si="21"/>
        <v>11</v>
      </c>
    </row>
    <row r="136" spans="1:13" x14ac:dyDescent="0.2">
      <c r="A136">
        <v>8001272634</v>
      </c>
      <c r="B136">
        <v>1652273382144</v>
      </c>
      <c r="C136" t="s">
        <v>151</v>
      </c>
      <c r="D136" t="s">
        <v>10</v>
      </c>
      <c r="E136" t="s">
        <v>11</v>
      </c>
      <c r="F136">
        <v>2200</v>
      </c>
      <c r="G136">
        <v>4.0000000000000001E-3</v>
      </c>
      <c r="H136">
        <f t="shared" si="21"/>
        <v>8.8000000000000007</v>
      </c>
    </row>
    <row r="137" spans="1:13" x14ac:dyDescent="0.2">
      <c r="A137">
        <v>7962381443</v>
      </c>
      <c r="B137">
        <v>1652182465154</v>
      </c>
      <c r="C137" t="s">
        <v>150</v>
      </c>
      <c r="D137" t="s">
        <v>10</v>
      </c>
      <c r="E137" t="s">
        <v>17</v>
      </c>
      <c r="F137">
        <v>2400</v>
      </c>
      <c r="G137">
        <v>4.0000000000000001E-3</v>
      </c>
      <c r="H137">
        <f t="shared" si="21"/>
        <v>9.6</v>
      </c>
    </row>
    <row r="138" spans="1:13" s="15" customFormat="1" x14ac:dyDescent="0.2">
      <c r="A138" s="25" t="s">
        <v>27</v>
      </c>
      <c r="B138" s="25"/>
      <c r="C138" s="25"/>
      <c r="D138" s="25"/>
      <c r="E138" s="15" t="s">
        <v>11</v>
      </c>
      <c r="F138" s="15">
        <f>SUM(H115:H135)/G138</f>
        <v>2847.5311999999999</v>
      </c>
      <c r="G138" s="15">
        <f>SUM(G115:G135)</f>
        <v>0.125</v>
      </c>
      <c r="H138" s="15">
        <f t="shared" si="21"/>
        <v>355.94139999999999</v>
      </c>
    </row>
    <row r="139" spans="1:13" x14ac:dyDescent="0.2">
      <c r="A139">
        <v>5959381167</v>
      </c>
      <c r="B139" s="10">
        <v>1641040000000</v>
      </c>
      <c r="C139" t="s">
        <v>9</v>
      </c>
      <c r="D139" t="s">
        <v>10</v>
      </c>
      <c r="E139" t="s">
        <v>11</v>
      </c>
      <c r="F139">
        <v>3719.3</v>
      </c>
      <c r="G139">
        <v>1.7999999999999999E-2</v>
      </c>
      <c r="H139">
        <f t="shared" si="21"/>
        <v>66.947400000000002</v>
      </c>
    </row>
    <row r="140" spans="1:13" x14ac:dyDescent="0.2">
      <c r="A140">
        <v>6028207972</v>
      </c>
      <c r="B140" s="10">
        <v>1641410000000</v>
      </c>
      <c r="C140" t="s">
        <v>12</v>
      </c>
      <c r="D140" t="s">
        <v>10</v>
      </c>
      <c r="E140" t="s">
        <v>11</v>
      </c>
      <c r="F140">
        <v>3670</v>
      </c>
      <c r="G140">
        <v>1E-3</v>
      </c>
      <c r="H140">
        <f t="shared" ref="H140" si="22">F140*G140</f>
        <v>3.67</v>
      </c>
    </row>
    <row r="141" spans="1:13" x14ac:dyDescent="0.2">
      <c r="A141">
        <v>6655175766</v>
      </c>
      <c r="B141" s="10">
        <v>1644330000000</v>
      </c>
      <c r="C141" t="s">
        <v>18</v>
      </c>
      <c r="D141" t="s">
        <v>10</v>
      </c>
      <c r="E141" t="s">
        <v>11</v>
      </c>
      <c r="F141">
        <v>3040</v>
      </c>
      <c r="G141">
        <v>2E-3</v>
      </c>
      <c r="H141">
        <f>F141*G141</f>
        <v>6.08</v>
      </c>
    </row>
    <row r="142" spans="1:13" x14ac:dyDescent="0.2">
      <c r="A142">
        <v>6041740573</v>
      </c>
      <c r="B142" s="10">
        <v>1641440000000</v>
      </c>
      <c r="C142" t="s">
        <v>13</v>
      </c>
      <c r="D142" t="s">
        <v>10</v>
      </c>
      <c r="E142" t="s">
        <v>11</v>
      </c>
      <c r="F142">
        <v>3460</v>
      </c>
      <c r="G142">
        <v>1E-3</v>
      </c>
      <c r="H142">
        <f>F142*G142</f>
        <v>3.46</v>
      </c>
    </row>
    <row r="143" spans="1:13" x14ac:dyDescent="0.2">
      <c r="A143">
        <v>7419076359</v>
      </c>
      <c r="B143">
        <v>1649169905945</v>
      </c>
      <c r="C143" t="s">
        <v>101</v>
      </c>
      <c r="D143" t="s">
        <v>10</v>
      </c>
      <c r="E143" t="s">
        <v>11</v>
      </c>
      <c r="F143">
        <v>3440</v>
      </c>
      <c r="G143">
        <v>6.0000000000000001E-3</v>
      </c>
      <c r="H143">
        <f t="shared" ref="H143:H152" si="23">F143*G143</f>
        <v>20.64</v>
      </c>
    </row>
    <row r="144" spans="1:13" x14ac:dyDescent="0.2">
      <c r="A144">
        <v>7420134102</v>
      </c>
      <c r="B144">
        <v>1649174612392</v>
      </c>
      <c r="C144" t="s">
        <v>102</v>
      </c>
      <c r="D144" t="s">
        <v>10</v>
      </c>
      <c r="E144" t="s">
        <v>11</v>
      </c>
      <c r="F144">
        <v>3440</v>
      </c>
      <c r="G144">
        <v>1E-3</v>
      </c>
      <c r="H144">
        <f t="shared" si="23"/>
        <v>3.44</v>
      </c>
    </row>
    <row r="145" spans="1:13" x14ac:dyDescent="0.2">
      <c r="A145">
        <v>7420134168</v>
      </c>
      <c r="B145">
        <v>1649174612485</v>
      </c>
      <c r="C145" t="s">
        <v>103</v>
      </c>
      <c r="D145" t="s">
        <v>10</v>
      </c>
      <c r="E145" t="s">
        <v>11</v>
      </c>
      <c r="F145">
        <v>3440</v>
      </c>
      <c r="G145">
        <v>1.4E-2</v>
      </c>
      <c r="H145">
        <f t="shared" si="23"/>
        <v>48.160000000000004</v>
      </c>
    </row>
    <row r="146" spans="1:13" x14ac:dyDescent="0.2">
      <c r="A146">
        <v>7433546924</v>
      </c>
      <c r="B146">
        <v>1649240327499</v>
      </c>
      <c r="C146" t="s">
        <v>104</v>
      </c>
      <c r="D146" t="s">
        <v>10</v>
      </c>
      <c r="E146" t="s">
        <v>11</v>
      </c>
      <c r="F146">
        <v>3320</v>
      </c>
      <c r="G146">
        <v>2E-3</v>
      </c>
      <c r="H146">
        <f t="shared" si="23"/>
        <v>6.6400000000000006</v>
      </c>
    </row>
    <row r="147" spans="1:13" x14ac:dyDescent="0.2">
      <c r="A147">
        <v>7438839536</v>
      </c>
      <c r="B147">
        <v>1649256377463</v>
      </c>
      <c r="C147" t="s">
        <v>105</v>
      </c>
      <c r="D147" t="s">
        <v>10</v>
      </c>
      <c r="E147" t="s">
        <v>11</v>
      </c>
      <c r="F147">
        <v>3260</v>
      </c>
      <c r="G147">
        <v>1E-3</v>
      </c>
      <c r="H147">
        <f t="shared" si="23"/>
        <v>3.2600000000000002</v>
      </c>
    </row>
    <row r="148" spans="1:13" x14ac:dyDescent="0.2">
      <c r="A148">
        <v>7559228023</v>
      </c>
      <c r="B148">
        <v>1649962492925</v>
      </c>
      <c r="C148" t="s">
        <v>116</v>
      </c>
      <c r="D148" t="s">
        <v>10</v>
      </c>
      <c r="E148" t="s">
        <v>11</v>
      </c>
      <c r="F148">
        <v>3000</v>
      </c>
      <c r="G148">
        <v>1E-3</v>
      </c>
      <c r="H148">
        <f t="shared" si="23"/>
        <v>3</v>
      </c>
    </row>
    <row r="149" spans="1:13" x14ac:dyDescent="0.2">
      <c r="A149">
        <v>7725619879</v>
      </c>
      <c r="B149">
        <v>1651004050974</v>
      </c>
      <c r="C149" t="s">
        <v>130</v>
      </c>
      <c r="D149" t="s">
        <v>10</v>
      </c>
      <c r="E149" t="s">
        <v>11</v>
      </c>
      <c r="F149">
        <v>2800</v>
      </c>
      <c r="G149">
        <v>1.2999999999999999E-2</v>
      </c>
      <c r="H149">
        <f t="shared" si="23"/>
        <v>36.4</v>
      </c>
    </row>
    <row r="150" spans="1:13" x14ac:dyDescent="0.2">
      <c r="A150">
        <v>7765953612</v>
      </c>
      <c r="B150">
        <v>1651231006357</v>
      </c>
      <c r="C150" t="s">
        <v>132</v>
      </c>
      <c r="D150" t="s">
        <v>10</v>
      </c>
      <c r="E150" t="s">
        <v>11</v>
      </c>
      <c r="F150">
        <v>2850</v>
      </c>
      <c r="G150">
        <v>2E-3</v>
      </c>
      <c r="H150">
        <f t="shared" si="23"/>
        <v>5.7</v>
      </c>
    </row>
    <row r="151" spans="1:13" x14ac:dyDescent="0.2">
      <c r="A151">
        <v>7772194476</v>
      </c>
      <c r="B151">
        <v>1651258488530</v>
      </c>
      <c r="C151" t="s">
        <v>133</v>
      </c>
      <c r="D151" t="s">
        <v>10</v>
      </c>
      <c r="E151" t="s">
        <v>11</v>
      </c>
      <c r="F151">
        <v>2800</v>
      </c>
      <c r="G151">
        <v>1E-3</v>
      </c>
      <c r="H151">
        <f t="shared" si="23"/>
        <v>2.8000000000000003</v>
      </c>
    </row>
    <row r="152" spans="1:13" x14ac:dyDescent="0.2">
      <c r="A152">
        <v>7692844745</v>
      </c>
      <c r="B152">
        <v>1650845427296</v>
      </c>
      <c r="C152" t="s">
        <v>126</v>
      </c>
      <c r="D152" t="s">
        <v>10</v>
      </c>
      <c r="E152" t="s">
        <v>11</v>
      </c>
      <c r="F152">
        <v>2900</v>
      </c>
      <c r="G152">
        <v>8.0000000000000002E-3</v>
      </c>
      <c r="H152">
        <f t="shared" si="23"/>
        <v>23.2</v>
      </c>
    </row>
    <row r="153" spans="1:13" x14ac:dyDescent="0.2">
      <c r="A153">
        <v>7870217669</v>
      </c>
      <c r="B153">
        <v>1651778285026</v>
      </c>
      <c r="C153" t="s">
        <v>139</v>
      </c>
      <c r="D153" t="s">
        <v>10</v>
      </c>
      <c r="E153" t="s">
        <v>11</v>
      </c>
      <c r="F153">
        <v>2700</v>
      </c>
      <c r="G153">
        <v>3.0000000000000001E-3</v>
      </c>
      <c r="H153">
        <f>F153*G153</f>
        <v>8.1</v>
      </c>
    </row>
    <row r="154" spans="1:13" x14ac:dyDescent="0.2">
      <c r="A154">
        <v>7900970784</v>
      </c>
      <c r="B154">
        <v>1651958952264</v>
      </c>
      <c r="C154" t="s">
        <v>140</v>
      </c>
      <c r="D154" t="s">
        <v>10</v>
      </c>
      <c r="E154" t="s">
        <v>11</v>
      </c>
      <c r="F154">
        <v>2650</v>
      </c>
      <c r="G154">
        <v>1E-3</v>
      </c>
      <c r="H154">
        <f>F154*G154</f>
        <v>2.65</v>
      </c>
    </row>
    <row r="155" spans="1:13" x14ac:dyDescent="0.2">
      <c r="A155">
        <v>7914091790</v>
      </c>
      <c r="B155">
        <v>1652026299975</v>
      </c>
      <c r="C155" t="s">
        <v>141</v>
      </c>
      <c r="D155" t="s">
        <v>10</v>
      </c>
      <c r="E155" t="s">
        <v>11</v>
      </c>
      <c r="F155">
        <v>2523.5</v>
      </c>
      <c r="G155">
        <v>4.0000000000000001E-3</v>
      </c>
      <c r="H155">
        <f>F155*G155</f>
        <v>10.093999999999999</v>
      </c>
    </row>
    <row r="156" spans="1:13" x14ac:dyDescent="0.2">
      <c r="A156">
        <v>7935973815</v>
      </c>
      <c r="B156">
        <v>1652115892368</v>
      </c>
      <c r="C156" t="s">
        <v>142</v>
      </c>
      <c r="D156" t="s">
        <v>10</v>
      </c>
      <c r="E156" t="s">
        <v>11</v>
      </c>
      <c r="F156">
        <v>2300</v>
      </c>
      <c r="G156">
        <v>2.9000000000000001E-2</v>
      </c>
      <c r="H156">
        <f>F156*G156</f>
        <v>66.7</v>
      </c>
    </row>
    <row r="157" spans="1:13" x14ac:dyDescent="0.2">
      <c r="A157">
        <v>8001272634</v>
      </c>
      <c r="B157">
        <v>1652273382144</v>
      </c>
      <c r="C157" t="s">
        <v>151</v>
      </c>
      <c r="D157" t="s">
        <v>10</v>
      </c>
      <c r="E157" t="s">
        <v>11</v>
      </c>
      <c r="F157">
        <v>2200</v>
      </c>
      <c r="G157">
        <v>5.0000000000000001E-3</v>
      </c>
      <c r="H157">
        <f t="shared" ref="H157:H162" si="24">F157*G157</f>
        <v>11</v>
      </c>
      <c r="I157" s="18">
        <v>44704</v>
      </c>
      <c r="J157" s="12">
        <f>SUM(G159:G160)</f>
        <v>1.3000000000000001E-2</v>
      </c>
      <c r="K157" s="12">
        <f>SUM(H159:H160)/J157</f>
        <v>1996.153846153846</v>
      </c>
      <c r="L157" s="13">
        <f>SUM(G161:G162)</f>
        <v>1.3000000000000001E-2</v>
      </c>
      <c r="M157" s="13">
        <f>SUM(H161:H162)/L157</f>
        <v>2078.4615384615381</v>
      </c>
    </row>
    <row r="158" spans="1:13" x14ac:dyDescent="0.2">
      <c r="A158">
        <v>8216763421</v>
      </c>
      <c r="B158">
        <v>1653062636362</v>
      </c>
      <c r="C158" t="s">
        <v>154</v>
      </c>
      <c r="D158" t="s">
        <v>10</v>
      </c>
      <c r="E158" t="s">
        <v>11</v>
      </c>
      <c r="F158">
        <v>1950</v>
      </c>
      <c r="G158">
        <v>8.0000000000000002E-3</v>
      </c>
      <c r="H158">
        <f t="shared" si="24"/>
        <v>15.6</v>
      </c>
    </row>
    <row r="159" spans="1:13" x14ac:dyDescent="0.2">
      <c r="A159">
        <v>8216763421</v>
      </c>
      <c r="B159">
        <v>1653062636362</v>
      </c>
      <c r="C159" t="s">
        <v>154</v>
      </c>
      <c r="D159" t="s">
        <v>10</v>
      </c>
      <c r="E159" t="s">
        <v>11</v>
      </c>
      <c r="F159">
        <v>1950</v>
      </c>
      <c r="G159">
        <v>1E-3</v>
      </c>
      <c r="H159">
        <f t="shared" si="24"/>
        <v>1.95</v>
      </c>
    </row>
    <row r="160" spans="1:13" x14ac:dyDescent="0.2">
      <c r="A160">
        <v>8138081410</v>
      </c>
      <c r="B160">
        <v>1652684819965</v>
      </c>
      <c r="C160" t="s">
        <v>152</v>
      </c>
      <c r="D160" t="s">
        <v>10</v>
      </c>
      <c r="E160" t="s">
        <v>11</v>
      </c>
      <c r="F160">
        <v>2000</v>
      </c>
      <c r="G160">
        <v>1.2E-2</v>
      </c>
      <c r="H160">
        <f t="shared" si="24"/>
        <v>24</v>
      </c>
    </row>
    <row r="161" spans="1:8" x14ac:dyDescent="0.2">
      <c r="A161">
        <v>8259349759</v>
      </c>
      <c r="B161">
        <v>1653316312218</v>
      </c>
      <c r="C161" t="s">
        <v>155</v>
      </c>
      <c r="D161" t="s">
        <v>10</v>
      </c>
      <c r="E161" t="s">
        <v>17</v>
      </c>
      <c r="F161">
        <v>2060</v>
      </c>
      <c r="G161">
        <v>7.0000000000000001E-3</v>
      </c>
      <c r="H161">
        <f t="shared" si="24"/>
        <v>14.42</v>
      </c>
    </row>
    <row r="162" spans="1:8" x14ac:dyDescent="0.2">
      <c r="A162">
        <v>8160849596</v>
      </c>
      <c r="B162">
        <v>1652790203745</v>
      </c>
      <c r="C162" t="s">
        <v>153</v>
      </c>
      <c r="D162" t="s">
        <v>10</v>
      </c>
      <c r="E162" t="s">
        <v>17</v>
      </c>
      <c r="F162">
        <v>2100</v>
      </c>
      <c r="G162">
        <v>6.0000000000000001E-3</v>
      </c>
      <c r="H162">
        <f t="shared" si="24"/>
        <v>12.6</v>
      </c>
    </row>
    <row r="163" spans="1:8" s="15" customFormat="1" x14ac:dyDescent="0.2">
      <c r="A163" s="25" t="s">
        <v>27</v>
      </c>
      <c r="B163" s="25"/>
      <c r="C163" s="25"/>
      <c r="D163" s="25"/>
      <c r="E163" s="15" t="s">
        <v>11</v>
      </c>
      <c r="F163" s="15">
        <f>SUM(H139:H158)/G163</f>
        <v>2872.2429752066109</v>
      </c>
      <c r="G163" s="28">
        <f>SUM(G139:G158)</f>
        <v>0.12100000000000002</v>
      </c>
      <c r="H163" s="15">
        <f>F163*G163</f>
        <v>347.54140000000001</v>
      </c>
    </row>
    <row r="164" spans="1:8" x14ac:dyDescent="0.2">
      <c r="A164">
        <v>5959381167</v>
      </c>
      <c r="B164" s="10">
        <v>1641040000000</v>
      </c>
      <c r="C164" t="s">
        <v>9</v>
      </c>
      <c r="D164" t="s">
        <v>10</v>
      </c>
      <c r="E164" t="s">
        <v>11</v>
      </c>
      <c r="F164">
        <v>3719.3</v>
      </c>
      <c r="G164">
        <v>1.7999999999999999E-2</v>
      </c>
      <c r="H164">
        <f t="shared" ref="H164:H165" si="25">F164*G164</f>
        <v>66.947400000000002</v>
      </c>
    </row>
    <row r="165" spans="1:8" x14ac:dyDescent="0.2">
      <c r="A165">
        <v>6028207972</v>
      </c>
      <c r="B165" s="10">
        <v>1641410000000</v>
      </c>
      <c r="C165" t="s">
        <v>12</v>
      </c>
      <c r="D165" t="s">
        <v>10</v>
      </c>
      <c r="E165" t="s">
        <v>11</v>
      </c>
      <c r="F165">
        <v>3670</v>
      </c>
      <c r="G165">
        <v>1E-3</v>
      </c>
      <c r="H165">
        <f t="shared" si="25"/>
        <v>3.67</v>
      </c>
    </row>
    <row r="166" spans="1:8" x14ac:dyDescent="0.2">
      <c r="A166">
        <v>6655175766</v>
      </c>
      <c r="B166" s="10">
        <v>1644330000000</v>
      </c>
      <c r="C166" t="s">
        <v>18</v>
      </c>
      <c r="D166" t="s">
        <v>10</v>
      </c>
      <c r="E166" t="s">
        <v>11</v>
      </c>
      <c r="F166">
        <v>3040</v>
      </c>
      <c r="G166">
        <v>2E-3</v>
      </c>
      <c r="H166">
        <f>F166*G166</f>
        <v>6.08</v>
      </c>
    </row>
    <row r="167" spans="1:8" x14ac:dyDescent="0.2">
      <c r="A167">
        <v>6041740573</v>
      </c>
      <c r="B167" s="10">
        <v>1641440000000</v>
      </c>
      <c r="C167" t="s">
        <v>13</v>
      </c>
      <c r="D167" t="s">
        <v>10</v>
      </c>
      <c r="E167" t="s">
        <v>11</v>
      </c>
      <c r="F167">
        <v>3460</v>
      </c>
      <c r="G167">
        <v>1E-3</v>
      </c>
      <c r="H167">
        <f>F167*G167</f>
        <v>3.46</v>
      </c>
    </row>
    <row r="168" spans="1:8" x14ac:dyDescent="0.2">
      <c r="A168">
        <v>7419076359</v>
      </c>
      <c r="B168">
        <v>1649169905945</v>
      </c>
      <c r="C168" t="s">
        <v>101</v>
      </c>
      <c r="D168" t="s">
        <v>10</v>
      </c>
      <c r="E168" t="s">
        <v>11</v>
      </c>
      <c r="F168">
        <v>3440</v>
      </c>
      <c r="G168">
        <v>6.0000000000000001E-3</v>
      </c>
      <c r="H168">
        <f t="shared" ref="H168:H177" si="26">F168*G168</f>
        <v>20.64</v>
      </c>
    </row>
    <row r="169" spans="1:8" x14ac:dyDescent="0.2">
      <c r="A169">
        <v>7420134102</v>
      </c>
      <c r="B169">
        <v>1649174612392</v>
      </c>
      <c r="C169" t="s">
        <v>102</v>
      </c>
      <c r="D169" t="s">
        <v>10</v>
      </c>
      <c r="E169" t="s">
        <v>11</v>
      </c>
      <c r="F169">
        <v>3440</v>
      </c>
      <c r="G169">
        <v>1E-3</v>
      </c>
      <c r="H169">
        <f t="shared" si="26"/>
        <v>3.44</v>
      </c>
    </row>
    <row r="170" spans="1:8" x14ac:dyDescent="0.2">
      <c r="A170">
        <v>7420134168</v>
      </c>
      <c r="B170">
        <v>1649174612485</v>
      </c>
      <c r="C170" t="s">
        <v>103</v>
      </c>
      <c r="D170" t="s">
        <v>10</v>
      </c>
      <c r="E170" t="s">
        <v>11</v>
      </c>
      <c r="F170">
        <v>3440</v>
      </c>
      <c r="G170">
        <v>1.4E-2</v>
      </c>
      <c r="H170">
        <f t="shared" si="26"/>
        <v>48.160000000000004</v>
      </c>
    </row>
    <row r="171" spans="1:8" x14ac:dyDescent="0.2">
      <c r="A171">
        <v>7433546924</v>
      </c>
      <c r="B171">
        <v>1649240327499</v>
      </c>
      <c r="C171" t="s">
        <v>104</v>
      </c>
      <c r="D171" t="s">
        <v>10</v>
      </c>
      <c r="E171" t="s">
        <v>11</v>
      </c>
      <c r="F171">
        <v>3320</v>
      </c>
      <c r="G171">
        <v>2E-3</v>
      </c>
      <c r="H171">
        <f t="shared" si="26"/>
        <v>6.6400000000000006</v>
      </c>
    </row>
    <row r="172" spans="1:8" x14ac:dyDescent="0.2">
      <c r="A172">
        <v>7438839536</v>
      </c>
      <c r="B172">
        <v>1649256377463</v>
      </c>
      <c r="C172" t="s">
        <v>105</v>
      </c>
      <c r="D172" t="s">
        <v>10</v>
      </c>
      <c r="E172" t="s">
        <v>11</v>
      </c>
      <c r="F172">
        <v>3260</v>
      </c>
      <c r="G172">
        <v>1E-3</v>
      </c>
      <c r="H172">
        <f t="shared" si="26"/>
        <v>3.2600000000000002</v>
      </c>
    </row>
    <row r="173" spans="1:8" x14ac:dyDescent="0.2">
      <c r="A173">
        <v>7559228023</v>
      </c>
      <c r="B173">
        <v>1649962492925</v>
      </c>
      <c r="C173" t="s">
        <v>116</v>
      </c>
      <c r="D173" t="s">
        <v>10</v>
      </c>
      <c r="E173" t="s">
        <v>11</v>
      </c>
      <c r="F173">
        <v>3000</v>
      </c>
      <c r="G173">
        <v>1E-3</v>
      </c>
      <c r="H173">
        <f t="shared" si="26"/>
        <v>3</v>
      </c>
    </row>
    <row r="174" spans="1:8" x14ac:dyDescent="0.2">
      <c r="A174">
        <v>7725619879</v>
      </c>
      <c r="B174">
        <v>1651004050974</v>
      </c>
      <c r="C174" t="s">
        <v>130</v>
      </c>
      <c r="D174" t="s">
        <v>10</v>
      </c>
      <c r="E174" t="s">
        <v>11</v>
      </c>
      <c r="F174">
        <v>2800</v>
      </c>
      <c r="G174">
        <v>1.2999999999999999E-2</v>
      </c>
      <c r="H174">
        <f t="shared" si="26"/>
        <v>36.4</v>
      </c>
    </row>
    <row r="175" spans="1:8" x14ac:dyDescent="0.2">
      <c r="A175">
        <v>7765953612</v>
      </c>
      <c r="B175">
        <v>1651231006357</v>
      </c>
      <c r="C175" t="s">
        <v>132</v>
      </c>
      <c r="D175" t="s">
        <v>10</v>
      </c>
      <c r="E175" t="s">
        <v>11</v>
      </c>
      <c r="F175">
        <v>2850</v>
      </c>
      <c r="G175">
        <v>2E-3</v>
      </c>
      <c r="H175">
        <f t="shared" si="26"/>
        <v>5.7</v>
      </c>
    </row>
    <row r="176" spans="1:8" x14ac:dyDescent="0.2">
      <c r="A176">
        <v>7772194476</v>
      </c>
      <c r="B176">
        <v>1651258488530</v>
      </c>
      <c r="C176" t="s">
        <v>133</v>
      </c>
      <c r="D176" t="s">
        <v>10</v>
      </c>
      <c r="E176" t="s">
        <v>11</v>
      </c>
      <c r="F176">
        <v>2800</v>
      </c>
      <c r="G176">
        <v>1E-3</v>
      </c>
      <c r="H176">
        <f t="shared" si="26"/>
        <v>2.8000000000000003</v>
      </c>
    </row>
    <row r="177" spans="1:13" x14ac:dyDescent="0.2">
      <c r="A177">
        <v>7692844745</v>
      </c>
      <c r="B177">
        <v>1650845427296</v>
      </c>
      <c r="C177" t="s">
        <v>126</v>
      </c>
      <c r="D177" t="s">
        <v>10</v>
      </c>
      <c r="E177" t="s">
        <v>11</v>
      </c>
      <c r="F177">
        <v>2900</v>
      </c>
      <c r="G177">
        <v>8.0000000000000002E-3</v>
      </c>
      <c r="H177">
        <f t="shared" si="26"/>
        <v>23.2</v>
      </c>
    </row>
    <row r="178" spans="1:13" x14ac:dyDescent="0.2">
      <c r="A178">
        <v>7870217669</v>
      </c>
      <c r="B178">
        <v>1651778285026</v>
      </c>
      <c r="C178" t="s">
        <v>139</v>
      </c>
      <c r="D178" t="s">
        <v>10</v>
      </c>
      <c r="E178" t="s">
        <v>11</v>
      </c>
      <c r="F178">
        <v>2700</v>
      </c>
      <c r="G178">
        <v>3.0000000000000001E-3</v>
      </c>
      <c r="H178">
        <f>F178*G178</f>
        <v>8.1</v>
      </c>
    </row>
    <row r="179" spans="1:13" x14ac:dyDescent="0.2">
      <c r="A179">
        <v>7900970784</v>
      </c>
      <c r="B179">
        <v>1651958952264</v>
      </c>
      <c r="C179" t="s">
        <v>140</v>
      </c>
      <c r="D179" t="s">
        <v>10</v>
      </c>
      <c r="E179" t="s">
        <v>11</v>
      </c>
      <c r="F179">
        <v>2650</v>
      </c>
      <c r="G179">
        <v>1E-3</v>
      </c>
      <c r="H179">
        <f>F179*G179</f>
        <v>2.65</v>
      </c>
    </row>
    <row r="180" spans="1:13" x14ac:dyDescent="0.2">
      <c r="A180">
        <v>7914091790</v>
      </c>
      <c r="B180">
        <v>1652026299975</v>
      </c>
      <c r="C180" t="s">
        <v>141</v>
      </c>
      <c r="D180" t="s">
        <v>10</v>
      </c>
      <c r="E180" t="s">
        <v>11</v>
      </c>
      <c r="F180">
        <v>2523.5</v>
      </c>
      <c r="G180">
        <v>4.0000000000000001E-3</v>
      </c>
      <c r="H180">
        <f>F180*G180</f>
        <v>10.093999999999999</v>
      </c>
    </row>
    <row r="181" spans="1:13" x14ac:dyDescent="0.2">
      <c r="A181">
        <v>7935973815</v>
      </c>
      <c r="B181">
        <v>1652115892368</v>
      </c>
      <c r="C181" t="s">
        <v>142</v>
      </c>
      <c r="D181" t="s">
        <v>10</v>
      </c>
      <c r="E181" t="s">
        <v>11</v>
      </c>
      <c r="F181">
        <v>2300</v>
      </c>
      <c r="G181">
        <v>2.9000000000000001E-2</v>
      </c>
      <c r="H181">
        <f>F181*G181</f>
        <v>66.7</v>
      </c>
    </row>
    <row r="182" spans="1:13" x14ac:dyDescent="0.2">
      <c r="A182">
        <v>8001272634</v>
      </c>
      <c r="B182">
        <v>1652273382144</v>
      </c>
      <c r="C182" t="s">
        <v>151</v>
      </c>
      <c r="D182" t="s">
        <v>10</v>
      </c>
      <c r="E182" t="s">
        <v>11</v>
      </c>
      <c r="F182">
        <v>2200</v>
      </c>
      <c r="G182">
        <v>5.0000000000000001E-3</v>
      </c>
      <c r="H182">
        <f t="shared" ref="H182:H190" si="27">F182*G182</f>
        <v>11</v>
      </c>
    </row>
    <row r="183" spans="1:13" x14ac:dyDescent="0.2">
      <c r="A183">
        <v>8216763421</v>
      </c>
      <c r="B183">
        <v>1653062636362</v>
      </c>
      <c r="C183" t="s">
        <v>154</v>
      </c>
      <c r="D183" t="s">
        <v>10</v>
      </c>
      <c r="E183" t="s">
        <v>11</v>
      </c>
      <c r="F183">
        <v>1950</v>
      </c>
      <c r="G183">
        <v>8.0000000000000002E-3</v>
      </c>
      <c r="H183">
        <f t="shared" si="27"/>
        <v>15.6</v>
      </c>
    </row>
    <row r="184" spans="1:13" x14ac:dyDescent="0.2">
      <c r="A184">
        <v>8274868581</v>
      </c>
      <c r="B184">
        <v>1653400099805</v>
      </c>
      <c r="C184" t="s">
        <v>156</v>
      </c>
      <c r="D184" t="s">
        <v>10</v>
      </c>
      <c r="E184" t="s">
        <v>11</v>
      </c>
      <c r="F184">
        <v>1950</v>
      </c>
      <c r="G184">
        <v>3.0000000000000001E-3</v>
      </c>
      <c r="H184">
        <f t="shared" si="27"/>
        <v>5.8500000000000005</v>
      </c>
    </row>
    <row r="185" spans="1:13" x14ac:dyDescent="0.2">
      <c r="A185">
        <v>8307618231</v>
      </c>
      <c r="B185">
        <v>1653568866614</v>
      </c>
      <c r="C185" t="s">
        <v>157</v>
      </c>
      <c r="D185" t="s">
        <v>10</v>
      </c>
      <c r="E185" t="s">
        <v>11</v>
      </c>
      <c r="F185">
        <v>1796</v>
      </c>
      <c r="G185">
        <v>7.0000000000000001E-3</v>
      </c>
      <c r="H185">
        <f t="shared" si="27"/>
        <v>12.572000000000001</v>
      </c>
    </row>
    <row r="186" spans="1:13" x14ac:dyDescent="0.2">
      <c r="A186">
        <v>8307618231</v>
      </c>
      <c r="B186">
        <v>1653568866614</v>
      </c>
      <c r="C186" t="s">
        <v>157</v>
      </c>
      <c r="D186" t="s">
        <v>10</v>
      </c>
      <c r="E186" t="s">
        <v>11</v>
      </c>
      <c r="F186">
        <v>1796</v>
      </c>
      <c r="G186">
        <v>4.0000000000000001E-3</v>
      </c>
      <c r="H186">
        <f t="shared" si="27"/>
        <v>7.1840000000000002</v>
      </c>
    </row>
    <row r="187" spans="1:13" x14ac:dyDescent="0.2">
      <c r="A187">
        <v>8274868581</v>
      </c>
      <c r="B187">
        <v>1653400099805</v>
      </c>
      <c r="C187" t="s">
        <v>156</v>
      </c>
      <c r="D187" t="s">
        <v>10</v>
      </c>
      <c r="E187" t="s">
        <v>11</v>
      </c>
      <c r="F187">
        <v>1950</v>
      </c>
      <c r="G187">
        <v>4.0000000000000001E-3</v>
      </c>
      <c r="H187">
        <f t="shared" si="27"/>
        <v>7.8</v>
      </c>
      <c r="I187" s="18">
        <v>44711</v>
      </c>
      <c r="J187" s="12">
        <f>SUM(G186:G187)</f>
        <v>8.0000000000000002E-3</v>
      </c>
      <c r="K187" s="12">
        <f>SUM(H186:H187)/J187</f>
        <v>1873</v>
      </c>
      <c r="L187" s="13">
        <f>SUM(G188:G190)</f>
        <v>8.0000000000000002E-3</v>
      </c>
      <c r="M187" s="13">
        <f>SUM(H188:H190)/L187</f>
        <v>1875</v>
      </c>
    </row>
    <row r="188" spans="1:13" x14ac:dyDescent="0.2">
      <c r="A188">
        <v>8360980344</v>
      </c>
      <c r="B188">
        <v>1653876235576</v>
      </c>
      <c r="C188" t="s">
        <v>158</v>
      </c>
      <c r="D188" t="s">
        <v>10</v>
      </c>
      <c r="E188" t="s">
        <v>17</v>
      </c>
      <c r="F188">
        <v>1850</v>
      </c>
      <c r="G188">
        <v>1E-3</v>
      </c>
      <c r="H188">
        <f t="shared" si="27"/>
        <v>1.85</v>
      </c>
    </row>
    <row r="189" spans="1:13" x14ac:dyDescent="0.2">
      <c r="A189">
        <v>8360980342</v>
      </c>
      <c r="B189">
        <v>1653876235576</v>
      </c>
      <c r="C189" t="s">
        <v>158</v>
      </c>
      <c r="D189" t="s">
        <v>10</v>
      </c>
      <c r="E189" t="s">
        <v>17</v>
      </c>
      <c r="F189">
        <v>1850</v>
      </c>
      <c r="G189">
        <v>3.0000000000000001E-3</v>
      </c>
      <c r="H189">
        <f t="shared" si="27"/>
        <v>5.55</v>
      </c>
    </row>
    <row r="190" spans="1:13" x14ac:dyDescent="0.2">
      <c r="A190">
        <v>8367000460</v>
      </c>
      <c r="B190">
        <v>1653909938153</v>
      </c>
      <c r="C190" t="s">
        <v>159</v>
      </c>
      <c r="D190" t="s">
        <v>10</v>
      </c>
      <c r="E190" t="s">
        <v>17</v>
      </c>
      <c r="F190">
        <v>1900</v>
      </c>
      <c r="G190">
        <v>4.0000000000000001E-3</v>
      </c>
      <c r="H190">
        <f t="shared" si="27"/>
        <v>7.6000000000000005</v>
      </c>
    </row>
    <row r="191" spans="1:13" s="15" customFormat="1" x14ac:dyDescent="0.2">
      <c r="A191" s="29" t="s">
        <v>27</v>
      </c>
      <c r="B191" s="29"/>
      <c r="C191" s="29"/>
      <c r="D191" s="29"/>
      <c r="E191" s="15" t="s">
        <v>11</v>
      </c>
      <c r="F191" s="15">
        <f>SUM(H164:H185)/G191</f>
        <v>2793.6137404580149</v>
      </c>
      <c r="G191" s="28">
        <f>SUM(G164:G185)</f>
        <v>0.13100000000000003</v>
      </c>
      <c r="H191" s="15">
        <f>F191*G191</f>
        <v>365.96340000000004</v>
      </c>
    </row>
    <row r="192" spans="1:13" x14ac:dyDescent="0.2">
      <c r="A192">
        <v>5959381167</v>
      </c>
      <c r="B192" s="10">
        <v>1641040000000</v>
      </c>
      <c r="C192" t="s">
        <v>9</v>
      </c>
      <c r="D192" t="s">
        <v>10</v>
      </c>
      <c r="E192" t="s">
        <v>11</v>
      </c>
      <c r="F192">
        <v>3719.3</v>
      </c>
      <c r="G192">
        <v>1.7999999999999999E-2</v>
      </c>
      <c r="H192">
        <f t="shared" ref="H192:H193" si="28">F192*G192</f>
        <v>66.947400000000002</v>
      </c>
    </row>
    <row r="193" spans="1:8" x14ac:dyDescent="0.2">
      <c r="A193">
        <v>6028207972</v>
      </c>
      <c r="B193" s="10">
        <v>1641410000000</v>
      </c>
      <c r="C193" t="s">
        <v>12</v>
      </c>
      <c r="D193" t="s">
        <v>10</v>
      </c>
      <c r="E193" t="s">
        <v>11</v>
      </c>
      <c r="F193">
        <v>3670</v>
      </c>
      <c r="G193">
        <v>1E-3</v>
      </c>
      <c r="H193">
        <f t="shared" si="28"/>
        <v>3.67</v>
      </c>
    </row>
    <row r="194" spans="1:8" x14ac:dyDescent="0.2">
      <c r="A194">
        <v>6655175766</v>
      </c>
      <c r="B194" s="10">
        <v>1644330000000</v>
      </c>
      <c r="C194" t="s">
        <v>18</v>
      </c>
      <c r="D194" t="s">
        <v>10</v>
      </c>
      <c r="E194" t="s">
        <v>11</v>
      </c>
      <c r="F194">
        <v>3040</v>
      </c>
      <c r="G194">
        <v>2E-3</v>
      </c>
      <c r="H194">
        <f>F194*G194</f>
        <v>6.08</v>
      </c>
    </row>
    <row r="195" spans="1:8" x14ac:dyDescent="0.2">
      <c r="A195">
        <v>6041740573</v>
      </c>
      <c r="B195" s="10">
        <v>1641440000000</v>
      </c>
      <c r="C195" t="s">
        <v>13</v>
      </c>
      <c r="D195" t="s">
        <v>10</v>
      </c>
      <c r="E195" t="s">
        <v>11</v>
      </c>
      <c r="F195">
        <v>3460</v>
      </c>
      <c r="G195">
        <v>1E-3</v>
      </c>
      <c r="H195">
        <f>F195*G195</f>
        <v>3.46</v>
      </c>
    </row>
    <row r="196" spans="1:8" x14ac:dyDescent="0.2">
      <c r="A196">
        <v>7419076359</v>
      </c>
      <c r="B196">
        <v>1649169905945</v>
      </c>
      <c r="C196" t="s">
        <v>101</v>
      </c>
      <c r="D196" t="s">
        <v>10</v>
      </c>
      <c r="E196" t="s">
        <v>11</v>
      </c>
      <c r="F196">
        <v>3440</v>
      </c>
      <c r="G196">
        <v>6.0000000000000001E-3</v>
      </c>
      <c r="H196">
        <f t="shared" ref="H196:H205" si="29">F196*G196</f>
        <v>20.64</v>
      </c>
    </row>
    <row r="197" spans="1:8" x14ac:dyDescent="0.2">
      <c r="A197">
        <v>7420134102</v>
      </c>
      <c r="B197">
        <v>1649174612392</v>
      </c>
      <c r="C197" t="s">
        <v>102</v>
      </c>
      <c r="D197" t="s">
        <v>10</v>
      </c>
      <c r="E197" t="s">
        <v>11</v>
      </c>
      <c r="F197">
        <v>3440</v>
      </c>
      <c r="G197">
        <v>1E-3</v>
      </c>
      <c r="H197">
        <f t="shared" si="29"/>
        <v>3.44</v>
      </c>
    </row>
    <row r="198" spans="1:8" x14ac:dyDescent="0.2">
      <c r="A198">
        <v>7420134168</v>
      </c>
      <c r="B198">
        <v>1649174612485</v>
      </c>
      <c r="C198" t="s">
        <v>103</v>
      </c>
      <c r="D198" t="s">
        <v>10</v>
      </c>
      <c r="E198" t="s">
        <v>11</v>
      </c>
      <c r="F198">
        <v>3440</v>
      </c>
      <c r="G198">
        <v>1.4E-2</v>
      </c>
      <c r="H198">
        <f t="shared" si="29"/>
        <v>48.160000000000004</v>
      </c>
    </row>
    <row r="199" spans="1:8" x14ac:dyDescent="0.2">
      <c r="A199">
        <v>7433546924</v>
      </c>
      <c r="B199">
        <v>1649240327499</v>
      </c>
      <c r="C199" t="s">
        <v>104</v>
      </c>
      <c r="D199" t="s">
        <v>10</v>
      </c>
      <c r="E199" t="s">
        <v>11</v>
      </c>
      <c r="F199">
        <v>3320</v>
      </c>
      <c r="G199">
        <v>2E-3</v>
      </c>
      <c r="H199">
        <f t="shared" si="29"/>
        <v>6.6400000000000006</v>
      </c>
    </row>
    <row r="200" spans="1:8" x14ac:dyDescent="0.2">
      <c r="A200">
        <v>7438839536</v>
      </c>
      <c r="B200">
        <v>1649256377463</v>
      </c>
      <c r="C200" t="s">
        <v>105</v>
      </c>
      <c r="D200" t="s">
        <v>10</v>
      </c>
      <c r="E200" t="s">
        <v>11</v>
      </c>
      <c r="F200">
        <v>3260</v>
      </c>
      <c r="G200">
        <v>1E-3</v>
      </c>
      <c r="H200">
        <f t="shared" si="29"/>
        <v>3.2600000000000002</v>
      </c>
    </row>
    <row r="201" spans="1:8" x14ac:dyDescent="0.2">
      <c r="A201">
        <v>7559228023</v>
      </c>
      <c r="B201">
        <v>1649962492925</v>
      </c>
      <c r="C201" t="s">
        <v>116</v>
      </c>
      <c r="D201" t="s">
        <v>10</v>
      </c>
      <c r="E201" t="s">
        <v>11</v>
      </c>
      <c r="F201">
        <v>3000</v>
      </c>
      <c r="G201">
        <v>1E-3</v>
      </c>
      <c r="H201">
        <f t="shared" si="29"/>
        <v>3</v>
      </c>
    </row>
    <row r="202" spans="1:8" x14ac:dyDescent="0.2">
      <c r="A202">
        <v>7725619879</v>
      </c>
      <c r="B202">
        <v>1651004050974</v>
      </c>
      <c r="C202" t="s">
        <v>130</v>
      </c>
      <c r="D202" t="s">
        <v>10</v>
      </c>
      <c r="E202" t="s">
        <v>11</v>
      </c>
      <c r="F202">
        <v>2800</v>
      </c>
      <c r="G202">
        <v>1.2999999999999999E-2</v>
      </c>
      <c r="H202">
        <f t="shared" si="29"/>
        <v>36.4</v>
      </c>
    </row>
    <row r="203" spans="1:8" x14ac:dyDescent="0.2">
      <c r="A203">
        <v>7765953612</v>
      </c>
      <c r="B203">
        <v>1651231006357</v>
      </c>
      <c r="C203" t="s">
        <v>132</v>
      </c>
      <c r="D203" t="s">
        <v>10</v>
      </c>
      <c r="E203" t="s">
        <v>11</v>
      </c>
      <c r="F203">
        <v>2850</v>
      </c>
      <c r="G203">
        <v>2E-3</v>
      </c>
      <c r="H203">
        <f t="shared" si="29"/>
        <v>5.7</v>
      </c>
    </row>
    <row r="204" spans="1:8" x14ac:dyDescent="0.2">
      <c r="A204">
        <v>7772194476</v>
      </c>
      <c r="B204">
        <v>1651258488530</v>
      </c>
      <c r="C204" t="s">
        <v>133</v>
      </c>
      <c r="D204" t="s">
        <v>10</v>
      </c>
      <c r="E204" t="s">
        <v>11</v>
      </c>
      <c r="F204">
        <v>2800</v>
      </c>
      <c r="G204">
        <v>1E-3</v>
      </c>
      <c r="H204">
        <f t="shared" si="29"/>
        <v>2.8000000000000003</v>
      </c>
    </row>
    <row r="205" spans="1:8" x14ac:dyDescent="0.2">
      <c r="A205">
        <v>7692844745</v>
      </c>
      <c r="B205">
        <v>1650845427296</v>
      </c>
      <c r="C205" t="s">
        <v>126</v>
      </c>
      <c r="D205" t="s">
        <v>10</v>
      </c>
      <c r="E205" t="s">
        <v>11</v>
      </c>
      <c r="F205">
        <v>2900</v>
      </c>
      <c r="G205">
        <v>8.0000000000000002E-3</v>
      </c>
      <c r="H205">
        <f t="shared" si="29"/>
        <v>23.2</v>
      </c>
    </row>
    <row r="206" spans="1:8" x14ac:dyDescent="0.2">
      <c r="A206">
        <v>7870217669</v>
      </c>
      <c r="B206">
        <v>1651778285026</v>
      </c>
      <c r="C206" t="s">
        <v>139</v>
      </c>
      <c r="D206" t="s">
        <v>10</v>
      </c>
      <c r="E206" t="s">
        <v>11</v>
      </c>
      <c r="F206">
        <v>2700</v>
      </c>
      <c r="G206">
        <v>3.0000000000000001E-3</v>
      </c>
      <c r="H206">
        <f>F206*G206</f>
        <v>8.1</v>
      </c>
    </row>
    <row r="207" spans="1:8" x14ac:dyDescent="0.2">
      <c r="A207">
        <v>7900970784</v>
      </c>
      <c r="B207">
        <v>1651958952264</v>
      </c>
      <c r="C207" t="s">
        <v>140</v>
      </c>
      <c r="D207" t="s">
        <v>10</v>
      </c>
      <c r="E207" t="s">
        <v>11</v>
      </c>
      <c r="F207">
        <v>2650</v>
      </c>
      <c r="G207">
        <v>1E-3</v>
      </c>
      <c r="H207">
        <f>F207*G207</f>
        <v>2.65</v>
      </c>
    </row>
    <row r="208" spans="1:8" x14ac:dyDescent="0.2">
      <c r="A208">
        <v>7914091790</v>
      </c>
      <c r="B208">
        <v>1652026299975</v>
      </c>
      <c r="C208" t="s">
        <v>141</v>
      </c>
      <c r="D208" t="s">
        <v>10</v>
      </c>
      <c r="E208" t="s">
        <v>11</v>
      </c>
      <c r="F208">
        <v>2523.5</v>
      </c>
      <c r="G208">
        <v>4.0000000000000001E-3</v>
      </c>
      <c r="H208">
        <f>F208*G208</f>
        <v>10.093999999999999</v>
      </c>
    </row>
    <row r="209" spans="1:13" x14ac:dyDescent="0.2">
      <c r="A209">
        <v>7935973815</v>
      </c>
      <c r="B209">
        <v>1652115892368</v>
      </c>
      <c r="C209" t="s">
        <v>142</v>
      </c>
      <c r="D209" t="s">
        <v>10</v>
      </c>
      <c r="E209" t="s">
        <v>11</v>
      </c>
      <c r="F209">
        <v>2300</v>
      </c>
      <c r="G209">
        <v>2.9000000000000001E-2</v>
      </c>
      <c r="H209">
        <f>F209*G209</f>
        <v>66.7</v>
      </c>
    </row>
    <row r="210" spans="1:13" x14ac:dyDescent="0.2">
      <c r="A210">
        <v>8001272634</v>
      </c>
      <c r="B210">
        <v>1652273382144</v>
      </c>
      <c r="C210" t="s">
        <v>151</v>
      </c>
      <c r="D210" t="s">
        <v>10</v>
      </c>
      <c r="E210" t="s">
        <v>11</v>
      </c>
      <c r="F210">
        <v>2200</v>
      </c>
      <c r="G210">
        <v>5.0000000000000001E-3</v>
      </c>
      <c r="H210">
        <f t="shared" ref="H210:H215" si="30">F210*G210</f>
        <v>11</v>
      </c>
    </row>
    <row r="211" spans="1:13" x14ac:dyDescent="0.2">
      <c r="A211">
        <v>8216763421</v>
      </c>
      <c r="B211">
        <v>1653062636362</v>
      </c>
      <c r="C211" t="s">
        <v>154</v>
      </c>
      <c r="D211" t="s">
        <v>10</v>
      </c>
      <c r="E211" t="s">
        <v>11</v>
      </c>
      <c r="F211">
        <v>1950</v>
      </c>
      <c r="G211">
        <v>8.0000000000000002E-3</v>
      </c>
      <c r="H211">
        <f t="shared" si="30"/>
        <v>15.6</v>
      </c>
    </row>
    <row r="212" spans="1:13" x14ac:dyDescent="0.2">
      <c r="A212">
        <v>8274868581</v>
      </c>
      <c r="B212">
        <v>1653400099805</v>
      </c>
      <c r="C212" t="s">
        <v>156</v>
      </c>
      <c r="D212" t="s">
        <v>10</v>
      </c>
      <c r="E212" t="s">
        <v>11</v>
      </c>
      <c r="F212">
        <v>1950</v>
      </c>
      <c r="G212">
        <v>3.0000000000000001E-3</v>
      </c>
      <c r="H212">
        <f t="shared" si="30"/>
        <v>5.8500000000000005</v>
      </c>
    </row>
    <row r="213" spans="1:13" x14ac:dyDescent="0.2">
      <c r="A213">
        <v>8307618231</v>
      </c>
      <c r="B213">
        <v>1653568866614</v>
      </c>
      <c r="C213" t="s">
        <v>157</v>
      </c>
      <c r="D213" t="s">
        <v>10</v>
      </c>
      <c r="E213" t="s">
        <v>11</v>
      </c>
      <c r="F213">
        <v>1796</v>
      </c>
      <c r="G213">
        <v>7.0000000000000001E-3</v>
      </c>
      <c r="H213">
        <f t="shared" si="30"/>
        <v>12.572000000000001</v>
      </c>
    </row>
    <row r="214" spans="1:13" x14ac:dyDescent="0.2">
      <c r="A214">
        <v>8413094237</v>
      </c>
      <c r="B214">
        <v>1654143351302</v>
      </c>
      <c r="C214" t="s">
        <v>160</v>
      </c>
      <c r="D214" t="s">
        <v>10</v>
      </c>
      <c r="E214" t="s">
        <v>11</v>
      </c>
      <c r="F214">
        <v>1800</v>
      </c>
      <c r="G214">
        <v>7.0000000000000001E-3</v>
      </c>
      <c r="H214">
        <f t="shared" si="30"/>
        <v>12.6</v>
      </c>
      <c r="I214" s="18">
        <v>44718</v>
      </c>
      <c r="J214" s="12">
        <f>SUM(H214)/K214</f>
        <v>1800</v>
      </c>
      <c r="K214" s="12">
        <f>SUM(G214)</f>
        <v>7.0000000000000001E-3</v>
      </c>
      <c r="L214" s="13">
        <f>SUM(G215)</f>
        <v>7.0000000000000001E-3</v>
      </c>
      <c r="M214" s="13">
        <f>SUM(H215)/L214</f>
        <v>1900</v>
      </c>
    </row>
    <row r="215" spans="1:13" x14ac:dyDescent="0.2">
      <c r="A215">
        <v>8461081335</v>
      </c>
      <c r="B215">
        <v>1654502532815</v>
      </c>
      <c r="C215" t="s">
        <v>171</v>
      </c>
      <c r="D215" t="s">
        <v>10</v>
      </c>
      <c r="E215" t="s">
        <v>17</v>
      </c>
      <c r="F215">
        <v>1900</v>
      </c>
      <c r="G215">
        <v>7.0000000000000001E-3</v>
      </c>
      <c r="H215">
        <f t="shared" si="30"/>
        <v>13.3</v>
      </c>
    </row>
    <row r="216" spans="1:13" s="15" customFormat="1" x14ac:dyDescent="0.2">
      <c r="A216" s="35" t="s">
        <v>27</v>
      </c>
      <c r="B216" s="35"/>
      <c r="C216" s="35"/>
      <c r="D216" s="35"/>
      <c r="E216" s="15" t="s">
        <v>11</v>
      </c>
      <c r="F216" s="15">
        <f>SUM(H192:H213)/G216</f>
        <v>2793.6137404580149</v>
      </c>
      <c r="G216" s="28">
        <f>SUM(G192:G213)</f>
        <v>0.13100000000000003</v>
      </c>
      <c r="H216" s="15">
        <f>F216*G216</f>
        <v>365.96340000000004</v>
      </c>
    </row>
    <row r="217" spans="1:13" x14ac:dyDescent="0.2">
      <c r="A217">
        <v>5959381167</v>
      </c>
      <c r="B217" s="10">
        <v>1641040000000</v>
      </c>
      <c r="C217" t="s">
        <v>9</v>
      </c>
      <c r="D217" t="s">
        <v>10</v>
      </c>
      <c r="E217" t="s">
        <v>11</v>
      </c>
      <c r="F217">
        <v>3719.3</v>
      </c>
      <c r="G217">
        <v>1.7999999999999999E-2</v>
      </c>
      <c r="H217">
        <f t="shared" ref="H217:H218" si="31">F217*G217</f>
        <v>66.947400000000002</v>
      </c>
    </row>
    <row r="218" spans="1:13" x14ac:dyDescent="0.2">
      <c r="A218">
        <v>6028207972</v>
      </c>
      <c r="B218" s="10">
        <v>1641410000000</v>
      </c>
      <c r="C218" t="s">
        <v>12</v>
      </c>
      <c r="D218" t="s">
        <v>10</v>
      </c>
      <c r="E218" t="s">
        <v>11</v>
      </c>
      <c r="F218">
        <v>3670</v>
      </c>
      <c r="G218">
        <v>1E-3</v>
      </c>
      <c r="H218">
        <f t="shared" si="31"/>
        <v>3.67</v>
      </c>
    </row>
    <row r="219" spans="1:13" x14ac:dyDescent="0.2">
      <c r="A219">
        <v>6655175766</v>
      </c>
      <c r="B219" s="10">
        <v>1644330000000</v>
      </c>
      <c r="C219" t="s">
        <v>18</v>
      </c>
      <c r="D219" t="s">
        <v>10</v>
      </c>
      <c r="E219" t="s">
        <v>11</v>
      </c>
      <c r="F219">
        <v>3040</v>
      </c>
      <c r="G219">
        <v>2E-3</v>
      </c>
      <c r="H219">
        <f>F219*G219</f>
        <v>6.08</v>
      </c>
    </row>
    <row r="220" spans="1:13" x14ac:dyDescent="0.2">
      <c r="A220">
        <v>6041740573</v>
      </c>
      <c r="B220" s="10">
        <v>1641440000000</v>
      </c>
      <c r="C220" t="s">
        <v>13</v>
      </c>
      <c r="D220" t="s">
        <v>10</v>
      </c>
      <c r="E220" t="s">
        <v>11</v>
      </c>
      <c r="F220">
        <v>3460</v>
      </c>
      <c r="G220">
        <v>1E-3</v>
      </c>
      <c r="H220">
        <f>F220*G220</f>
        <v>3.46</v>
      </c>
    </row>
    <row r="221" spans="1:13" x14ac:dyDescent="0.2">
      <c r="A221">
        <v>7419076359</v>
      </c>
      <c r="B221">
        <v>1649169905945</v>
      </c>
      <c r="C221" t="s">
        <v>101</v>
      </c>
      <c r="D221" t="s">
        <v>10</v>
      </c>
      <c r="E221" t="s">
        <v>11</v>
      </c>
      <c r="F221">
        <v>3440</v>
      </c>
      <c r="G221">
        <v>6.0000000000000001E-3</v>
      </c>
      <c r="H221">
        <f t="shared" ref="H221:H230" si="32">F221*G221</f>
        <v>20.64</v>
      </c>
    </row>
    <row r="222" spans="1:13" x14ac:dyDescent="0.2">
      <c r="A222">
        <v>7420134102</v>
      </c>
      <c r="B222">
        <v>1649174612392</v>
      </c>
      <c r="C222" t="s">
        <v>102</v>
      </c>
      <c r="D222" t="s">
        <v>10</v>
      </c>
      <c r="E222" t="s">
        <v>11</v>
      </c>
      <c r="F222">
        <v>3440</v>
      </c>
      <c r="G222">
        <v>1E-3</v>
      </c>
      <c r="H222">
        <f t="shared" si="32"/>
        <v>3.44</v>
      </c>
    </row>
    <row r="223" spans="1:13" x14ac:dyDescent="0.2">
      <c r="A223">
        <v>7420134168</v>
      </c>
      <c r="B223">
        <v>1649174612485</v>
      </c>
      <c r="C223" t="s">
        <v>103</v>
      </c>
      <c r="D223" t="s">
        <v>10</v>
      </c>
      <c r="E223" t="s">
        <v>11</v>
      </c>
      <c r="F223">
        <v>3440</v>
      </c>
      <c r="G223">
        <v>1.4E-2</v>
      </c>
      <c r="H223">
        <f t="shared" si="32"/>
        <v>48.160000000000004</v>
      </c>
    </row>
    <row r="224" spans="1:13" x14ac:dyDescent="0.2">
      <c r="A224">
        <v>7433546924</v>
      </c>
      <c r="B224">
        <v>1649240327499</v>
      </c>
      <c r="C224" t="s">
        <v>104</v>
      </c>
      <c r="D224" t="s">
        <v>10</v>
      </c>
      <c r="E224" t="s">
        <v>11</v>
      </c>
      <c r="F224">
        <v>3320</v>
      </c>
      <c r="G224">
        <v>2E-3</v>
      </c>
      <c r="H224">
        <f t="shared" si="32"/>
        <v>6.6400000000000006</v>
      </c>
    </row>
    <row r="225" spans="1:8" x14ac:dyDescent="0.2">
      <c r="A225">
        <v>7438839536</v>
      </c>
      <c r="B225">
        <v>1649256377463</v>
      </c>
      <c r="C225" t="s">
        <v>105</v>
      </c>
      <c r="D225" t="s">
        <v>10</v>
      </c>
      <c r="E225" t="s">
        <v>11</v>
      </c>
      <c r="F225">
        <v>3260</v>
      </c>
      <c r="G225">
        <v>1E-3</v>
      </c>
      <c r="H225">
        <f t="shared" si="32"/>
        <v>3.2600000000000002</v>
      </c>
    </row>
    <row r="226" spans="1:8" x14ac:dyDescent="0.2">
      <c r="A226">
        <v>7559228023</v>
      </c>
      <c r="B226">
        <v>1649962492925</v>
      </c>
      <c r="C226" t="s">
        <v>116</v>
      </c>
      <c r="D226" t="s">
        <v>10</v>
      </c>
      <c r="E226" t="s">
        <v>11</v>
      </c>
      <c r="F226">
        <v>3000</v>
      </c>
      <c r="G226">
        <v>1E-3</v>
      </c>
      <c r="H226">
        <f t="shared" si="32"/>
        <v>3</v>
      </c>
    </row>
    <row r="227" spans="1:8" x14ac:dyDescent="0.2">
      <c r="A227">
        <v>7725619879</v>
      </c>
      <c r="B227">
        <v>1651004050974</v>
      </c>
      <c r="C227" t="s">
        <v>130</v>
      </c>
      <c r="D227" t="s">
        <v>10</v>
      </c>
      <c r="E227" t="s">
        <v>11</v>
      </c>
      <c r="F227">
        <v>2800</v>
      </c>
      <c r="G227">
        <v>1.2999999999999999E-2</v>
      </c>
      <c r="H227">
        <f t="shared" si="32"/>
        <v>36.4</v>
      </c>
    </row>
    <row r="228" spans="1:8" x14ac:dyDescent="0.2">
      <c r="A228">
        <v>7765953612</v>
      </c>
      <c r="B228">
        <v>1651231006357</v>
      </c>
      <c r="C228" t="s">
        <v>132</v>
      </c>
      <c r="D228" t="s">
        <v>10</v>
      </c>
      <c r="E228" t="s">
        <v>11</v>
      </c>
      <c r="F228">
        <v>2850</v>
      </c>
      <c r="G228">
        <v>2E-3</v>
      </c>
      <c r="H228">
        <f t="shared" si="32"/>
        <v>5.7</v>
      </c>
    </row>
    <row r="229" spans="1:8" x14ac:dyDescent="0.2">
      <c r="A229">
        <v>7772194476</v>
      </c>
      <c r="B229">
        <v>1651258488530</v>
      </c>
      <c r="C229" t="s">
        <v>133</v>
      </c>
      <c r="D229" t="s">
        <v>10</v>
      </c>
      <c r="E229" t="s">
        <v>11</v>
      </c>
      <c r="F229">
        <v>2800</v>
      </c>
      <c r="G229">
        <v>1E-3</v>
      </c>
      <c r="H229">
        <f t="shared" si="32"/>
        <v>2.8000000000000003</v>
      </c>
    </row>
    <row r="230" spans="1:8" x14ac:dyDescent="0.2">
      <c r="A230">
        <v>7692844745</v>
      </c>
      <c r="B230">
        <v>1650845427296</v>
      </c>
      <c r="C230" t="s">
        <v>126</v>
      </c>
      <c r="D230" t="s">
        <v>10</v>
      </c>
      <c r="E230" t="s">
        <v>11</v>
      </c>
      <c r="F230">
        <v>2900</v>
      </c>
      <c r="G230">
        <v>8.0000000000000002E-3</v>
      </c>
      <c r="H230">
        <f t="shared" si="32"/>
        <v>23.2</v>
      </c>
    </row>
    <row r="231" spans="1:8" x14ac:dyDescent="0.2">
      <c r="A231">
        <v>7870217669</v>
      </c>
      <c r="B231">
        <v>1651778285026</v>
      </c>
      <c r="C231" t="s">
        <v>139</v>
      </c>
      <c r="D231" t="s">
        <v>10</v>
      </c>
      <c r="E231" t="s">
        <v>11</v>
      </c>
      <c r="F231">
        <v>2700</v>
      </c>
      <c r="G231">
        <v>3.0000000000000001E-3</v>
      </c>
      <c r="H231">
        <f>F231*G231</f>
        <v>8.1</v>
      </c>
    </row>
    <row r="232" spans="1:8" x14ac:dyDescent="0.2">
      <c r="A232">
        <v>7900970784</v>
      </c>
      <c r="B232">
        <v>1651958952264</v>
      </c>
      <c r="C232" t="s">
        <v>140</v>
      </c>
      <c r="D232" t="s">
        <v>10</v>
      </c>
      <c r="E232" t="s">
        <v>11</v>
      </c>
      <c r="F232">
        <v>2650</v>
      </c>
      <c r="G232">
        <v>1E-3</v>
      </c>
      <c r="H232">
        <f>F232*G232</f>
        <v>2.65</v>
      </c>
    </row>
    <row r="233" spans="1:8" x14ac:dyDescent="0.2">
      <c r="A233">
        <v>7914091790</v>
      </c>
      <c r="B233">
        <v>1652026299975</v>
      </c>
      <c r="C233" t="s">
        <v>141</v>
      </c>
      <c r="D233" t="s">
        <v>10</v>
      </c>
      <c r="E233" t="s">
        <v>11</v>
      </c>
      <c r="F233">
        <v>2523.5</v>
      </c>
      <c r="G233">
        <v>4.0000000000000001E-3</v>
      </c>
      <c r="H233">
        <f>F233*G233</f>
        <v>10.093999999999999</v>
      </c>
    </row>
    <row r="234" spans="1:8" x14ac:dyDescent="0.2">
      <c r="A234">
        <v>7935973815</v>
      </c>
      <c r="B234">
        <v>1652115892368</v>
      </c>
      <c r="C234" t="s">
        <v>142</v>
      </c>
      <c r="D234" t="s">
        <v>10</v>
      </c>
      <c r="E234" t="s">
        <v>11</v>
      </c>
      <c r="F234">
        <v>2300</v>
      </c>
      <c r="G234">
        <v>2.9000000000000001E-2</v>
      </c>
      <c r="H234">
        <f>F234*G234</f>
        <v>66.7</v>
      </c>
    </row>
    <row r="235" spans="1:8" x14ac:dyDescent="0.2">
      <c r="A235">
        <v>8001272634</v>
      </c>
      <c r="B235">
        <v>1652273382144</v>
      </c>
      <c r="C235" t="s">
        <v>151</v>
      </c>
      <c r="D235" t="s">
        <v>10</v>
      </c>
      <c r="E235" t="s">
        <v>11</v>
      </c>
      <c r="F235">
        <v>2200</v>
      </c>
      <c r="G235">
        <v>5.0000000000000001E-3</v>
      </c>
      <c r="H235">
        <f t="shared" ref="H235:H243" si="33">F235*G235</f>
        <v>11</v>
      </c>
    </row>
    <row r="236" spans="1:8" x14ac:dyDescent="0.2">
      <c r="A236">
        <v>8216763421</v>
      </c>
      <c r="B236">
        <v>1653062636362</v>
      </c>
      <c r="C236" t="s">
        <v>154</v>
      </c>
      <c r="D236" t="s">
        <v>10</v>
      </c>
      <c r="E236" t="s">
        <v>11</v>
      </c>
      <c r="F236">
        <v>1950</v>
      </c>
      <c r="G236">
        <v>8.0000000000000002E-3</v>
      </c>
      <c r="H236">
        <f t="shared" si="33"/>
        <v>15.6</v>
      </c>
    </row>
    <row r="237" spans="1:8" x14ac:dyDescent="0.2">
      <c r="A237">
        <v>8274868581</v>
      </c>
      <c r="B237">
        <v>1653400099805</v>
      </c>
      <c r="C237" t="s">
        <v>156</v>
      </c>
      <c r="D237" t="s">
        <v>10</v>
      </c>
      <c r="E237" t="s">
        <v>11</v>
      </c>
      <c r="F237">
        <v>1950</v>
      </c>
      <c r="G237">
        <v>3.0000000000000001E-3</v>
      </c>
      <c r="H237">
        <f t="shared" si="33"/>
        <v>5.8500000000000005</v>
      </c>
    </row>
    <row r="238" spans="1:8" x14ac:dyDescent="0.2">
      <c r="A238">
        <v>8307618231</v>
      </c>
      <c r="B238">
        <v>1653568866614</v>
      </c>
      <c r="C238" t="s">
        <v>157</v>
      </c>
      <c r="D238" t="s">
        <v>10</v>
      </c>
      <c r="E238" t="s">
        <v>11</v>
      </c>
      <c r="F238">
        <v>1796</v>
      </c>
      <c r="G238">
        <v>7.0000000000000001E-3</v>
      </c>
      <c r="H238">
        <f t="shared" si="33"/>
        <v>12.572000000000001</v>
      </c>
    </row>
    <row r="239" spans="1:8" x14ac:dyDescent="0.2">
      <c r="A239">
        <v>8470934075</v>
      </c>
      <c r="B239">
        <v>1654561881656</v>
      </c>
      <c r="C239" t="s">
        <v>172</v>
      </c>
      <c r="D239" t="s">
        <v>10</v>
      </c>
      <c r="E239" t="s">
        <v>11</v>
      </c>
      <c r="F239">
        <v>1800</v>
      </c>
      <c r="G239">
        <v>7.0000000000000001E-3</v>
      </c>
      <c r="H239">
        <f t="shared" si="33"/>
        <v>12.6</v>
      </c>
    </row>
    <row r="240" spans="1:8" x14ac:dyDescent="0.2">
      <c r="A240">
        <v>8521317764</v>
      </c>
      <c r="B240">
        <v>1654878491968</v>
      </c>
      <c r="C240" t="s">
        <v>173</v>
      </c>
      <c r="D240" t="s">
        <v>10</v>
      </c>
      <c r="E240" t="s">
        <v>11</v>
      </c>
      <c r="F240">
        <v>1700</v>
      </c>
      <c r="G240">
        <v>8.9999999999999993E-3</v>
      </c>
      <c r="H240">
        <f t="shared" si="33"/>
        <v>15.299999999999999</v>
      </c>
    </row>
    <row r="241" spans="1:15" x14ac:dyDescent="0.2">
      <c r="A241">
        <v>8529044095</v>
      </c>
      <c r="B241">
        <v>1654936648145</v>
      </c>
      <c r="C241" t="s">
        <v>174</v>
      </c>
      <c r="D241" t="s">
        <v>10</v>
      </c>
      <c r="E241" t="s">
        <v>11</v>
      </c>
      <c r="F241">
        <v>1650</v>
      </c>
      <c r="G241">
        <v>4.0000000000000001E-3</v>
      </c>
      <c r="H241">
        <f t="shared" si="33"/>
        <v>6.6000000000000005</v>
      </c>
    </row>
    <row r="242" spans="1:15" x14ac:dyDescent="0.2">
      <c r="A242">
        <v>8543413214</v>
      </c>
      <c r="B242">
        <v>1655000809320</v>
      </c>
      <c r="C242" t="s">
        <v>175</v>
      </c>
      <c r="D242" t="s">
        <v>10</v>
      </c>
      <c r="E242" t="s">
        <v>11</v>
      </c>
      <c r="F242">
        <v>1500</v>
      </c>
      <c r="G242">
        <v>1.4999999999999999E-2</v>
      </c>
      <c r="H242">
        <f t="shared" si="33"/>
        <v>22.5</v>
      </c>
    </row>
    <row r="243" spans="1:15" x14ac:dyDescent="0.2">
      <c r="A243">
        <v>8583401901</v>
      </c>
      <c r="B243">
        <v>1655131368084</v>
      </c>
      <c r="C243" t="s">
        <v>176</v>
      </c>
      <c r="D243" t="s">
        <v>10</v>
      </c>
      <c r="E243" t="s">
        <v>11</v>
      </c>
      <c r="F243">
        <v>1200</v>
      </c>
      <c r="G243">
        <v>4.2000000000000003E-2</v>
      </c>
      <c r="H243">
        <f t="shared" si="33"/>
        <v>50.400000000000006</v>
      </c>
      <c r="I243" s="18">
        <v>44725</v>
      </c>
      <c r="J243" s="12">
        <v>0</v>
      </c>
      <c r="K243" s="12">
        <v>0</v>
      </c>
      <c r="L243" s="13">
        <v>0</v>
      </c>
      <c r="M243" s="13">
        <v>0</v>
      </c>
    </row>
    <row r="244" spans="1:15" s="15" customFormat="1" x14ac:dyDescent="0.2">
      <c r="A244" s="35" t="s">
        <v>27</v>
      </c>
      <c r="B244" s="35"/>
      <c r="C244" s="35"/>
      <c r="D244" s="35"/>
      <c r="E244" s="15" t="s">
        <v>11</v>
      </c>
      <c r="F244" s="15">
        <f>SUM(H217:H243)/G244</f>
        <v>2275.7855769230769</v>
      </c>
      <c r="G244" s="28">
        <f>SUM(G217:G243)</f>
        <v>0.20800000000000005</v>
      </c>
      <c r="H244" s="15">
        <f>F244*G244</f>
        <v>473.36340000000007</v>
      </c>
    </row>
    <row r="245" spans="1:15" x14ac:dyDescent="0.2">
      <c r="A245">
        <v>5959381167</v>
      </c>
      <c r="B245" s="10">
        <v>1641040000000</v>
      </c>
      <c r="C245" t="s">
        <v>9</v>
      </c>
      <c r="D245" t="s">
        <v>10</v>
      </c>
      <c r="E245" t="s">
        <v>11</v>
      </c>
      <c r="F245">
        <v>3719.3</v>
      </c>
      <c r="G245">
        <v>1.7999999999999999E-2</v>
      </c>
      <c r="H245">
        <f t="shared" ref="H245:H246" si="34">F245*G245</f>
        <v>66.947400000000002</v>
      </c>
    </row>
    <row r="246" spans="1:15" x14ac:dyDescent="0.2">
      <c r="A246">
        <v>6028207972</v>
      </c>
      <c r="B246" s="10">
        <v>1641410000000</v>
      </c>
      <c r="C246" t="s">
        <v>12</v>
      </c>
      <c r="D246" t="s">
        <v>10</v>
      </c>
      <c r="E246" t="s">
        <v>11</v>
      </c>
      <c r="F246">
        <v>3670</v>
      </c>
      <c r="G246">
        <v>1E-3</v>
      </c>
      <c r="H246">
        <f t="shared" si="34"/>
        <v>3.67</v>
      </c>
    </row>
    <row r="247" spans="1:15" x14ac:dyDescent="0.2">
      <c r="A247">
        <v>6655175766</v>
      </c>
      <c r="B247" s="10">
        <v>1644330000000</v>
      </c>
      <c r="C247" t="s">
        <v>18</v>
      </c>
      <c r="D247" t="s">
        <v>10</v>
      </c>
      <c r="E247" t="s">
        <v>11</v>
      </c>
      <c r="F247">
        <v>3040</v>
      </c>
      <c r="G247">
        <v>2E-3</v>
      </c>
      <c r="H247">
        <f>F247*G247</f>
        <v>6.08</v>
      </c>
    </row>
    <row r="248" spans="1:15" x14ac:dyDescent="0.2">
      <c r="A248">
        <v>6041740573</v>
      </c>
      <c r="B248" s="10">
        <v>1641440000000</v>
      </c>
      <c r="C248" t="s">
        <v>13</v>
      </c>
      <c r="D248" t="s">
        <v>10</v>
      </c>
      <c r="E248" t="s">
        <v>11</v>
      </c>
      <c r="F248">
        <v>3460</v>
      </c>
      <c r="G248">
        <v>1E-3</v>
      </c>
      <c r="H248">
        <f>F248*G248</f>
        <v>3.46</v>
      </c>
    </row>
    <row r="249" spans="1:15" x14ac:dyDescent="0.2">
      <c r="A249">
        <v>7419076359</v>
      </c>
      <c r="B249">
        <v>1649169905945</v>
      </c>
      <c r="C249" t="s">
        <v>101</v>
      </c>
      <c r="D249" t="s">
        <v>10</v>
      </c>
      <c r="E249" t="s">
        <v>11</v>
      </c>
      <c r="F249">
        <v>3440</v>
      </c>
      <c r="G249">
        <v>6.0000000000000001E-3</v>
      </c>
      <c r="H249">
        <f t="shared" ref="H249:H258" si="35">F249*G249</f>
        <v>20.64</v>
      </c>
    </row>
    <row r="250" spans="1:15" x14ac:dyDescent="0.2">
      <c r="A250">
        <v>7420134102</v>
      </c>
      <c r="B250">
        <v>1649174612392</v>
      </c>
      <c r="C250" t="s">
        <v>102</v>
      </c>
      <c r="D250" t="s">
        <v>10</v>
      </c>
      <c r="E250" t="s">
        <v>11</v>
      </c>
      <c r="F250">
        <v>3440</v>
      </c>
      <c r="G250">
        <v>1E-3</v>
      </c>
      <c r="H250">
        <f t="shared" si="35"/>
        <v>3.44</v>
      </c>
      <c r="M250">
        <v>1080</v>
      </c>
      <c r="N250">
        <f>O250/M250</f>
        <v>0.23148148148148148</v>
      </c>
      <c r="O250">
        <v>250</v>
      </c>
    </row>
    <row r="251" spans="1:15" x14ac:dyDescent="0.2">
      <c r="A251">
        <v>7420134168</v>
      </c>
      <c r="B251">
        <v>1649174612485</v>
      </c>
      <c r="C251" t="s">
        <v>103</v>
      </c>
      <c r="D251" t="s">
        <v>10</v>
      </c>
      <c r="E251" t="s">
        <v>11</v>
      </c>
      <c r="F251">
        <v>3440</v>
      </c>
      <c r="G251">
        <v>1.4E-2</v>
      </c>
      <c r="H251">
        <f t="shared" si="35"/>
        <v>48.160000000000004</v>
      </c>
    </row>
    <row r="252" spans="1:15" x14ac:dyDescent="0.2">
      <c r="A252">
        <v>7433546924</v>
      </c>
      <c r="B252">
        <v>1649240327499</v>
      </c>
      <c r="C252" t="s">
        <v>104</v>
      </c>
      <c r="D252" t="s">
        <v>10</v>
      </c>
      <c r="E252" t="s">
        <v>11</v>
      </c>
      <c r="F252">
        <v>3320</v>
      </c>
      <c r="G252">
        <v>2E-3</v>
      </c>
      <c r="H252">
        <f t="shared" si="35"/>
        <v>6.6400000000000006</v>
      </c>
      <c r="N252">
        <f>N250-0.277</f>
        <v>-4.5518518518518541E-2</v>
      </c>
    </row>
    <row r="253" spans="1:15" x14ac:dyDescent="0.2">
      <c r="A253">
        <v>7438839536</v>
      </c>
      <c r="B253">
        <v>1649256377463</v>
      </c>
      <c r="C253" t="s">
        <v>105</v>
      </c>
      <c r="D253" t="s">
        <v>10</v>
      </c>
      <c r="E253" t="s">
        <v>11</v>
      </c>
      <c r="F253">
        <v>3260</v>
      </c>
      <c r="G253">
        <v>1E-3</v>
      </c>
      <c r="H253">
        <f t="shared" si="35"/>
        <v>3.2600000000000002</v>
      </c>
    </row>
    <row r="254" spans="1:15" x14ac:dyDescent="0.2">
      <c r="A254">
        <v>7559228023</v>
      </c>
      <c r="B254">
        <v>1649962492925</v>
      </c>
      <c r="C254" t="s">
        <v>116</v>
      </c>
      <c r="D254" t="s">
        <v>10</v>
      </c>
      <c r="E254" t="s">
        <v>11</v>
      </c>
      <c r="F254">
        <v>3000</v>
      </c>
      <c r="G254">
        <v>1E-3</v>
      </c>
      <c r="H254">
        <f t="shared" si="35"/>
        <v>3</v>
      </c>
      <c r="N254">
        <f>0.166-N250</f>
        <v>-6.5481481481481474E-2</v>
      </c>
    </row>
    <row r="255" spans="1:15" x14ac:dyDescent="0.2">
      <c r="A255">
        <v>7725619879</v>
      </c>
      <c r="B255">
        <v>1651004050974</v>
      </c>
      <c r="C255" t="s">
        <v>130</v>
      </c>
      <c r="D255" t="s">
        <v>10</v>
      </c>
      <c r="E255" t="s">
        <v>11</v>
      </c>
      <c r="F255">
        <v>2800</v>
      </c>
      <c r="G255">
        <v>1.2999999999999999E-2</v>
      </c>
      <c r="H255">
        <f t="shared" si="35"/>
        <v>36.4</v>
      </c>
    </row>
    <row r="256" spans="1:15" x14ac:dyDescent="0.2">
      <c r="A256">
        <v>7765953612</v>
      </c>
      <c r="B256">
        <v>1651231006357</v>
      </c>
      <c r="C256" t="s">
        <v>132</v>
      </c>
      <c r="D256" t="s">
        <v>10</v>
      </c>
      <c r="E256" t="s">
        <v>11</v>
      </c>
      <c r="F256">
        <v>2850</v>
      </c>
      <c r="G256">
        <v>2E-3</v>
      </c>
      <c r="H256">
        <f t="shared" si="35"/>
        <v>5.7</v>
      </c>
    </row>
    <row r="257" spans="1:8" x14ac:dyDescent="0.2">
      <c r="A257">
        <v>7772194476</v>
      </c>
      <c r="B257">
        <v>1651258488530</v>
      </c>
      <c r="C257" t="s">
        <v>133</v>
      </c>
      <c r="D257" t="s">
        <v>10</v>
      </c>
      <c r="E257" t="s">
        <v>11</v>
      </c>
      <c r="F257">
        <v>2800</v>
      </c>
      <c r="G257">
        <v>1E-3</v>
      </c>
      <c r="H257">
        <f t="shared" si="35"/>
        <v>2.8000000000000003</v>
      </c>
    </row>
    <row r="258" spans="1:8" x14ac:dyDescent="0.2">
      <c r="A258">
        <v>7692844745</v>
      </c>
      <c r="B258">
        <v>1650845427296</v>
      </c>
      <c r="C258" t="s">
        <v>126</v>
      </c>
      <c r="D258" t="s">
        <v>10</v>
      </c>
      <c r="E258" t="s">
        <v>11</v>
      </c>
      <c r="F258">
        <v>2900</v>
      </c>
      <c r="G258">
        <v>8.0000000000000002E-3</v>
      </c>
      <c r="H258">
        <f t="shared" si="35"/>
        <v>23.2</v>
      </c>
    </row>
    <row r="259" spans="1:8" x14ac:dyDescent="0.2">
      <c r="A259">
        <v>7870217669</v>
      </c>
      <c r="B259">
        <v>1651778285026</v>
      </c>
      <c r="C259" t="s">
        <v>139</v>
      </c>
      <c r="D259" t="s">
        <v>10</v>
      </c>
      <c r="E259" t="s">
        <v>11</v>
      </c>
      <c r="F259">
        <v>2700</v>
      </c>
      <c r="G259">
        <v>3.0000000000000001E-3</v>
      </c>
      <c r="H259">
        <f>F259*G259</f>
        <v>8.1</v>
      </c>
    </row>
    <row r="260" spans="1:8" x14ac:dyDescent="0.2">
      <c r="A260">
        <v>7900970784</v>
      </c>
      <c r="B260">
        <v>1651958952264</v>
      </c>
      <c r="C260" t="s">
        <v>140</v>
      </c>
      <c r="D260" t="s">
        <v>10</v>
      </c>
      <c r="E260" t="s">
        <v>11</v>
      </c>
      <c r="F260">
        <v>2650</v>
      </c>
      <c r="G260">
        <v>1E-3</v>
      </c>
      <c r="H260">
        <f>F260*G260</f>
        <v>2.65</v>
      </c>
    </row>
    <row r="261" spans="1:8" x14ac:dyDescent="0.2">
      <c r="A261">
        <v>7914091790</v>
      </c>
      <c r="B261">
        <v>1652026299975</v>
      </c>
      <c r="C261" t="s">
        <v>141</v>
      </c>
      <c r="D261" t="s">
        <v>10</v>
      </c>
      <c r="E261" t="s">
        <v>11</v>
      </c>
      <c r="F261">
        <v>2523.5</v>
      </c>
      <c r="G261">
        <v>4.0000000000000001E-3</v>
      </c>
      <c r="H261">
        <f>F261*G261</f>
        <v>10.093999999999999</v>
      </c>
    </row>
    <row r="262" spans="1:8" x14ac:dyDescent="0.2">
      <c r="A262">
        <v>7935973815</v>
      </c>
      <c r="B262">
        <v>1652115892368</v>
      </c>
      <c r="C262" t="s">
        <v>142</v>
      </c>
      <c r="D262" t="s">
        <v>10</v>
      </c>
      <c r="E262" t="s">
        <v>11</v>
      </c>
      <c r="F262">
        <v>2300</v>
      </c>
      <c r="G262">
        <v>2.9000000000000001E-2</v>
      </c>
      <c r="H262">
        <f>F262*G262</f>
        <v>66.7</v>
      </c>
    </row>
    <row r="263" spans="1:8" x14ac:dyDescent="0.2">
      <c r="A263">
        <v>8001272634</v>
      </c>
      <c r="B263">
        <v>1652273382144</v>
      </c>
      <c r="C263" t="s">
        <v>151</v>
      </c>
      <c r="D263" t="s">
        <v>10</v>
      </c>
      <c r="E263" t="s">
        <v>11</v>
      </c>
      <c r="F263">
        <v>2200</v>
      </c>
      <c r="G263">
        <v>5.0000000000000001E-3</v>
      </c>
      <c r="H263">
        <f t="shared" ref="H263:H273" si="36">F263*G263</f>
        <v>11</v>
      </c>
    </row>
    <row r="264" spans="1:8" x14ac:dyDescent="0.2">
      <c r="A264">
        <v>8216763421</v>
      </c>
      <c r="B264">
        <v>1653062636362</v>
      </c>
      <c r="C264" t="s">
        <v>154</v>
      </c>
      <c r="D264" t="s">
        <v>10</v>
      </c>
      <c r="E264" t="s">
        <v>11</v>
      </c>
      <c r="F264">
        <v>1950</v>
      </c>
      <c r="G264">
        <v>8.0000000000000002E-3</v>
      </c>
      <c r="H264">
        <f t="shared" si="36"/>
        <v>15.6</v>
      </c>
    </row>
    <row r="265" spans="1:8" x14ac:dyDescent="0.2">
      <c r="A265">
        <v>8274868581</v>
      </c>
      <c r="B265">
        <v>1653400099805</v>
      </c>
      <c r="C265" t="s">
        <v>156</v>
      </c>
      <c r="D265" t="s">
        <v>10</v>
      </c>
      <c r="E265" t="s">
        <v>11</v>
      </c>
      <c r="F265">
        <v>1950</v>
      </c>
      <c r="G265">
        <v>3.0000000000000001E-3</v>
      </c>
      <c r="H265">
        <f t="shared" si="36"/>
        <v>5.8500000000000005</v>
      </c>
    </row>
    <row r="266" spans="1:8" x14ac:dyDescent="0.2">
      <c r="A266">
        <v>8307618231</v>
      </c>
      <c r="B266">
        <v>1653568866614</v>
      </c>
      <c r="C266" t="s">
        <v>157</v>
      </c>
      <c r="D266" t="s">
        <v>10</v>
      </c>
      <c r="E266" t="s">
        <v>11</v>
      </c>
      <c r="F266">
        <v>1796</v>
      </c>
      <c r="G266">
        <v>7.0000000000000001E-3</v>
      </c>
      <c r="H266">
        <f t="shared" si="36"/>
        <v>12.572000000000001</v>
      </c>
    </row>
    <row r="267" spans="1:8" x14ac:dyDescent="0.2">
      <c r="A267">
        <v>8470934075</v>
      </c>
      <c r="B267">
        <v>1654561881656</v>
      </c>
      <c r="C267" t="s">
        <v>172</v>
      </c>
      <c r="D267" t="s">
        <v>10</v>
      </c>
      <c r="E267" t="s">
        <v>11</v>
      </c>
      <c r="F267">
        <v>1800</v>
      </c>
      <c r="G267">
        <v>7.0000000000000001E-3</v>
      </c>
      <c r="H267">
        <f t="shared" si="36"/>
        <v>12.6</v>
      </c>
    </row>
    <row r="268" spans="1:8" x14ac:dyDescent="0.2">
      <c r="A268">
        <v>8521317764</v>
      </c>
      <c r="B268">
        <v>1654878491968</v>
      </c>
      <c r="C268" t="s">
        <v>173</v>
      </c>
      <c r="D268" t="s">
        <v>10</v>
      </c>
      <c r="E268" t="s">
        <v>11</v>
      </c>
      <c r="F268">
        <v>1700</v>
      </c>
      <c r="G268">
        <v>8.9999999999999993E-3</v>
      </c>
      <c r="H268">
        <f t="shared" si="36"/>
        <v>15.299999999999999</v>
      </c>
    </row>
    <row r="269" spans="1:8" x14ac:dyDescent="0.2">
      <c r="A269">
        <v>8529044095</v>
      </c>
      <c r="B269">
        <v>1654936648145</v>
      </c>
      <c r="C269" t="s">
        <v>174</v>
      </c>
      <c r="D269" t="s">
        <v>10</v>
      </c>
      <c r="E269" t="s">
        <v>11</v>
      </c>
      <c r="F269">
        <v>1650</v>
      </c>
      <c r="G269">
        <v>4.0000000000000001E-3</v>
      </c>
      <c r="H269">
        <f t="shared" si="36"/>
        <v>6.6000000000000005</v>
      </c>
    </row>
    <row r="270" spans="1:8" x14ac:dyDescent="0.2">
      <c r="A270">
        <v>8543413214</v>
      </c>
      <c r="B270">
        <v>1655000809320</v>
      </c>
      <c r="C270" t="s">
        <v>175</v>
      </c>
      <c r="D270" t="s">
        <v>10</v>
      </c>
      <c r="E270" t="s">
        <v>11</v>
      </c>
      <c r="F270">
        <v>1500</v>
      </c>
      <c r="G270">
        <v>1.4999999999999999E-2</v>
      </c>
      <c r="H270">
        <f t="shared" si="36"/>
        <v>22.5</v>
      </c>
    </row>
    <row r="271" spans="1:8" x14ac:dyDescent="0.2">
      <c r="A271">
        <v>8583401901</v>
      </c>
      <c r="B271">
        <v>1655131368084</v>
      </c>
      <c r="C271" t="s">
        <v>176</v>
      </c>
      <c r="D271" t="s">
        <v>10</v>
      </c>
      <c r="E271" t="s">
        <v>11</v>
      </c>
      <c r="F271">
        <v>1200</v>
      </c>
      <c r="G271">
        <v>4.2000000000000003E-2</v>
      </c>
      <c r="H271">
        <f t="shared" si="36"/>
        <v>50.400000000000006</v>
      </c>
    </row>
    <row r="272" spans="1:8" x14ac:dyDescent="0.2">
      <c r="A272">
        <v>8703643691</v>
      </c>
      <c r="B272">
        <v>1655582877492</v>
      </c>
      <c r="C272" t="s">
        <v>177</v>
      </c>
      <c r="D272" t="s">
        <v>10</v>
      </c>
      <c r="E272" t="s">
        <v>11</v>
      </c>
      <c r="F272">
        <v>900</v>
      </c>
      <c r="G272">
        <v>2.4E-2</v>
      </c>
      <c r="H272">
        <f t="shared" si="36"/>
        <v>21.6</v>
      </c>
    </row>
    <row r="273" spans="1:13" x14ac:dyDescent="0.2">
      <c r="A273">
        <v>8703643691</v>
      </c>
      <c r="B273">
        <v>1655582877492</v>
      </c>
      <c r="C273" t="s">
        <v>177</v>
      </c>
      <c r="D273" t="s">
        <v>10</v>
      </c>
      <c r="E273" t="s">
        <v>11</v>
      </c>
      <c r="F273">
        <v>900</v>
      </c>
      <c r="G273">
        <v>4.4999999999999998E-2</v>
      </c>
      <c r="H273">
        <f t="shared" si="36"/>
        <v>40.5</v>
      </c>
      <c r="I273" s="18">
        <v>44732</v>
      </c>
      <c r="J273" s="12">
        <v>4.4999999999999998E-2</v>
      </c>
      <c r="K273" s="12">
        <v>900</v>
      </c>
      <c r="L273" s="13">
        <v>4.4999999999999998E-2</v>
      </c>
      <c r="M273" s="13">
        <f>SUM(H274)/L273</f>
        <v>1080</v>
      </c>
    </row>
    <row r="274" spans="1:13" x14ac:dyDescent="0.2">
      <c r="A274">
        <v>8728761695</v>
      </c>
      <c r="B274">
        <v>1655688567213</v>
      </c>
      <c r="C274" t="s">
        <v>178</v>
      </c>
      <c r="D274" t="s">
        <v>10</v>
      </c>
      <c r="E274" t="s">
        <v>17</v>
      </c>
      <c r="F274">
        <v>1080</v>
      </c>
      <c r="G274">
        <v>4.4999999999999998E-2</v>
      </c>
      <c r="H274">
        <f>F274*G274</f>
        <v>48.6</v>
      </c>
    </row>
    <row r="275" spans="1:13" s="15" customFormat="1" x14ac:dyDescent="0.2">
      <c r="A275" s="38" t="s">
        <v>27</v>
      </c>
      <c r="B275" s="38"/>
      <c r="C275" s="38"/>
      <c r="D275" s="38"/>
      <c r="E275" s="15" t="s">
        <v>11</v>
      </c>
      <c r="F275" s="15">
        <f>SUM(H245:H272)/G275</f>
        <v>2133.4629310344826</v>
      </c>
      <c r="G275" s="28">
        <f>SUM(G245:G272)</f>
        <v>0.23200000000000004</v>
      </c>
      <c r="H275" s="15">
        <f>F275*G275</f>
        <v>494.96340000000004</v>
      </c>
    </row>
  </sheetData>
  <mergeCells count="8">
    <mergeCell ref="A114:D114"/>
    <mergeCell ref="A93:D93"/>
    <mergeCell ref="A76:D76"/>
    <mergeCell ref="A12:D12"/>
    <mergeCell ref="A24:D24"/>
    <mergeCell ref="A31:D31"/>
    <mergeCell ref="A43:D43"/>
    <mergeCell ref="A60:D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O40"/>
  <sheetViews>
    <sheetView topLeftCell="A25" workbookViewId="0">
      <selection activeCell="J36" sqref="J36"/>
    </sheetView>
  </sheetViews>
  <sheetFormatPr defaultRowHeight="14.25" x14ac:dyDescent="0.2"/>
  <cols>
    <col min="1" max="1" width="9.375" bestFit="1" customWidth="1"/>
    <col min="4" max="4" width="9.75" customWidth="1"/>
  </cols>
  <sheetData>
    <row r="19" spans="1:15" x14ac:dyDescent="0.2">
      <c r="D19" t="s">
        <v>30</v>
      </c>
    </row>
    <row r="20" spans="1:15" x14ac:dyDescent="0.2">
      <c r="A20" t="s">
        <v>28</v>
      </c>
      <c r="B20" t="s">
        <v>75</v>
      </c>
      <c r="C20" s="17" t="s">
        <v>76</v>
      </c>
      <c r="D20">
        <v>200</v>
      </c>
      <c r="E20" t="s">
        <v>77</v>
      </c>
      <c r="J20" t="s">
        <v>96</v>
      </c>
    </row>
    <row r="21" spans="1:15" x14ac:dyDescent="0.2">
      <c r="H21">
        <v>179.29</v>
      </c>
      <c r="J21">
        <v>691</v>
      </c>
    </row>
    <row r="23" spans="1:15" ht="38.25" x14ac:dyDescent="0.2">
      <c r="A23" s="1" t="s">
        <v>0</v>
      </c>
      <c r="B23" s="2" t="s">
        <v>72</v>
      </c>
      <c r="C23" s="2" t="s">
        <v>2</v>
      </c>
      <c r="D23" s="2" t="s">
        <v>73</v>
      </c>
      <c r="E23" s="2" t="s">
        <v>3</v>
      </c>
      <c r="F23" s="3" t="s">
        <v>4</v>
      </c>
      <c r="G23" s="4" t="s">
        <v>74</v>
      </c>
      <c r="H23" s="4" t="s">
        <v>6</v>
      </c>
      <c r="I23" s="3" t="s">
        <v>82</v>
      </c>
      <c r="J23" s="5" t="s">
        <v>7</v>
      </c>
      <c r="K23" s="5" t="s">
        <v>8</v>
      </c>
      <c r="L23" s="6" t="s">
        <v>93</v>
      </c>
      <c r="M23" s="5" t="s">
        <v>94</v>
      </c>
      <c r="N23" s="7" t="s">
        <v>99</v>
      </c>
      <c r="O23" s="8" t="s">
        <v>100</v>
      </c>
    </row>
    <row r="24" spans="1:15" x14ac:dyDescent="0.2">
      <c r="A24" s="19">
        <v>44536</v>
      </c>
      <c r="B24" s="9">
        <v>0</v>
      </c>
      <c r="C24" s="9"/>
      <c r="D24" s="9"/>
      <c r="E24" s="9"/>
      <c r="F24" s="9">
        <v>0</v>
      </c>
      <c r="G24" s="9"/>
      <c r="H24" s="9"/>
      <c r="I24" s="9">
        <v>0</v>
      </c>
      <c r="J24" s="9"/>
      <c r="K24" s="9"/>
      <c r="L24" s="9"/>
      <c r="M24" s="9">
        <v>179.29</v>
      </c>
      <c r="N24" s="9">
        <v>0</v>
      </c>
      <c r="O24" s="9">
        <v>0</v>
      </c>
    </row>
    <row r="25" spans="1:15" x14ac:dyDescent="0.2">
      <c r="A25" s="14">
        <v>44641</v>
      </c>
      <c r="B25" s="9">
        <v>0.24</v>
      </c>
      <c r="C25" s="9">
        <v>99.829170000000005</v>
      </c>
      <c r="D25" s="9">
        <v>-0.24</v>
      </c>
      <c r="E25" s="9">
        <v>-150.67939999999999</v>
      </c>
      <c r="F25" s="9">
        <v>1</v>
      </c>
      <c r="G25" s="9">
        <v>0.24</v>
      </c>
      <c r="H25" s="9">
        <f>(D25*E25)-(B25*C25)</f>
        <v>12.204055199999996</v>
      </c>
      <c r="I25" s="9">
        <f t="shared" ref="I25:I32" si="0">I24+H25</f>
        <v>12.204055199999996</v>
      </c>
      <c r="J25" s="9">
        <v>1.1100000000000001</v>
      </c>
      <c r="K25" s="9">
        <v>167.44720000000001</v>
      </c>
      <c r="L25" s="9">
        <f t="shared" ref="L25:L30" si="1">(M25*J25)-(J25*K25)</f>
        <v>-87.850617000000014</v>
      </c>
      <c r="M25" s="9">
        <v>88.302499999999995</v>
      </c>
      <c r="N25" s="23">
        <f>L25/J21</f>
        <v>-0.12713548046309697</v>
      </c>
      <c r="O25" s="23">
        <f>(M25-M24)/M24</f>
        <v>-0.50748786881588492</v>
      </c>
    </row>
    <row r="26" spans="1:15" x14ac:dyDescent="0.2">
      <c r="A26" s="14">
        <v>44649</v>
      </c>
      <c r="B26" s="9">
        <v>7.0000000000000007E-2</v>
      </c>
      <c r="C26" s="9">
        <v>82.285709999999995</v>
      </c>
      <c r="D26" s="9">
        <v>-7.0000000000000007E-2</v>
      </c>
      <c r="E26" s="9">
        <v>-103.71429999999999</v>
      </c>
      <c r="F26" s="9">
        <v>2</v>
      </c>
      <c r="G26" s="9">
        <v>7.0000000000000007E-2</v>
      </c>
      <c r="H26" s="9">
        <f>(D26*E26)-(B26*C26)</f>
        <v>1.5000013000000001</v>
      </c>
      <c r="I26" s="9">
        <f t="shared" si="0"/>
        <v>13.704056499999997</v>
      </c>
      <c r="J26" s="9">
        <v>1.04</v>
      </c>
      <c r="K26" s="9">
        <v>166.78639999999999</v>
      </c>
      <c r="L26" s="9">
        <f t="shared" si="1"/>
        <v>-57.380855999999994</v>
      </c>
      <c r="M26" s="9">
        <v>111.6125</v>
      </c>
      <c r="N26" s="23">
        <f>L26/J21</f>
        <v>-8.3040312590448612E-2</v>
      </c>
      <c r="O26" s="23">
        <f>(M26-M24)/M24</f>
        <v>-0.37747504043728036</v>
      </c>
    </row>
    <row r="27" spans="1:15" x14ac:dyDescent="0.2">
      <c r="A27" s="14">
        <v>44655</v>
      </c>
      <c r="B27" s="9">
        <v>0.09</v>
      </c>
      <c r="C27" s="9">
        <v>102</v>
      </c>
      <c r="D27" s="9">
        <v>-0.09</v>
      </c>
      <c r="E27" s="9">
        <v>-129.4444</v>
      </c>
      <c r="F27" s="9">
        <v>3</v>
      </c>
      <c r="G27" s="9">
        <v>0.09</v>
      </c>
      <c r="H27" s="9">
        <f>(D27*E27)-(B27*C27)</f>
        <v>2.4699960000000001</v>
      </c>
      <c r="I27" s="9">
        <f t="shared" si="0"/>
        <v>16.174052499999995</v>
      </c>
      <c r="J27" s="9">
        <v>0.95</v>
      </c>
      <c r="K27" s="9">
        <v>166.42439999999999</v>
      </c>
      <c r="L27" s="9">
        <f t="shared" si="1"/>
        <v>-32.572554999999994</v>
      </c>
      <c r="M27" s="9">
        <v>132.13749999999999</v>
      </c>
      <c r="N27" s="23">
        <f>L27/J21</f>
        <v>-4.7138285094066562E-2</v>
      </c>
      <c r="O27" s="23">
        <f>(M27-M24)/M24</f>
        <v>-0.26299570528194549</v>
      </c>
    </row>
    <row r="28" spans="1:15" x14ac:dyDescent="0.2">
      <c r="A28" s="14">
        <v>44662</v>
      </c>
      <c r="B28" s="9">
        <v>0</v>
      </c>
      <c r="C28" s="9">
        <v>0</v>
      </c>
      <c r="D28" s="9">
        <v>0</v>
      </c>
      <c r="E28" s="9">
        <v>0</v>
      </c>
      <c r="F28" s="9">
        <v>4</v>
      </c>
      <c r="G28" s="9">
        <v>0</v>
      </c>
      <c r="H28" s="9">
        <f t="shared" ref="H28:H32" si="2">(D28*E28)-(B28*C28)</f>
        <v>0</v>
      </c>
      <c r="I28" s="9">
        <f t="shared" si="0"/>
        <v>16.174052499999995</v>
      </c>
      <c r="J28" s="9">
        <v>1.05</v>
      </c>
      <c r="K28" s="9">
        <v>161.46019999999999</v>
      </c>
      <c r="L28" s="9">
        <f t="shared" si="1"/>
        <v>-64.882334999999983</v>
      </c>
      <c r="M28" s="9">
        <v>99.667500000000004</v>
      </c>
      <c r="N28" s="23">
        <f>L28/J21</f>
        <v>-9.3896287988422547E-2</v>
      </c>
      <c r="O28" s="23">
        <f>(M28-M24)/M24</f>
        <v>-0.44409894584193199</v>
      </c>
    </row>
    <row r="29" spans="1:15" x14ac:dyDescent="0.2">
      <c r="A29" s="14">
        <v>44669</v>
      </c>
      <c r="B29" s="9">
        <v>0</v>
      </c>
      <c r="C29" s="9">
        <v>0</v>
      </c>
      <c r="D29" s="9">
        <v>0</v>
      </c>
      <c r="E29" s="9">
        <v>0</v>
      </c>
      <c r="F29" s="9">
        <v>5</v>
      </c>
      <c r="G29" s="9">
        <v>0</v>
      </c>
      <c r="H29" s="9">
        <f t="shared" si="2"/>
        <v>0</v>
      </c>
      <c r="I29" s="9">
        <f t="shared" si="0"/>
        <v>16.174052499999995</v>
      </c>
      <c r="J29" s="9">
        <v>1.07</v>
      </c>
      <c r="K29" s="9">
        <v>160.2647</v>
      </c>
      <c r="L29" s="9">
        <f t="shared" si="1"/>
        <v>-61.968729000000025</v>
      </c>
      <c r="M29" s="9">
        <v>102.35</v>
      </c>
      <c r="N29" s="23">
        <f>L29/J21</f>
        <v>-8.9679781476121601E-2</v>
      </c>
      <c r="O29" s="23">
        <f>(M29-M24)/M24</f>
        <v>-0.42913715209994979</v>
      </c>
    </row>
    <row r="30" spans="1:15" x14ac:dyDescent="0.2">
      <c r="A30" s="14">
        <v>44675</v>
      </c>
      <c r="B30" s="9">
        <v>0.03</v>
      </c>
      <c r="C30" s="9">
        <v>102</v>
      </c>
      <c r="D30" s="9">
        <v>-0.03</v>
      </c>
      <c r="E30" s="9">
        <v>-109</v>
      </c>
      <c r="F30" s="9">
        <v>6</v>
      </c>
      <c r="G30" s="9">
        <f>B30</f>
        <v>0.03</v>
      </c>
      <c r="H30" s="9">
        <f t="shared" si="2"/>
        <v>0.20999999999999996</v>
      </c>
      <c r="I30" s="9">
        <f t="shared" si="0"/>
        <v>16.384052499999996</v>
      </c>
      <c r="J30" s="9">
        <v>1.06</v>
      </c>
      <c r="K30" s="9">
        <v>170.4032</v>
      </c>
      <c r="L30" s="9">
        <f t="shared" si="1"/>
        <v>-75.451542000000018</v>
      </c>
      <c r="M30" s="9">
        <v>99.222499999999997</v>
      </c>
      <c r="N30" s="23">
        <f>L30/J21</f>
        <v>-0.10919181186685965</v>
      </c>
      <c r="O30" s="23">
        <f>(M30-M24)/M24</f>
        <v>-0.44658095822410621</v>
      </c>
    </row>
    <row r="31" spans="1:15" x14ac:dyDescent="0.2">
      <c r="A31" s="14">
        <v>44683</v>
      </c>
      <c r="B31" s="9">
        <v>0</v>
      </c>
      <c r="C31" s="9">
        <v>0</v>
      </c>
      <c r="D31" s="9">
        <v>0</v>
      </c>
      <c r="E31" s="9">
        <v>0</v>
      </c>
      <c r="F31" s="9">
        <v>7</v>
      </c>
      <c r="G31" s="9">
        <v>0</v>
      </c>
      <c r="H31" s="9">
        <f t="shared" si="2"/>
        <v>0</v>
      </c>
      <c r="I31" s="9">
        <f t="shared" si="0"/>
        <v>16.384052499999996</v>
      </c>
      <c r="J31" s="9">
        <v>1.1000000000000001</v>
      </c>
      <c r="K31" s="9">
        <v>158.21199999999999</v>
      </c>
      <c r="L31" s="9">
        <f>(M31*J31)-(J31*K31)</f>
        <v>-72.027449999999988</v>
      </c>
      <c r="M31" s="9">
        <v>92.732500000000002</v>
      </c>
      <c r="N31" s="23">
        <f>L31/J21</f>
        <v>-0.10423654124457306</v>
      </c>
      <c r="O31" s="23">
        <f>(M31-M24)/M24</f>
        <v>-0.48277929611244347</v>
      </c>
    </row>
    <row r="32" spans="1:15" x14ac:dyDescent="0.2">
      <c r="A32" s="14">
        <v>44690</v>
      </c>
      <c r="B32" s="9">
        <v>0</v>
      </c>
      <c r="C32" s="9">
        <v>0</v>
      </c>
      <c r="D32" s="9">
        <v>0</v>
      </c>
      <c r="E32" s="9">
        <v>0</v>
      </c>
      <c r="F32" s="9">
        <v>8</v>
      </c>
      <c r="G32" s="9">
        <v>0</v>
      </c>
      <c r="H32" s="9">
        <f t="shared" si="2"/>
        <v>0</v>
      </c>
      <c r="I32" s="9">
        <f t="shared" si="0"/>
        <v>16.384052499999996</v>
      </c>
      <c r="J32" s="9">
        <v>1.18</v>
      </c>
      <c r="K32" s="9">
        <v>152.4434</v>
      </c>
      <c r="L32" s="9">
        <f>(M32*J32)-(J32*K32)</f>
        <v>-106.490162</v>
      </c>
      <c r="M32" s="9">
        <v>62.197499999999998</v>
      </c>
      <c r="N32" s="23">
        <f>L32/J21</f>
        <v>-0.15411021997105645</v>
      </c>
      <c r="O32" s="23">
        <f>(M32-M24)/M24</f>
        <v>-0.65308996597690894</v>
      </c>
    </row>
    <row r="33" spans="1:1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16" workbookViewId="0">
      <selection activeCell="C83" sqref="C83"/>
    </sheetView>
  </sheetViews>
  <sheetFormatPr defaultRowHeight="14.25" x14ac:dyDescent="0.2"/>
  <cols>
    <col min="2" max="2" width="13.75" customWidth="1"/>
    <col min="3" max="3" width="21.875" customWidth="1"/>
  </cols>
  <sheetData>
    <row r="1" spans="1:7" x14ac:dyDescent="0.2">
      <c r="A1" t="s">
        <v>21</v>
      </c>
      <c r="B1" t="s">
        <v>22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2">
      <c r="A2">
        <v>5457993983</v>
      </c>
      <c r="B2" s="11">
        <v>44536</v>
      </c>
      <c r="C2" t="s">
        <v>36</v>
      </c>
      <c r="D2" t="s">
        <v>37</v>
      </c>
      <c r="E2" t="s">
        <v>11</v>
      </c>
      <c r="F2">
        <v>179.29</v>
      </c>
      <c r="G2">
        <v>0.16</v>
      </c>
    </row>
    <row r="3" spans="1:7" x14ac:dyDescent="0.2">
      <c r="A3">
        <v>5466395610</v>
      </c>
      <c r="B3" s="10">
        <v>1640000000000</v>
      </c>
      <c r="C3" t="s">
        <v>38</v>
      </c>
      <c r="D3" t="s">
        <v>37</v>
      </c>
      <c r="E3" t="s">
        <v>17</v>
      </c>
      <c r="F3">
        <v>190.30500000000001</v>
      </c>
      <c r="G3">
        <v>0.01</v>
      </c>
    </row>
    <row r="4" spans="1:7" x14ac:dyDescent="0.2">
      <c r="A4">
        <v>5471930118</v>
      </c>
      <c r="B4" s="10">
        <v>1640000000000</v>
      </c>
      <c r="C4" t="s">
        <v>39</v>
      </c>
      <c r="D4" t="s">
        <v>37</v>
      </c>
      <c r="E4" t="s">
        <v>17</v>
      </c>
      <c r="F4">
        <v>195</v>
      </c>
      <c r="G4">
        <v>0.01</v>
      </c>
    </row>
    <row r="5" spans="1:7" x14ac:dyDescent="0.2">
      <c r="A5">
        <v>5535351246</v>
      </c>
      <c r="B5" s="10">
        <v>1640000000000</v>
      </c>
      <c r="C5" t="s">
        <v>40</v>
      </c>
      <c r="D5" t="s">
        <v>37</v>
      </c>
      <c r="E5" t="s">
        <v>11</v>
      </c>
      <c r="F5">
        <v>179</v>
      </c>
      <c r="G5">
        <v>0.01</v>
      </c>
    </row>
    <row r="6" spans="1:7" x14ac:dyDescent="0.2">
      <c r="A6">
        <v>5535351234</v>
      </c>
      <c r="B6" s="10">
        <v>1640000000000</v>
      </c>
      <c r="C6" t="s">
        <v>40</v>
      </c>
      <c r="D6" t="s">
        <v>37</v>
      </c>
      <c r="E6" t="s">
        <v>11</v>
      </c>
      <c r="F6">
        <v>179</v>
      </c>
      <c r="G6">
        <v>0.01</v>
      </c>
    </row>
    <row r="7" spans="1:7" x14ac:dyDescent="0.2">
      <c r="A7">
        <v>5560386024</v>
      </c>
      <c r="B7" s="10">
        <v>1640000000000</v>
      </c>
      <c r="C7" t="s">
        <v>41</v>
      </c>
      <c r="D7" t="s">
        <v>37</v>
      </c>
      <c r="E7" t="s">
        <v>11</v>
      </c>
      <c r="F7">
        <v>165</v>
      </c>
      <c r="G7">
        <v>0.01</v>
      </c>
    </row>
    <row r="8" spans="1:7" x14ac:dyDescent="0.2">
      <c r="A8">
        <v>5654698498</v>
      </c>
      <c r="B8" s="10">
        <v>1639600000000</v>
      </c>
      <c r="C8" t="s">
        <v>42</v>
      </c>
      <c r="D8" t="s">
        <v>37</v>
      </c>
      <c r="E8" t="s">
        <v>17</v>
      </c>
      <c r="F8">
        <v>180</v>
      </c>
      <c r="G8">
        <v>0.01</v>
      </c>
    </row>
    <row r="9" spans="1:7" x14ac:dyDescent="0.2">
      <c r="A9">
        <v>5737132903</v>
      </c>
      <c r="B9" s="10">
        <v>1640010000000</v>
      </c>
      <c r="C9" t="s">
        <v>43</v>
      </c>
      <c r="D9" t="s">
        <v>37</v>
      </c>
      <c r="E9" t="s">
        <v>11</v>
      </c>
      <c r="F9">
        <v>171</v>
      </c>
      <c r="G9">
        <v>0.66</v>
      </c>
    </row>
    <row r="10" spans="1:7" x14ac:dyDescent="0.2">
      <c r="A10">
        <v>5752689416</v>
      </c>
      <c r="B10" s="10">
        <v>1640070000000</v>
      </c>
      <c r="C10" t="s">
        <v>44</v>
      </c>
      <c r="D10" t="s">
        <v>37</v>
      </c>
      <c r="E10" t="s">
        <v>17</v>
      </c>
      <c r="F10">
        <v>180</v>
      </c>
      <c r="G10">
        <v>0.01</v>
      </c>
    </row>
    <row r="11" spans="1:7" x14ac:dyDescent="0.2">
      <c r="A11">
        <v>5768400923</v>
      </c>
      <c r="B11" s="10">
        <v>1640160000000</v>
      </c>
      <c r="C11" t="s">
        <v>45</v>
      </c>
      <c r="D11" t="s">
        <v>37</v>
      </c>
      <c r="E11" t="s">
        <v>17</v>
      </c>
      <c r="F11">
        <v>186</v>
      </c>
      <c r="G11">
        <v>0.02</v>
      </c>
    </row>
    <row r="12" spans="1:7" x14ac:dyDescent="0.2">
      <c r="A12">
        <v>5801692164</v>
      </c>
      <c r="B12" s="10">
        <v>1640290000000</v>
      </c>
      <c r="C12" t="s">
        <v>46</v>
      </c>
      <c r="D12" t="s">
        <v>37</v>
      </c>
      <c r="E12" t="s">
        <v>17</v>
      </c>
      <c r="F12">
        <v>192</v>
      </c>
      <c r="G12">
        <v>0.02</v>
      </c>
    </row>
    <row r="13" spans="1:7" x14ac:dyDescent="0.2">
      <c r="A13">
        <v>5857688139</v>
      </c>
      <c r="B13" s="10">
        <v>1640580000000</v>
      </c>
      <c r="C13" t="s">
        <v>47</v>
      </c>
      <c r="D13" t="s">
        <v>37</v>
      </c>
      <c r="E13" t="s">
        <v>17</v>
      </c>
      <c r="F13">
        <v>201</v>
      </c>
      <c r="G13">
        <v>0.03</v>
      </c>
    </row>
    <row r="14" spans="1:7" x14ac:dyDescent="0.2">
      <c r="A14">
        <v>5900971030</v>
      </c>
      <c r="B14" s="10">
        <v>1640750000000</v>
      </c>
      <c r="C14" t="s">
        <v>48</v>
      </c>
      <c r="D14" t="s">
        <v>37</v>
      </c>
      <c r="E14" t="s">
        <v>11</v>
      </c>
      <c r="F14">
        <v>177</v>
      </c>
      <c r="G14">
        <v>0.06</v>
      </c>
    </row>
    <row r="15" spans="1:7" x14ac:dyDescent="0.2">
      <c r="A15">
        <v>6021534514</v>
      </c>
      <c r="B15" s="10">
        <v>1641390000000</v>
      </c>
      <c r="C15" t="s">
        <v>49</v>
      </c>
      <c r="D15" t="s">
        <v>37</v>
      </c>
      <c r="E15" t="s">
        <v>11</v>
      </c>
      <c r="F15">
        <v>168</v>
      </c>
      <c r="G15">
        <v>0.03</v>
      </c>
    </row>
    <row r="16" spans="1:7" x14ac:dyDescent="0.2">
      <c r="A16">
        <v>6043766190</v>
      </c>
      <c r="B16" s="10">
        <v>1641450000000</v>
      </c>
      <c r="C16" t="s">
        <v>50</v>
      </c>
      <c r="D16" t="s">
        <v>37</v>
      </c>
      <c r="E16" t="s">
        <v>11</v>
      </c>
      <c r="F16">
        <v>150</v>
      </c>
      <c r="G16">
        <v>0.06</v>
      </c>
    </row>
    <row r="17" spans="1:7" x14ac:dyDescent="0.2">
      <c r="A17">
        <v>6048016714</v>
      </c>
      <c r="B17" s="10">
        <v>1641460000000</v>
      </c>
      <c r="C17" t="s">
        <v>51</v>
      </c>
      <c r="D17" t="s">
        <v>37</v>
      </c>
      <c r="E17" t="s">
        <v>11</v>
      </c>
      <c r="F17">
        <v>147</v>
      </c>
      <c r="G17">
        <v>0.01</v>
      </c>
    </row>
    <row r="18" spans="1:7" x14ac:dyDescent="0.2">
      <c r="A18">
        <v>6068631901</v>
      </c>
      <c r="B18" s="10">
        <v>1641540000000</v>
      </c>
      <c r="C18" t="s">
        <v>52</v>
      </c>
      <c r="D18" t="s">
        <v>37</v>
      </c>
      <c r="E18" t="s">
        <v>11</v>
      </c>
      <c r="F18">
        <v>138</v>
      </c>
      <c r="G18">
        <v>0.03</v>
      </c>
    </row>
    <row r="19" spans="1:7" x14ac:dyDescent="0.2">
      <c r="A19">
        <v>6069490485</v>
      </c>
      <c r="B19" s="10">
        <v>1641540000000</v>
      </c>
      <c r="C19" t="s">
        <v>53</v>
      </c>
      <c r="D19" t="s">
        <v>37</v>
      </c>
      <c r="E19" t="s">
        <v>11</v>
      </c>
      <c r="F19">
        <v>135</v>
      </c>
      <c r="G19">
        <v>0.01</v>
      </c>
    </row>
    <row r="20" spans="1:7" x14ac:dyDescent="0.2">
      <c r="A20">
        <v>6134953346</v>
      </c>
      <c r="B20" s="10">
        <v>1641830000000</v>
      </c>
      <c r="C20" t="s">
        <v>54</v>
      </c>
      <c r="D20" t="s">
        <v>37</v>
      </c>
      <c r="E20" t="s">
        <v>11</v>
      </c>
      <c r="F20">
        <v>132</v>
      </c>
      <c r="G20">
        <v>0.01</v>
      </c>
    </row>
    <row r="21" spans="1:7" x14ac:dyDescent="0.2">
      <c r="A21">
        <v>6171514149</v>
      </c>
      <c r="B21" s="10">
        <v>1641990000000</v>
      </c>
      <c r="C21" t="s">
        <v>55</v>
      </c>
      <c r="D21" t="s">
        <v>37</v>
      </c>
      <c r="E21" t="s">
        <v>17</v>
      </c>
      <c r="F21">
        <v>141</v>
      </c>
      <c r="G21">
        <v>0.01</v>
      </c>
    </row>
    <row r="22" spans="1:7" x14ac:dyDescent="0.2">
      <c r="A22">
        <v>6238608041</v>
      </c>
      <c r="B22" s="10">
        <v>1642340000000</v>
      </c>
      <c r="C22" t="s">
        <v>56</v>
      </c>
      <c r="D22" t="s">
        <v>37</v>
      </c>
      <c r="E22" t="s">
        <v>17</v>
      </c>
      <c r="F22">
        <v>150</v>
      </c>
      <c r="G22">
        <v>0.03</v>
      </c>
    </row>
    <row r="23" spans="1:7" x14ac:dyDescent="0.2">
      <c r="A23">
        <v>6269797764</v>
      </c>
      <c r="B23" s="10">
        <v>1642510000000</v>
      </c>
      <c r="C23" t="s">
        <v>57</v>
      </c>
      <c r="D23" t="s">
        <v>37</v>
      </c>
      <c r="E23" t="s">
        <v>11</v>
      </c>
      <c r="F23">
        <v>138</v>
      </c>
      <c r="G23">
        <v>0.02</v>
      </c>
    </row>
    <row r="24" spans="1:7" x14ac:dyDescent="0.2">
      <c r="A24">
        <v>6310617033</v>
      </c>
      <c r="B24" s="10">
        <v>1642710000000</v>
      </c>
      <c r="C24" t="s">
        <v>58</v>
      </c>
      <c r="D24" t="s">
        <v>37</v>
      </c>
      <c r="E24" t="s">
        <v>11</v>
      </c>
      <c r="F24">
        <v>135</v>
      </c>
      <c r="G24">
        <v>0.01</v>
      </c>
    </row>
    <row r="25" spans="1:7" x14ac:dyDescent="0.2">
      <c r="A25">
        <v>6394849634</v>
      </c>
      <c r="B25" s="10">
        <v>1642940000000</v>
      </c>
      <c r="C25" t="s">
        <v>59</v>
      </c>
      <c r="D25" t="s">
        <v>37</v>
      </c>
      <c r="E25" t="s">
        <v>11</v>
      </c>
      <c r="F25">
        <v>102</v>
      </c>
      <c r="G25">
        <v>0.11</v>
      </c>
    </row>
    <row r="26" spans="1:7" x14ac:dyDescent="0.2">
      <c r="A26">
        <v>6397008346</v>
      </c>
      <c r="B26" s="10">
        <v>1642950000000</v>
      </c>
      <c r="C26" t="s">
        <v>60</v>
      </c>
      <c r="D26" t="s">
        <v>37</v>
      </c>
      <c r="E26" t="s">
        <v>11</v>
      </c>
      <c r="F26">
        <v>99</v>
      </c>
      <c r="G26">
        <v>0.01</v>
      </c>
    </row>
    <row r="27" spans="1:7" x14ac:dyDescent="0.2">
      <c r="A27">
        <v>6558952771</v>
      </c>
      <c r="B27" s="10">
        <v>1643730000000</v>
      </c>
      <c r="C27" t="s">
        <v>61</v>
      </c>
      <c r="D27" t="s">
        <v>37</v>
      </c>
      <c r="E27" t="s">
        <v>17</v>
      </c>
      <c r="F27">
        <v>108</v>
      </c>
      <c r="G27">
        <v>0.01</v>
      </c>
    </row>
    <row r="28" spans="1:7" x14ac:dyDescent="0.2">
      <c r="A28">
        <v>6560476099</v>
      </c>
      <c r="B28" s="10">
        <v>1643730000000</v>
      </c>
      <c r="C28" t="s">
        <v>62</v>
      </c>
      <c r="D28" t="s">
        <v>37</v>
      </c>
      <c r="E28" t="s">
        <v>17</v>
      </c>
      <c r="F28">
        <v>111</v>
      </c>
      <c r="G28">
        <v>0.01</v>
      </c>
    </row>
    <row r="29" spans="1:7" x14ac:dyDescent="0.2">
      <c r="A29">
        <v>6633769655</v>
      </c>
      <c r="B29" s="10">
        <v>1644220000000</v>
      </c>
      <c r="C29" t="s">
        <v>63</v>
      </c>
      <c r="D29" t="s">
        <v>37</v>
      </c>
      <c r="E29" t="s">
        <v>17</v>
      </c>
      <c r="F29">
        <v>117</v>
      </c>
      <c r="G29">
        <v>0.02</v>
      </c>
    </row>
    <row r="30" spans="1:7" x14ac:dyDescent="0.2">
      <c r="A30">
        <v>6810882695</v>
      </c>
      <c r="B30" s="10">
        <v>1645370000000</v>
      </c>
      <c r="C30" t="s">
        <v>64</v>
      </c>
      <c r="D30" t="s">
        <v>37</v>
      </c>
      <c r="E30" t="s">
        <v>11</v>
      </c>
      <c r="F30">
        <v>90</v>
      </c>
      <c r="G30">
        <v>7.0000000000000007E-2</v>
      </c>
    </row>
    <row r="31" spans="1:7" x14ac:dyDescent="0.2">
      <c r="A31">
        <v>6820946712</v>
      </c>
      <c r="B31" s="10">
        <v>1645450000000</v>
      </c>
      <c r="C31" t="s">
        <v>65</v>
      </c>
      <c r="D31" t="s">
        <v>37</v>
      </c>
      <c r="E31" t="s">
        <v>11</v>
      </c>
      <c r="F31">
        <v>87</v>
      </c>
      <c r="G31">
        <v>0.01</v>
      </c>
    </row>
    <row r="32" spans="1:7" x14ac:dyDescent="0.2">
      <c r="A32">
        <v>6860151981</v>
      </c>
      <c r="B32" s="10">
        <v>1645670000000</v>
      </c>
      <c r="C32" t="s">
        <v>66</v>
      </c>
      <c r="D32" t="s">
        <v>37</v>
      </c>
      <c r="E32" t="s">
        <v>11</v>
      </c>
      <c r="F32">
        <v>81</v>
      </c>
      <c r="G32">
        <v>0.02</v>
      </c>
    </row>
    <row r="33" spans="1:7" x14ac:dyDescent="0.2">
      <c r="A33">
        <v>6928782685</v>
      </c>
      <c r="B33" s="10">
        <v>1646070000000</v>
      </c>
      <c r="C33" t="s">
        <v>67</v>
      </c>
      <c r="D33" t="s">
        <v>37</v>
      </c>
      <c r="E33" t="s">
        <v>17</v>
      </c>
      <c r="F33">
        <v>96</v>
      </c>
      <c r="G33">
        <v>0.03</v>
      </c>
    </row>
    <row r="34" spans="1:7" x14ac:dyDescent="0.2">
      <c r="A34">
        <v>6998663372</v>
      </c>
      <c r="B34" s="10">
        <v>1646540000000</v>
      </c>
      <c r="C34" t="s">
        <v>68</v>
      </c>
      <c r="D34" t="s">
        <v>37</v>
      </c>
      <c r="E34" t="s">
        <v>11</v>
      </c>
      <c r="F34">
        <v>87</v>
      </c>
      <c r="G34">
        <v>0.01</v>
      </c>
    </row>
    <row r="35" spans="1:7" x14ac:dyDescent="0.2">
      <c r="A35">
        <v>7069333056</v>
      </c>
      <c r="B35" s="10">
        <v>1647020000000</v>
      </c>
      <c r="C35" t="s">
        <v>69</v>
      </c>
      <c r="D35" t="s">
        <v>37</v>
      </c>
      <c r="E35" t="s">
        <v>11</v>
      </c>
      <c r="F35">
        <v>81</v>
      </c>
      <c r="G35">
        <v>0.02</v>
      </c>
    </row>
    <row r="36" spans="1:7" x14ac:dyDescent="0.2">
      <c r="A36">
        <v>7086576038</v>
      </c>
      <c r="B36" s="10">
        <v>1647210000000</v>
      </c>
      <c r="C36" t="s">
        <v>70</v>
      </c>
      <c r="D36" t="s">
        <v>37</v>
      </c>
      <c r="E36" t="s">
        <v>11</v>
      </c>
      <c r="F36">
        <v>78</v>
      </c>
      <c r="G36">
        <v>0.01</v>
      </c>
    </row>
    <row r="37" spans="1:7" x14ac:dyDescent="0.2">
      <c r="A37">
        <v>7175538201</v>
      </c>
      <c r="B37">
        <v>1647853329818</v>
      </c>
      <c r="C37" t="s">
        <v>71</v>
      </c>
      <c r="D37" t="s">
        <v>37</v>
      </c>
      <c r="E37" t="s">
        <v>17</v>
      </c>
      <c r="F37">
        <v>90</v>
      </c>
      <c r="G37">
        <v>0.02</v>
      </c>
    </row>
    <row r="38" spans="1:7" x14ac:dyDescent="0.2">
      <c r="A38">
        <v>7193051193</v>
      </c>
      <c r="B38">
        <v>1647958212968</v>
      </c>
      <c r="C38" t="s">
        <v>78</v>
      </c>
      <c r="D38" t="s">
        <v>37</v>
      </c>
      <c r="E38" t="s">
        <v>17</v>
      </c>
      <c r="F38">
        <v>93</v>
      </c>
      <c r="G38">
        <v>0.01</v>
      </c>
    </row>
    <row r="39" spans="1:7" x14ac:dyDescent="0.2">
      <c r="A39">
        <v>7222226493</v>
      </c>
      <c r="B39">
        <v>1648136429363</v>
      </c>
      <c r="C39" t="s">
        <v>79</v>
      </c>
      <c r="D39" t="s">
        <v>37</v>
      </c>
      <c r="E39" t="s">
        <v>17</v>
      </c>
      <c r="F39">
        <v>102</v>
      </c>
      <c r="G39">
        <v>0.03</v>
      </c>
    </row>
    <row r="40" spans="1:7" x14ac:dyDescent="0.2">
      <c r="A40">
        <v>7269777094</v>
      </c>
      <c r="B40">
        <v>1648445504084</v>
      </c>
      <c r="C40" t="s">
        <v>80</v>
      </c>
      <c r="D40" t="s">
        <v>37</v>
      </c>
      <c r="E40" t="s">
        <v>17</v>
      </c>
      <c r="F40">
        <v>108</v>
      </c>
      <c r="G40">
        <v>0.02</v>
      </c>
    </row>
    <row r="41" spans="1:7" x14ac:dyDescent="0.2">
      <c r="A41">
        <v>7274030221</v>
      </c>
      <c r="B41">
        <v>1648467805458</v>
      </c>
      <c r="C41" t="s">
        <v>81</v>
      </c>
      <c r="D41" t="s">
        <v>37</v>
      </c>
      <c r="E41" t="s">
        <v>17</v>
      </c>
      <c r="F41">
        <v>111</v>
      </c>
      <c r="G41">
        <v>0.01</v>
      </c>
    </row>
    <row r="42" spans="1:7" x14ac:dyDescent="0.2">
      <c r="A42">
        <v>7293000059</v>
      </c>
      <c r="B42">
        <v>1648556102715</v>
      </c>
      <c r="C42" t="s">
        <v>87</v>
      </c>
      <c r="D42" t="s">
        <v>37</v>
      </c>
      <c r="E42" t="s">
        <v>17</v>
      </c>
      <c r="F42">
        <v>114</v>
      </c>
      <c r="G42">
        <v>0.01</v>
      </c>
    </row>
    <row r="43" spans="1:7" x14ac:dyDescent="0.2">
      <c r="A43">
        <v>7329570618</v>
      </c>
      <c r="B43">
        <v>1648725946952</v>
      </c>
      <c r="C43" t="s">
        <v>88</v>
      </c>
      <c r="D43" t="s">
        <v>37</v>
      </c>
      <c r="E43" t="s">
        <v>17</v>
      </c>
      <c r="F43">
        <v>127</v>
      </c>
      <c r="G43">
        <v>0.04</v>
      </c>
    </row>
    <row r="44" spans="1:7" x14ac:dyDescent="0.2">
      <c r="A44">
        <v>7356638301</v>
      </c>
      <c r="B44">
        <v>1648830310745</v>
      </c>
      <c r="C44" t="s">
        <v>89</v>
      </c>
      <c r="D44" t="s">
        <v>37</v>
      </c>
      <c r="E44" t="s">
        <v>17</v>
      </c>
      <c r="F44">
        <v>135</v>
      </c>
      <c r="G44">
        <v>0.03</v>
      </c>
    </row>
    <row r="45" spans="1:7" x14ac:dyDescent="0.2">
      <c r="A45">
        <v>7360434214</v>
      </c>
      <c r="B45">
        <v>1648850408161</v>
      </c>
      <c r="C45" t="s">
        <v>90</v>
      </c>
      <c r="D45" t="s">
        <v>37</v>
      </c>
      <c r="E45" t="s">
        <v>17</v>
      </c>
      <c r="F45">
        <v>138</v>
      </c>
      <c r="G45">
        <v>0.01</v>
      </c>
    </row>
    <row r="46" spans="1:7" x14ac:dyDescent="0.2">
      <c r="A46">
        <v>7403458851</v>
      </c>
      <c r="B46">
        <v>1649084808936</v>
      </c>
      <c r="C46" t="s">
        <v>108</v>
      </c>
      <c r="D46" t="s">
        <v>37</v>
      </c>
      <c r="E46" t="s">
        <v>11</v>
      </c>
      <c r="F46">
        <v>129</v>
      </c>
      <c r="G46">
        <v>0.01</v>
      </c>
    </row>
    <row r="47" spans="1:7" x14ac:dyDescent="0.2">
      <c r="A47">
        <v>7425923046</v>
      </c>
      <c r="B47">
        <v>1649203665864</v>
      </c>
      <c r="C47" t="s">
        <v>109</v>
      </c>
      <c r="D47" t="s">
        <v>37</v>
      </c>
      <c r="E47" t="s">
        <v>11</v>
      </c>
      <c r="F47">
        <v>126</v>
      </c>
      <c r="G47">
        <v>0.01</v>
      </c>
    </row>
    <row r="48" spans="1:7" x14ac:dyDescent="0.2">
      <c r="A48">
        <v>7426420469</v>
      </c>
      <c r="B48">
        <v>1649204280042</v>
      </c>
      <c r="C48" t="s">
        <v>110</v>
      </c>
      <c r="D48" t="s">
        <v>37</v>
      </c>
      <c r="E48" t="s">
        <v>11</v>
      </c>
      <c r="F48">
        <v>123</v>
      </c>
      <c r="G48">
        <v>0.01</v>
      </c>
    </row>
    <row r="49" spans="1:7" x14ac:dyDescent="0.2">
      <c r="A49">
        <v>7439120176</v>
      </c>
      <c r="B49">
        <v>1649257461473</v>
      </c>
      <c r="C49" t="s">
        <v>111</v>
      </c>
      <c r="D49" t="s">
        <v>37</v>
      </c>
      <c r="E49" t="s">
        <v>11</v>
      </c>
      <c r="F49">
        <v>117</v>
      </c>
      <c r="G49">
        <v>0.02</v>
      </c>
    </row>
    <row r="50" spans="1:7" x14ac:dyDescent="0.2">
      <c r="A50">
        <v>7446642725</v>
      </c>
      <c r="B50">
        <v>1649288552329</v>
      </c>
      <c r="C50" t="s">
        <v>112</v>
      </c>
      <c r="D50" t="s">
        <v>37</v>
      </c>
      <c r="E50" t="s">
        <v>11</v>
      </c>
      <c r="F50">
        <v>114</v>
      </c>
      <c r="G50">
        <v>0.01</v>
      </c>
    </row>
    <row r="51" spans="1:7" x14ac:dyDescent="0.2">
      <c r="A51">
        <v>7493795013</v>
      </c>
      <c r="B51">
        <v>1649599889729</v>
      </c>
      <c r="C51" t="s">
        <v>113</v>
      </c>
      <c r="D51" t="s">
        <v>37</v>
      </c>
      <c r="E51" t="s">
        <v>11</v>
      </c>
      <c r="F51">
        <v>111</v>
      </c>
      <c r="G51">
        <v>0.01</v>
      </c>
    </row>
    <row r="52" spans="1:7" x14ac:dyDescent="0.2">
      <c r="A52">
        <v>7508722099</v>
      </c>
      <c r="B52">
        <v>1649683872364</v>
      </c>
      <c r="C52" t="s">
        <v>114</v>
      </c>
      <c r="D52" t="s">
        <v>37</v>
      </c>
      <c r="E52" t="s">
        <v>11</v>
      </c>
      <c r="F52">
        <v>102</v>
      </c>
      <c r="G52">
        <v>0.03</v>
      </c>
    </row>
    <row r="53" spans="1:7" x14ac:dyDescent="0.2">
      <c r="A53">
        <v>7593402743</v>
      </c>
      <c r="B53">
        <v>1650255586646</v>
      </c>
      <c r="C53" t="s">
        <v>120</v>
      </c>
      <c r="D53" t="s">
        <v>37</v>
      </c>
      <c r="E53" t="s">
        <v>11</v>
      </c>
      <c r="F53">
        <v>99</v>
      </c>
      <c r="G53">
        <v>0.01</v>
      </c>
    </row>
    <row r="54" spans="1:7" x14ac:dyDescent="0.2">
      <c r="A54">
        <v>7596381689</v>
      </c>
      <c r="B54">
        <v>1650268149636</v>
      </c>
      <c r="C54" t="s">
        <v>121</v>
      </c>
      <c r="D54" t="s">
        <v>37</v>
      </c>
      <c r="E54" t="s">
        <v>11</v>
      </c>
      <c r="F54">
        <v>96</v>
      </c>
      <c r="G54">
        <v>0.01</v>
      </c>
    </row>
    <row r="55" spans="1:7" x14ac:dyDescent="0.2">
      <c r="A55">
        <v>7614358450</v>
      </c>
      <c r="B55">
        <v>1650375987226</v>
      </c>
      <c r="C55" t="s">
        <v>127</v>
      </c>
      <c r="D55" t="s">
        <v>37</v>
      </c>
      <c r="E55" t="s">
        <v>17</v>
      </c>
      <c r="F55">
        <v>105</v>
      </c>
      <c r="G55">
        <v>0.01</v>
      </c>
    </row>
    <row r="56" spans="1:7" x14ac:dyDescent="0.2">
      <c r="A56">
        <v>7628300674</v>
      </c>
      <c r="B56">
        <v>1650454038487</v>
      </c>
      <c r="C56" t="s">
        <v>128</v>
      </c>
      <c r="D56" t="s">
        <v>37</v>
      </c>
      <c r="E56" t="s">
        <v>17</v>
      </c>
      <c r="F56">
        <v>111</v>
      </c>
      <c r="G56">
        <v>0.02</v>
      </c>
    </row>
    <row r="57" spans="1:7" x14ac:dyDescent="0.2">
      <c r="A57">
        <v>7674116605</v>
      </c>
      <c r="B57">
        <v>1650687774633</v>
      </c>
      <c r="C57" t="s">
        <v>129</v>
      </c>
      <c r="D57" t="s">
        <v>37</v>
      </c>
      <c r="E57" t="s">
        <v>11</v>
      </c>
      <c r="F57">
        <v>99</v>
      </c>
      <c r="G57">
        <v>0.02</v>
      </c>
    </row>
    <row r="58" spans="1:7" x14ac:dyDescent="0.2">
      <c r="A58">
        <v>7765194598</v>
      </c>
      <c r="B58">
        <v>1651228947365</v>
      </c>
      <c r="C58" t="s">
        <v>134</v>
      </c>
      <c r="D58" t="s">
        <v>37</v>
      </c>
      <c r="E58" t="s">
        <v>11</v>
      </c>
      <c r="F58">
        <v>96</v>
      </c>
      <c r="G58">
        <v>0.01</v>
      </c>
    </row>
    <row r="59" spans="1:7" x14ac:dyDescent="0.2">
      <c r="A59">
        <v>7772992332</v>
      </c>
      <c r="B59">
        <v>1651261657562</v>
      </c>
      <c r="C59" t="s">
        <v>135</v>
      </c>
      <c r="D59" t="s">
        <v>37</v>
      </c>
      <c r="E59" t="s">
        <v>11</v>
      </c>
      <c r="F59">
        <v>93</v>
      </c>
      <c r="G59">
        <v>0.01</v>
      </c>
    </row>
    <row r="60" spans="1:7" x14ac:dyDescent="0.2">
      <c r="A60">
        <v>7813151242</v>
      </c>
      <c r="B60">
        <v>1651489962346</v>
      </c>
      <c r="C60" t="s">
        <v>136</v>
      </c>
      <c r="D60" t="s">
        <v>37</v>
      </c>
      <c r="E60" t="s">
        <v>11</v>
      </c>
      <c r="F60">
        <v>87</v>
      </c>
      <c r="G60">
        <v>0.02</v>
      </c>
    </row>
    <row r="61" spans="1:7" x14ac:dyDescent="0.2">
      <c r="A61">
        <v>7868133882</v>
      </c>
      <c r="B61">
        <v>1651772708730</v>
      </c>
      <c r="C61" t="s">
        <v>143</v>
      </c>
      <c r="D61" t="s">
        <v>37</v>
      </c>
      <c r="E61" t="s">
        <v>11</v>
      </c>
      <c r="F61">
        <v>84</v>
      </c>
      <c r="G61">
        <v>0.01</v>
      </c>
    </row>
    <row r="62" spans="1:7" x14ac:dyDescent="0.2">
      <c r="A62">
        <v>7900253920</v>
      </c>
      <c r="B62">
        <v>1651955191673</v>
      </c>
      <c r="C62" t="s">
        <v>144</v>
      </c>
      <c r="D62" t="s">
        <v>37</v>
      </c>
      <c r="E62" t="s">
        <v>11</v>
      </c>
      <c r="F62">
        <v>81</v>
      </c>
      <c r="G62">
        <v>0.01</v>
      </c>
    </row>
    <row r="63" spans="1:7" x14ac:dyDescent="0.2">
      <c r="A63">
        <v>7914965340</v>
      </c>
      <c r="B63">
        <v>1652029696967</v>
      </c>
      <c r="C63" t="s">
        <v>145</v>
      </c>
      <c r="D63" t="s">
        <v>37</v>
      </c>
      <c r="E63" t="s">
        <v>11</v>
      </c>
      <c r="F63">
        <v>75</v>
      </c>
      <c r="G63">
        <v>0.02</v>
      </c>
    </row>
    <row r="64" spans="1:7" x14ac:dyDescent="0.2">
      <c r="A64">
        <v>7931329571</v>
      </c>
      <c r="B64">
        <v>1652103780291</v>
      </c>
      <c r="C64" t="s">
        <v>146</v>
      </c>
      <c r="D64" t="s">
        <v>37</v>
      </c>
      <c r="E64" t="s">
        <v>11</v>
      </c>
      <c r="F64">
        <v>72</v>
      </c>
      <c r="G64">
        <v>0.01</v>
      </c>
    </row>
    <row r="65" spans="1:7" x14ac:dyDescent="0.2">
      <c r="A65">
        <v>7934749203</v>
      </c>
      <c r="B65">
        <v>1652114231623</v>
      </c>
      <c r="C65" t="s">
        <v>147</v>
      </c>
      <c r="D65" t="s">
        <v>37</v>
      </c>
      <c r="E65" t="s">
        <v>11</v>
      </c>
      <c r="F65">
        <v>69</v>
      </c>
      <c r="G65">
        <v>0.01</v>
      </c>
    </row>
    <row r="66" spans="1:7" x14ac:dyDescent="0.2">
      <c r="A66">
        <v>7935821969</v>
      </c>
      <c r="B66">
        <v>1652115683525</v>
      </c>
      <c r="C66" t="s">
        <v>148</v>
      </c>
      <c r="D66" t="s">
        <v>37</v>
      </c>
      <c r="E66" t="s">
        <v>11</v>
      </c>
      <c r="F66">
        <v>66</v>
      </c>
      <c r="G66">
        <v>0.01</v>
      </c>
    </row>
    <row r="67" spans="1:7" x14ac:dyDescent="0.2">
      <c r="A67">
        <v>7941139486</v>
      </c>
      <c r="B67">
        <v>1652125888476</v>
      </c>
      <c r="C67" t="s">
        <v>149</v>
      </c>
      <c r="D67" t="s">
        <v>37</v>
      </c>
      <c r="E67" t="s">
        <v>11</v>
      </c>
      <c r="F67">
        <v>63</v>
      </c>
      <c r="G67">
        <v>0.01</v>
      </c>
    </row>
  </sheetData>
  <autoFilter ref="A1:G3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opLeftCell="A180" workbookViewId="0">
      <selection activeCell="G197" sqref="G197"/>
    </sheetView>
  </sheetViews>
  <sheetFormatPr defaultRowHeight="14.25" x14ac:dyDescent="0.2"/>
  <cols>
    <col min="2" max="2" width="12.625" customWidth="1"/>
    <col min="3" max="3" width="24.125" customWidth="1"/>
    <col min="9" max="9" width="9.375" bestFit="1" customWidth="1"/>
  </cols>
  <sheetData>
    <row r="1" spans="1:8" x14ac:dyDescent="0.2">
      <c r="A1" t="s">
        <v>21</v>
      </c>
      <c r="B1" t="s">
        <v>22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8" x14ac:dyDescent="0.2">
      <c r="A2">
        <v>5457993983</v>
      </c>
      <c r="B2" s="11">
        <v>44536</v>
      </c>
      <c r="C2" t="s">
        <v>36</v>
      </c>
      <c r="D2" t="s">
        <v>37</v>
      </c>
      <c r="E2" t="s">
        <v>11</v>
      </c>
      <c r="F2">
        <v>179.29</v>
      </c>
      <c r="G2">
        <v>0.08</v>
      </c>
      <c r="H2">
        <f>G2*F2</f>
        <v>14.3432</v>
      </c>
    </row>
    <row r="3" spans="1:8" x14ac:dyDescent="0.2">
      <c r="A3">
        <v>5560386024</v>
      </c>
      <c r="B3" s="10">
        <v>1640000000000</v>
      </c>
      <c r="C3" t="s">
        <v>41</v>
      </c>
      <c r="D3" t="s">
        <v>37</v>
      </c>
      <c r="E3" t="s">
        <v>11</v>
      </c>
      <c r="F3">
        <v>165</v>
      </c>
      <c r="G3">
        <v>0.01</v>
      </c>
      <c r="H3">
        <f t="shared" ref="H3:H39" si="0">G3*F3</f>
        <v>1.6500000000000001</v>
      </c>
    </row>
    <row r="4" spans="1:8" x14ac:dyDescent="0.2">
      <c r="A4">
        <v>5737132903</v>
      </c>
      <c r="B4" s="10">
        <v>1640010000000</v>
      </c>
      <c r="C4" t="s">
        <v>43</v>
      </c>
      <c r="D4" t="s">
        <v>37</v>
      </c>
      <c r="E4" t="s">
        <v>11</v>
      </c>
      <c r="F4">
        <v>171</v>
      </c>
      <c r="G4">
        <v>0.62</v>
      </c>
      <c r="H4">
        <f t="shared" si="0"/>
        <v>106.02</v>
      </c>
    </row>
    <row r="5" spans="1:8" x14ac:dyDescent="0.2">
      <c r="A5">
        <v>5737132903</v>
      </c>
      <c r="B5" s="10">
        <v>1640010000000</v>
      </c>
      <c r="C5" t="s">
        <v>43</v>
      </c>
      <c r="D5" t="s">
        <v>37</v>
      </c>
      <c r="E5" t="s">
        <v>11</v>
      </c>
      <c r="F5">
        <v>171</v>
      </c>
      <c r="G5">
        <v>0.04</v>
      </c>
      <c r="H5">
        <f t="shared" si="0"/>
        <v>6.84</v>
      </c>
    </row>
    <row r="6" spans="1:8" x14ac:dyDescent="0.2">
      <c r="A6">
        <v>5900971030</v>
      </c>
      <c r="B6" s="10">
        <v>1640750000000</v>
      </c>
      <c r="C6" t="s">
        <v>48</v>
      </c>
      <c r="D6" t="s">
        <v>37</v>
      </c>
      <c r="E6" t="s">
        <v>11</v>
      </c>
      <c r="F6">
        <v>177</v>
      </c>
      <c r="G6">
        <v>0.02</v>
      </c>
      <c r="H6">
        <f t="shared" si="0"/>
        <v>3.54</v>
      </c>
    </row>
    <row r="7" spans="1:8" x14ac:dyDescent="0.2">
      <c r="A7">
        <v>6394849634</v>
      </c>
      <c r="B7" s="10">
        <v>1642940000000</v>
      </c>
      <c r="C7" t="s">
        <v>59</v>
      </c>
      <c r="D7" t="s">
        <v>37</v>
      </c>
      <c r="E7" t="s">
        <v>11</v>
      </c>
      <c r="F7">
        <v>102</v>
      </c>
      <c r="G7">
        <v>0.09</v>
      </c>
      <c r="H7">
        <f t="shared" si="0"/>
        <v>9.18</v>
      </c>
    </row>
    <row r="8" spans="1:8" x14ac:dyDescent="0.2">
      <c r="A8">
        <v>6397008346</v>
      </c>
      <c r="B8" s="10">
        <v>1642950000000</v>
      </c>
      <c r="C8" t="s">
        <v>60</v>
      </c>
      <c r="D8" t="s">
        <v>37</v>
      </c>
      <c r="E8" t="s">
        <v>11</v>
      </c>
      <c r="F8">
        <v>99</v>
      </c>
      <c r="G8">
        <v>0.01</v>
      </c>
      <c r="H8">
        <f t="shared" si="0"/>
        <v>0.99</v>
      </c>
    </row>
    <row r="9" spans="1:8" x14ac:dyDescent="0.2">
      <c r="A9">
        <v>6810882695</v>
      </c>
      <c r="B9" s="10">
        <v>1645370000000</v>
      </c>
      <c r="C9" t="s">
        <v>64</v>
      </c>
      <c r="D9" t="s">
        <v>37</v>
      </c>
      <c r="E9" t="s">
        <v>11</v>
      </c>
      <c r="F9">
        <v>90</v>
      </c>
      <c r="G9">
        <v>0.06</v>
      </c>
      <c r="H9">
        <f t="shared" si="0"/>
        <v>5.3999999999999995</v>
      </c>
    </row>
    <row r="10" spans="1:8" x14ac:dyDescent="0.2">
      <c r="A10">
        <v>6860151981</v>
      </c>
      <c r="B10" s="10">
        <v>1645670000000</v>
      </c>
      <c r="C10" t="s">
        <v>66</v>
      </c>
      <c r="D10" t="s">
        <v>37</v>
      </c>
      <c r="E10" t="s">
        <v>11</v>
      </c>
      <c r="F10">
        <v>81</v>
      </c>
      <c r="G10">
        <v>0.02</v>
      </c>
      <c r="H10">
        <f t="shared" si="0"/>
        <v>1.62</v>
      </c>
    </row>
    <row r="11" spans="1:8" x14ac:dyDescent="0.2">
      <c r="A11">
        <v>7069333056</v>
      </c>
      <c r="B11" s="10">
        <v>1647020000000</v>
      </c>
      <c r="C11" t="s">
        <v>69</v>
      </c>
      <c r="D11" t="s">
        <v>37</v>
      </c>
      <c r="E11" t="s">
        <v>11</v>
      </c>
      <c r="F11">
        <v>81</v>
      </c>
      <c r="G11">
        <v>0.02</v>
      </c>
      <c r="H11">
        <f t="shared" si="0"/>
        <v>1.62</v>
      </c>
    </row>
    <row r="12" spans="1:8" x14ac:dyDescent="0.2">
      <c r="A12">
        <v>7086576038</v>
      </c>
      <c r="B12" s="10">
        <v>1647210000000</v>
      </c>
      <c r="C12" t="s">
        <v>70</v>
      </c>
      <c r="D12" t="s">
        <v>37</v>
      </c>
      <c r="E12" t="s">
        <v>11</v>
      </c>
      <c r="F12">
        <v>78</v>
      </c>
      <c r="G12">
        <v>0.01</v>
      </c>
      <c r="H12">
        <f t="shared" si="0"/>
        <v>0.78</v>
      </c>
    </row>
    <row r="13" spans="1:8" x14ac:dyDescent="0.2">
      <c r="A13">
        <v>5900971030</v>
      </c>
      <c r="B13" s="10">
        <v>1640750000000</v>
      </c>
      <c r="C13" t="s">
        <v>48</v>
      </c>
      <c r="D13" t="s">
        <v>37</v>
      </c>
      <c r="E13" t="s">
        <v>11</v>
      </c>
      <c r="F13">
        <v>177</v>
      </c>
      <c r="G13">
        <v>0.04</v>
      </c>
      <c r="H13">
        <f t="shared" ref="H13:H23" si="1">G13*F13</f>
        <v>7.08</v>
      </c>
    </row>
    <row r="14" spans="1:8" x14ac:dyDescent="0.2">
      <c r="A14">
        <v>6021534514</v>
      </c>
      <c r="B14" s="10">
        <v>1641390000000</v>
      </c>
      <c r="C14" t="s">
        <v>49</v>
      </c>
      <c r="D14" t="s">
        <v>37</v>
      </c>
      <c r="E14" t="s">
        <v>11</v>
      </c>
      <c r="F14">
        <v>168</v>
      </c>
      <c r="G14">
        <v>0.03</v>
      </c>
      <c r="H14">
        <f t="shared" si="1"/>
        <v>5.04</v>
      </c>
    </row>
    <row r="15" spans="1:8" x14ac:dyDescent="0.2">
      <c r="A15">
        <v>6043766190</v>
      </c>
      <c r="B15" s="10">
        <v>1641450000000</v>
      </c>
      <c r="C15" t="s">
        <v>50</v>
      </c>
      <c r="D15" t="s">
        <v>37</v>
      </c>
      <c r="E15" t="s">
        <v>11</v>
      </c>
      <c r="F15">
        <v>150</v>
      </c>
      <c r="G15">
        <v>0.06</v>
      </c>
      <c r="H15">
        <f t="shared" si="1"/>
        <v>9</v>
      </c>
    </row>
    <row r="16" spans="1:8" x14ac:dyDescent="0.2">
      <c r="A16">
        <v>6048016714</v>
      </c>
      <c r="B16" s="10">
        <v>1641460000000</v>
      </c>
      <c r="C16" t="s">
        <v>51</v>
      </c>
      <c r="D16" t="s">
        <v>37</v>
      </c>
      <c r="E16" t="s">
        <v>11</v>
      </c>
      <c r="F16">
        <v>147</v>
      </c>
      <c r="G16">
        <v>0.01</v>
      </c>
      <c r="H16">
        <f t="shared" si="1"/>
        <v>1.47</v>
      </c>
    </row>
    <row r="17" spans="1:13" x14ac:dyDescent="0.2">
      <c r="A17">
        <v>6068631901</v>
      </c>
      <c r="B17" s="10">
        <v>1641540000000</v>
      </c>
      <c r="C17" t="s">
        <v>52</v>
      </c>
      <c r="D17" t="s">
        <v>37</v>
      </c>
      <c r="E17" t="s">
        <v>11</v>
      </c>
      <c r="F17">
        <v>138</v>
      </c>
      <c r="G17">
        <v>0.03</v>
      </c>
      <c r="H17">
        <f t="shared" si="1"/>
        <v>4.1399999999999997</v>
      </c>
    </row>
    <row r="18" spans="1:13" x14ac:dyDescent="0.2">
      <c r="A18">
        <v>6069490485</v>
      </c>
      <c r="B18" s="10">
        <v>1641540000000</v>
      </c>
      <c r="C18" t="s">
        <v>53</v>
      </c>
      <c r="D18" t="s">
        <v>37</v>
      </c>
      <c r="E18" t="s">
        <v>11</v>
      </c>
      <c r="F18">
        <v>135</v>
      </c>
      <c r="G18">
        <v>0.01</v>
      </c>
      <c r="H18">
        <f t="shared" si="1"/>
        <v>1.35</v>
      </c>
      <c r="J18" s="20"/>
    </row>
    <row r="19" spans="1:13" x14ac:dyDescent="0.2">
      <c r="A19">
        <v>6134953346</v>
      </c>
      <c r="B19" s="10">
        <v>1641830000000</v>
      </c>
      <c r="C19" t="s">
        <v>54</v>
      </c>
      <c r="D19" t="s">
        <v>37</v>
      </c>
      <c r="E19" t="s">
        <v>11</v>
      </c>
      <c r="F19">
        <v>132</v>
      </c>
      <c r="G19">
        <v>0.01</v>
      </c>
      <c r="H19">
        <f t="shared" si="1"/>
        <v>1.32</v>
      </c>
    </row>
    <row r="20" spans="1:13" x14ac:dyDescent="0.2">
      <c r="A20">
        <v>6269797764</v>
      </c>
      <c r="B20" s="10">
        <v>1642510000000</v>
      </c>
      <c r="C20" t="s">
        <v>57</v>
      </c>
      <c r="D20" t="s">
        <v>37</v>
      </c>
      <c r="E20" t="s">
        <v>11</v>
      </c>
      <c r="F20">
        <v>138</v>
      </c>
      <c r="G20">
        <v>0.02</v>
      </c>
      <c r="H20">
        <f t="shared" si="1"/>
        <v>2.7600000000000002</v>
      </c>
    </row>
    <row r="21" spans="1:13" x14ac:dyDescent="0.2">
      <c r="A21">
        <v>6310617033</v>
      </c>
      <c r="B21" s="10">
        <v>1642710000000</v>
      </c>
      <c r="C21" t="s">
        <v>58</v>
      </c>
      <c r="D21" t="s">
        <v>37</v>
      </c>
      <c r="E21" t="s">
        <v>11</v>
      </c>
      <c r="F21">
        <v>135</v>
      </c>
      <c r="G21">
        <v>0.01</v>
      </c>
      <c r="H21">
        <f t="shared" si="1"/>
        <v>1.35</v>
      </c>
    </row>
    <row r="22" spans="1:13" x14ac:dyDescent="0.2">
      <c r="A22">
        <v>6394849634</v>
      </c>
      <c r="B22" s="10">
        <v>1642940000000</v>
      </c>
      <c r="C22" t="s">
        <v>59</v>
      </c>
      <c r="D22" t="s">
        <v>37</v>
      </c>
      <c r="E22" t="s">
        <v>11</v>
      </c>
      <c r="F22">
        <v>102</v>
      </c>
      <c r="G22">
        <v>0.02</v>
      </c>
      <c r="H22">
        <f t="shared" si="1"/>
        <v>2.04</v>
      </c>
    </row>
    <row r="23" spans="1:13" x14ac:dyDescent="0.2">
      <c r="A23">
        <v>5457993983</v>
      </c>
      <c r="B23" s="11">
        <v>44536</v>
      </c>
      <c r="C23" t="s">
        <v>36</v>
      </c>
      <c r="D23" t="s">
        <v>37</v>
      </c>
      <c r="E23" t="s">
        <v>11</v>
      </c>
      <c r="F23">
        <v>179.29</v>
      </c>
      <c r="G23">
        <v>0.1</v>
      </c>
      <c r="H23">
        <f t="shared" si="1"/>
        <v>17.928999999999998</v>
      </c>
    </row>
    <row r="24" spans="1:13" x14ac:dyDescent="0.2">
      <c r="A24">
        <v>6810882695</v>
      </c>
      <c r="B24" s="10">
        <v>1645370000000</v>
      </c>
      <c r="C24" t="s">
        <v>64</v>
      </c>
      <c r="D24" t="s">
        <v>37</v>
      </c>
      <c r="E24" t="s">
        <v>11</v>
      </c>
      <c r="F24">
        <v>90</v>
      </c>
      <c r="G24">
        <v>0.01</v>
      </c>
      <c r="H24">
        <f t="shared" ref="H24" si="2">G24*F24</f>
        <v>0.9</v>
      </c>
    </row>
    <row r="25" spans="1:13" x14ac:dyDescent="0.2">
      <c r="A25">
        <v>6998663372</v>
      </c>
      <c r="B25" s="10">
        <v>1646540000000</v>
      </c>
      <c r="C25" t="s">
        <v>68</v>
      </c>
      <c r="D25" t="s">
        <v>37</v>
      </c>
      <c r="E25" t="s">
        <v>11</v>
      </c>
      <c r="F25">
        <v>87</v>
      </c>
      <c r="G25">
        <v>0.02</v>
      </c>
      <c r="H25">
        <f>G25*F25</f>
        <v>1.74</v>
      </c>
    </row>
    <row r="26" spans="1:13" x14ac:dyDescent="0.2">
      <c r="A26">
        <v>5466395610</v>
      </c>
      <c r="B26" s="10">
        <v>1640000000000</v>
      </c>
      <c r="C26" t="s">
        <v>38</v>
      </c>
      <c r="D26" t="s">
        <v>37</v>
      </c>
      <c r="E26" t="s">
        <v>17</v>
      </c>
      <c r="F26">
        <v>190.30500000000001</v>
      </c>
      <c r="G26">
        <v>0.01</v>
      </c>
      <c r="H26">
        <f t="shared" si="0"/>
        <v>1.9030500000000001</v>
      </c>
    </row>
    <row r="27" spans="1:13" x14ac:dyDescent="0.2">
      <c r="A27">
        <v>5471930118</v>
      </c>
      <c r="B27" s="10">
        <v>1640000000000</v>
      </c>
      <c r="C27" t="s">
        <v>39</v>
      </c>
      <c r="D27" t="s">
        <v>37</v>
      </c>
      <c r="E27" t="s">
        <v>17</v>
      </c>
      <c r="F27">
        <v>195</v>
      </c>
      <c r="G27">
        <v>0.01</v>
      </c>
      <c r="H27">
        <f t="shared" si="0"/>
        <v>1.95</v>
      </c>
      <c r="I27" s="18">
        <v>44641</v>
      </c>
      <c r="J27" s="12">
        <f>SUM(G16:G25)</f>
        <v>0.24000000000000002</v>
      </c>
      <c r="K27" s="12">
        <f>SUM(H21:H25)/J27</f>
        <v>99.829166666666637</v>
      </c>
      <c r="L27" s="13">
        <f>SUM(G26:G39)</f>
        <v>0.24</v>
      </c>
      <c r="M27" s="13">
        <f>SUM(H26:H39)/L27</f>
        <v>150.67937499999999</v>
      </c>
    </row>
    <row r="28" spans="1:13" x14ac:dyDescent="0.2">
      <c r="A28">
        <v>5654698498</v>
      </c>
      <c r="B28" s="10">
        <v>1639600000000</v>
      </c>
      <c r="C28" t="s">
        <v>42</v>
      </c>
      <c r="D28" t="s">
        <v>37</v>
      </c>
      <c r="E28" t="s">
        <v>17</v>
      </c>
      <c r="F28">
        <v>180</v>
      </c>
      <c r="G28">
        <v>0.01</v>
      </c>
      <c r="H28">
        <f t="shared" si="0"/>
        <v>1.8</v>
      </c>
    </row>
    <row r="29" spans="1:13" x14ac:dyDescent="0.2">
      <c r="A29">
        <v>5752689416</v>
      </c>
      <c r="B29" s="10">
        <v>1640070000000</v>
      </c>
      <c r="C29" t="s">
        <v>44</v>
      </c>
      <c r="D29" t="s">
        <v>37</v>
      </c>
      <c r="E29" t="s">
        <v>17</v>
      </c>
      <c r="F29">
        <v>180</v>
      </c>
      <c r="G29">
        <v>0.01</v>
      </c>
      <c r="H29">
        <f t="shared" si="0"/>
        <v>1.8</v>
      </c>
    </row>
    <row r="30" spans="1:13" x14ac:dyDescent="0.2">
      <c r="A30">
        <v>5768400923</v>
      </c>
      <c r="B30" s="10">
        <v>1640160000000</v>
      </c>
      <c r="C30" t="s">
        <v>45</v>
      </c>
      <c r="D30" t="s">
        <v>37</v>
      </c>
      <c r="E30" t="s">
        <v>17</v>
      </c>
      <c r="F30">
        <v>186</v>
      </c>
      <c r="G30">
        <v>0.02</v>
      </c>
      <c r="H30">
        <f t="shared" si="0"/>
        <v>3.72</v>
      </c>
    </row>
    <row r="31" spans="1:13" x14ac:dyDescent="0.2">
      <c r="A31">
        <v>5801692164</v>
      </c>
      <c r="B31" s="10">
        <v>1640290000000</v>
      </c>
      <c r="C31" t="s">
        <v>46</v>
      </c>
      <c r="D31" t="s">
        <v>37</v>
      </c>
      <c r="E31" t="s">
        <v>17</v>
      </c>
      <c r="F31">
        <v>192</v>
      </c>
      <c r="G31">
        <v>0.02</v>
      </c>
      <c r="H31">
        <f t="shared" si="0"/>
        <v>3.84</v>
      </c>
    </row>
    <row r="32" spans="1:13" x14ac:dyDescent="0.2">
      <c r="A32">
        <v>5857688139</v>
      </c>
      <c r="B32" s="10">
        <v>1640580000000</v>
      </c>
      <c r="C32" t="s">
        <v>47</v>
      </c>
      <c r="D32" t="s">
        <v>37</v>
      </c>
      <c r="E32" t="s">
        <v>17</v>
      </c>
      <c r="F32">
        <v>201</v>
      </c>
      <c r="G32">
        <v>0.03</v>
      </c>
      <c r="H32">
        <f t="shared" si="0"/>
        <v>6.0299999999999994</v>
      </c>
    </row>
    <row r="33" spans="1:8" x14ac:dyDescent="0.2">
      <c r="A33">
        <v>6171514149</v>
      </c>
      <c r="B33" s="10">
        <v>1641990000000</v>
      </c>
      <c r="C33" t="s">
        <v>55</v>
      </c>
      <c r="D33" t="s">
        <v>37</v>
      </c>
      <c r="E33" t="s">
        <v>17</v>
      </c>
      <c r="F33">
        <v>141</v>
      </c>
      <c r="G33">
        <v>0.01</v>
      </c>
      <c r="H33">
        <f t="shared" si="0"/>
        <v>1.41</v>
      </c>
    </row>
    <row r="34" spans="1:8" x14ac:dyDescent="0.2">
      <c r="A34">
        <v>6238608041</v>
      </c>
      <c r="B34" s="10">
        <v>1642340000000</v>
      </c>
      <c r="C34" t="s">
        <v>56</v>
      </c>
      <c r="D34" t="s">
        <v>37</v>
      </c>
      <c r="E34" t="s">
        <v>17</v>
      </c>
      <c r="F34">
        <v>150</v>
      </c>
      <c r="G34">
        <v>0.03</v>
      </c>
      <c r="H34">
        <f t="shared" si="0"/>
        <v>4.5</v>
      </c>
    </row>
    <row r="35" spans="1:8" x14ac:dyDescent="0.2">
      <c r="A35">
        <v>6558952771</v>
      </c>
      <c r="B35" s="10">
        <v>1643730000000</v>
      </c>
      <c r="C35" t="s">
        <v>61</v>
      </c>
      <c r="D35" t="s">
        <v>37</v>
      </c>
      <c r="E35" t="s">
        <v>17</v>
      </c>
      <c r="F35">
        <v>108</v>
      </c>
      <c r="G35">
        <v>0.01</v>
      </c>
      <c r="H35">
        <f t="shared" si="0"/>
        <v>1.08</v>
      </c>
    </row>
    <row r="36" spans="1:8" x14ac:dyDescent="0.2">
      <c r="A36">
        <v>6560476099</v>
      </c>
      <c r="B36" s="10">
        <v>1643730000000</v>
      </c>
      <c r="C36" t="s">
        <v>62</v>
      </c>
      <c r="D36" t="s">
        <v>37</v>
      </c>
      <c r="E36" t="s">
        <v>17</v>
      </c>
      <c r="F36">
        <v>111</v>
      </c>
      <c r="G36">
        <v>0.01</v>
      </c>
      <c r="H36">
        <f t="shared" si="0"/>
        <v>1.1100000000000001</v>
      </c>
    </row>
    <row r="37" spans="1:8" x14ac:dyDescent="0.2">
      <c r="A37">
        <v>6633769655</v>
      </c>
      <c r="B37" s="10">
        <v>1644220000000</v>
      </c>
      <c r="C37" t="s">
        <v>63</v>
      </c>
      <c r="D37" t="s">
        <v>37</v>
      </c>
      <c r="E37" t="s">
        <v>17</v>
      </c>
      <c r="F37">
        <v>117</v>
      </c>
      <c r="G37">
        <v>0.02</v>
      </c>
      <c r="H37">
        <f t="shared" si="0"/>
        <v>2.34</v>
      </c>
    </row>
    <row r="38" spans="1:8" x14ac:dyDescent="0.2">
      <c r="A38">
        <v>6928782685</v>
      </c>
      <c r="B38" s="10">
        <v>1646070000000</v>
      </c>
      <c r="C38" t="s">
        <v>67</v>
      </c>
      <c r="D38" t="s">
        <v>37</v>
      </c>
      <c r="E38" t="s">
        <v>17</v>
      </c>
      <c r="F38">
        <v>96</v>
      </c>
      <c r="G38">
        <v>0.03</v>
      </c>
      <c r="H38">
        <f t="shared" si="0"/>
        <v>2.88</v>
      </c>
    </row>
    <row r="39" spans="1:8" x14ac:dyDescent="0.2">
      <c r="A39">
        <v>7175538201</v>
      </c>
      <c r="B39">
        <v>1647853329818</v>
      </c>
      <c r="C39" t="s">
        <v>71</v>
      </c>
      <c r="D39" t="s">
        <v>37</v>
      </c>
      <c r="E39" t="s">
        <v>17</v>
      </c>
      <c r="F39">
        <v>90</v>
      </c>
      <c r="G39">
        <v>0.02</v>
      </c>
      <c r="H39">
        <f t="shared" si="0"/>
        <v>1.8</v>
      </c>
    </row>
    <row r="40" spans="1:8" x14ac:dyDescent="0.2">
      <c r="A40" s="39" t="s">
        <v>27</v>
      </c>
      <c r="B40" s="39"/>
      <c r="C40" s="39"/>
      <c r="D40" s="39"/>
      <c r="E40" s="15" t="s">
        <v>11</v>
      </c>
      <c r="F40" s="15">
        <f>SUM(H2:H15)/G40</f>
        <v>155.94882882882882</v>
      </c>
      <c r="G40" s="15">
        <f>SUM(G2:G15)</f>
        <v>1.1100000000000001</v>
      </c>
      <c r="H40" s="15">
        <f>G40*F40</f>
        <v>173.10320000000002</v>
      </c>
    </row>
    <row r="41" spans="1:8" x14ac:dyDescent="0.2">
      <c r="A41">
        <v>5457993983</v>
      </c>
      <c r="B41" s="11">
        <v>44536</v>
      </c>
      <c r="C41" t="s">
        <v>36</v>
      </c>
      <c r="D41" t="s">
        <v>37</v>
      </c>
      <c r="E41" t="s">
        <v>11</v>
      </c>
      <c r="F41">
        <v>179.29</v>
      </c>
      <c r="G41">
        <v>0.08</v>
      </c>
      <c r="H41">
        <f>G41*F41</f>
        <v>14.3432</v>
      </c>
    </row>
    <row r="42" spans="1:8" s="15" customFormat="1" x14ac:dyDescent="0.2">
      <c r="A42">
        <v>5560386024</v>
      </c>
      <c r="B42" s="10">
        <v>1640000000000</v>
      </c>
      <c r="C42" t="s">
        <v>41</v>
      </c>
      <c r="D42" t="s">
        <v>37</v>
      </c>
      <c r="E42" t="s">
        <v>11</v>
      </c>
      <c r="F42">
        <v>165</v>
      </c>
      <c r="G42">
        <v>0.01</v>
      </c>
      <c r="H42">
        <f t="shared" ref="H42:H55" si="3">G42*F42</f>
        <v>1.6500000000000001</v>
      </c>
    </row>
    <row r="43" spans="1:8" x14ac:dyDescent="0.2">
      <c r="A43">
        <v>5737132903</v>
      </c>
      <c r="B43" s="10">
        <v>1640010000000</v>
      </c>
      <c r="C43" t="s">
        <v>43</v>
      </c>
      <c r="D43" t="s">
        <v>37</v>
      </c>
      <c r="E43" t="s">
        <v>11</v>
      </c>
      <c r="F43">
        <v>171</v>
      </c>
      <c r="G43">
        <v>0.62</v>
      </c>
      <c r="H43">
        <f t="shared" si="3"/>
        <v>106.02</v>
      </c>
    </row>
    <row r="44" spans="1:8" x14ac:dyDescent="0.2">
      <c r="A44">
        <v>5737132903</v>
      </c>
      <c r="B44" s="10">
        <v>1640010000000</v>
      </c>
      <c r="C44" t="s">
        <v>43</v>
      </c>
      <c r="D44" t="s">
        <v>37</v>
      </c>
      <c r="E44" t="s">
        <v>11</v>
      </c>
      <c r="F44">
        <v>171</v>
      </c>
      <c r="G44">
        <v>0.04</v>
      </c>
      <c r="H44">
        <f t="shared" si="3"/>
        <v>6.84</v>
      </c>
    </row>
    <row r="45" spans="1:8" x14ac:dyDescent="0.2">
      <c r="A45">
        <v>5900971030</v>
      </c>
      <c r="B45" s="10">
        <v>1640750000000</v>
      </c>
      <c r="C45" t="s">
        <v>48</v>
      </c>
      <c r="D45" t="s">
        <v>37</v>
      </c>
      <c r="E45" t="s">
        <v>11</v>
      </c>
      <c r="F45">
        <v>177</v>
      </c>
      <c r="G45">
        <v>0.02</v>
      </c>
      <c r="H45">
        <f t="shared" si="3"/>
        <v>3.54</v>
      </c>
    </row>
    <row r="46" spans="1:8" x14ac:dyDescent="0.2">
      <c r="A46">
        <v>5900971030</v>
      </c>
      <c r="B46" s="10">
        <v>1640750000000</v>
      </c>
      <c r="C46" t="s">
        <v>48</v>
      </c>
      <c r="D46" t="s">
        <v>37</v>
      </c>
      <c r="E46" t="s">
        <v>11</v>
      </c>
      <c r="F46">
        <v>177</v>
      </c>
      <c r="G46">
        <v>0.04</v>
      </c>
      <c r="H46">
        <f>G46*F46</f>
        <v>7.08</v>
      </c>
    </row>
    <row r="47" spans="1:8" x14ac:dyDescent="0.2">
      <c r="A47">
        <v>6021534514</v>
      </c>
      <c r="B47" s="10">
        <v>1641390000000</v>
      </c>
      <c r="C47" t="s">
        <v>49</v>
      </c>
      <c r="D47" t="s">
        <v>37</v>
      </c>
      <c r="E47" t="s">
        <v>11</v>
      </c>
      <c r="F47">
        <v>168</v>
      </c>
      <c r="G47">
        <v>0.03</v>
      </c>
      <c r="H47">
        <f>G47*F47</f>
        <v>5.04</v>
      </c>
    </row>
    <row r="48" spans="1:8" x14ac:dyDescent="0.2">
      <c r="A48">
        <v>6043766190</v>
      </c>
      <c r="B48" s="10">
        <v>1641450000000</v>
      </c>
      <c r="C48" t="s">
        <v>50</v>
      </c>
      <c r="D48" t="s">
        <v>37</v>
      </c>
      <c r="E48" t="s">
        <v>11</v>
      </c>
      <c r="F48">
        <v>150</v>
      </c>
      <c r="G48">
        <v>0.06</v>
      </c>
      <c r="H48">
        <f>G48*F48</f>
        <v>9</v>
      </c>
    </row>
    <row r="49" spans="1:13" x14ac:dyDescent="0.2">
      <c r="A49">
        <v>6394849634</v>
      </c>
      <c r="B49" s="10">
        <v>1642940000000</v>
      </c>
      <c r="C49" t="s">
        <v>59</v>
      </c>
      <c r="D49" t="s">
        <v>37</v>
      </c>
      <c r="E49" t="s">
        <v>11</v>
      </c>
      <c r="F49">
        <v>102</v>
      </c>
      <c r="G49">
        <v>0.09</v>
      </c>
      <c r="H49">
        <f t="shared" si="3"/>
        <v>9.18</v>
      </c>
    </row>
    <row r="50" spans="1:13" x14ac:dyDescent="0.2">
      <c r="A50">
        <v>6397008346</v>
      </c>
      <c r="B50" s="10">
        <v>1642950000000</v>
      </c>
      <c r="C50" t="s">
        <v>60</v>
      </c>
      <c r="D50" t="s">
        <v>37</v>
      </c>
      <c r="E50" t="s">
        <v>11</v>
      </c>
      <c r="F50">
        <v>99</v>
      </c>
      <c r="G50">
        <v>0.01</v>
      </c>
      <c r="H50">
        <f t="shared" si="3"/>
        <v>0.99</v>
      </c>
    </row>
    <row r="51" spans="1:13" x14ac:dyDescent="0.2">
      <c r="A51">
        <v>6810882695</v>
      </c>
      <c r="B51" s="10">
        <v>1645370000000</v>
      </c>
      <c r="C51" t="s">
        <v>64</v>
      </c>
      <c r="D51" t="s">
        <v>37</v>
      </c>
      <c r="E51" t="s">
        <v>11</v>
      </c>
      <c r="F51">
        <v>90</v>
      </c>
      <c r="G51">
        <v>0.04</v>
      </c>
      <c r="H51">
        <f t="shared" si="3"/>
        <v>3.6</v>
      </c>
    </row>
    <row r="52" spans="1:13" x14ac:dyDescent="0.2">
      <c r="A52">
        <v>6810882695</v>
      </c>
      <c r="B52" s="10">
        <v>1645370000000</v>
      </c>
      <c r="C52" t="s">
        <v>64</v>
      </c>
      <c r="D52" t="s">
        <v>37</v>
      </c>
      <c r="E52" t="s">
        <v>11</v>
      </c>
      <c r="F52">
        <v>90</v>
      </c>
      <c r="G52">
        <v>0.02</v>
      </c>
      <c r="H52">
        <f t="shared" ref="H52" si="4">G52*F52</f>
        <v>1.8</v>
      </c>
    </row>
    <row r="53" spans="1:13" x14ac:dyDescent="0.2">
      <c r="A53">
        <v>6860151981</v>
      </c>
      <c r="B53" s="10">
        <v>1645670000000</v>
      </c>
      <c r="C53" t="s">
        <v>66</v>
      </c>
      <c r="D53" t="s">
        <v>37</v>
      </c>
      <c r="E53" t="s">
        <v>11</v>
      </c>
      <c r="F53">
        <v>81</v>
      </c>
      <c r="G53">
        <v>0.02</v>
      </c>
      <c r="H53">
        <f t="shared" si="3"/>
        <v>1.62</v>
      </c>
    </row>
    <row r="54" spans="1:13" x14ac:dyDescent="0.2">
      <c r="A54">
        <v>7069333056</v>
      </c>
      <c r="B54" s="10">
        <v>1647020000000</v>
      </c>
      <c r="C54" t="s">
        <v>69</v>
      </c>
      <c r="D54" t="s">
        <v>37</v>
      </c>
      <c r="E54" t="s">
        <v>11</v>
      </c>
      <c r="F54">
        <v>81</v>
      </c>
      <c r="G54">
        <v>0.02</v>
      </c>
      <c r="H54">
        <f t="shared" si="3"/>
        <v>1.62</v>
      </c>
    </row>
    <row r="55" spans="1:13" x14ac:dyDescent="0.2">
      <c r="A55">
        <v>7086576038</v>
      </c>
      <c r="B55" s="10">
        <v>1647210000000</v>
      </c>
      <c r="C55" t="s">
        <v>70</v>
      </c>
      <c r="D55" t="s">
        <v>37</v>
      </c>
      <c r="E55" t="s">
        <v>11</v>
      </c>
      <c r="F55">
        <v>78</v>
      </c>
      <c r="G55">
        <v>0.01</v>
      </c>
      <c r="H55">
        <f t="shared" si="3"/>
        <v>0.78</v>
      </c>
    </row>
    <row r="56" spans="1:13" x14ac:dyDescent="0.2">
      <c r="A56">
        <v>7193051193</v>
      </c>
      <c r="B56">
        <v>1647958212968</v>
      </c>
      <c r="C56" t="s">
        <v>78</v>
      </c>
      <c r="D56" t="s">
        <v>37</v>
      </c>
      <c r="E56" t="s">
        <v>17</v>
      </c>
      <c r="F56">
        <v>93</v>
      </c>
      <c r="G56">
        <v>0.01</v>
      </c>
      <c r="H56">
        <f t="shared" ref="H56:H59" si="5">G56*F56</f>
        <v>0.93</v>
      </c>
    </row>
    <row r="57" spans="1:13" x14ac:dyDescent="0.2">
      <c r="A57">
        <v>7222226493</v>
      </c>
      <c r="B57">
        <v>1648136429363</v>
      </c>
      <c r="C57" t="s">
        <v>79</v>
      </c>
      <c r="D57" t="s">
        <v>37</v>
      </c>
      <c r="E57" t="s">
        <v>17</v>
      </c>
      <c r="F57">
        <v>102</v>
      </c>
      <c r="G57">
        <v>0.03</v>
      </c>
      <c r="H57">
        <f t="shared" si="5"/>
        <v>3.06</v>
      </c>
      <c r="I57" s="11">
        <v>44649</v>
      </c>
      <c r="J57" s="12">
        <f>SUM(G52:G55)</f>
        <v>6.9999999999999993E-2</v>
      </c>
      <c r="K57" s="12">
        <f>SUM(H52:H55)/J57</f>
        <v>83.142857142857153</v>
      </c>
      <c r="L57" s="21">
        <f>SUM(G56:G59)</f>
        <v>6.9999999999999993E-2</v>
      </c>
      <c r="M57" s="21">
        <f>SUM(H56:H59)/L57</f>
        <v>103.71428571428574</v>
      </c>
    </row>
    <row r="58" spans="1:13" x14ac:dyDescent="0.2">
      <c r="A58">
        <v>7269777094</v>
      </c>
      <c r="B58">
        <v>1648445504084</v>
      </c>
      <c r="C58" t="s">
        <v>80</v>
      </c>
      <c r="D58" t="s">
        <v>37</v>
      </c>
      <c r="E58" t="s">
        <v>17</v>
      </c>
      <c r="F58">
        <v>108</v>
      </c>
      <c r="G58">
        <v>0.02</v>
      </c>
      <c r="H58">
        <f t="shared" si="5"/>
        <v>2.16</v>
      </c>
    </row>
    <row r="59" spans="1:13" x14ac:dyDescent="0.2">
      <c r="A59">
        <v>7274030221</v>
      </c>
      <c r="B59">
        <v>1648467805458</v>
      </c>
      <c r="C59" t="s">
        <v>81</v>
      </c>
      <c r="D59" t="s">
        <v>37</v>
      </c>
      <c r="E59" t="s">
        <v>17</v>
      </c>
      <c r="F59">
        <v>111</v>
      </c>
      <c r="G59">
        <v>0.01</v>
      </c>
      <c r="H59">
        <f t="shared" si="5"/>
        <v>1.1100000000000001</v>
      </c>
    </row>
    <row r="60" spans="1:13" x14ac:dyDescent="0.2">
      <c r="A60" s="39" t="s">
        <v>27</v>
      </c>
      <c r="B60" s="39"/>
      <c r="C60" s="39"/>
      <c r="D60" s="39"/>
      <c r="E60" s="15" t="s">
        <v>11</v>
      </c>
      <c r="F60" s="15">
        <f>SUM(H41:H51)/G60</f>
        <v>160.84923076923076</v>
      </c>
      <c r="G60" s="15">
        <f>SUM(G41:G51)</f>
        <v>1.04</v>
      </c>
      <c r="H60" s="15">
        <f>G60*F60</f>
        <v>167.28319999999999</v>
      </c>
    </row>
    <row r="61" spans="1:13" x14ac:dyDescent="0.2">
      <c r="A61">
        <v>5457993983</v>
      </c>
      <c r="B61" s="11">
        <v>44536</v>
      </c>
      <c r="C61" t="s">
        <v>36</v>
      </c>
      <c r="D61" t="s">
        <v>37</v>
      </c>
      <c r="E61" t="s">
        <v>11</v>
      </c>
      <c r="F61">
        <v>179.29</v>
      </c>
      <c r="G61">
        <v>0.08</v>
      </c>
      <c r="H61">
        <f>G61*F61</f>
        <v>14.3432</v>
      </c>
    </row>
    <row r="62" spans="1:13" x14ac:dyDescent="0.2">
      <c r="A62">
        <v>5560386024</v>
      </c>
      <c r="B62" s="10">
        <v>1640000000000</v>
      </c>
      <c r="C62" t="s">
        <v>41</v>
      </c>
      <c r="D62" t="s">
        <v>37</v>
      </c>
      <c r="E62" t="s">
        <v>11</v>
      </c>
      <c r="F62">
        <v>165</v>
      </c>
      <c r="G62">
        <v>0.01</v>
      </c>
      <c r="H62">
        <f t="shared" ref="H62:H65" si="6">G62*F62</f>
        <v>1.6500000000000001</v>
      </c>
    </row>
    <row r="63" spans="1:13" s="22" customFormat="1" x14ac:dyDescent="0.2">
      <c r="A63">
        <v>5737132903</v>
      </c>
      <c r="B63" s="10">
        <v>1640010000000</v>
      </c>
      <c r="C63" t="s">
        <v>43</v>
      </c>
      <c r="D63" t="s">
        <v>37</v>
      </c>
      <c r="E63" t="s">
        <v>11</v>
      </c>
      <c r="F63">
        <v>171</v>
      </c>
      <c r="G63">
        <v>0.62</v>
      </c>
      <c r="H63">
        <f t="shared" si="6"/>
        <v>106.02</v>
      </c>
    </row>
    <row r="64" spans="1:13" x14ac:dyDescent="0.2">
      <c r="A64">
        <v>5737132903</v>
      </c>
      <c r="B64" s="10">
        <v>1640010000000</v>
      </c>
      <c r="C64" t="s">
        <v>43</v>
      </c>
      <c r="D64" t="s">
        <v>37</v>
      </c>
      <c r="E64" t="s">
        <v>11</v>
      </c>
      <c r="F64">
        <v>171</v>
      </c>
      <c r="G64">
        <v>0.04</v>
      </c>
      <c r="H64">
        <f t="shared" si="6"/>
        <v>6.84</v>
      </c>
    </row>
    <row r="65" spans="1:13" x14ac:dyDescent="0.2">
      <c r="A65">
        <v>5900971030</v>
      </c>
      <c r="B65" s="10">
        <v>1640750000000</v>
      </c>
      <c r="C65" t="s">
        <v>48</v>
      </c>
      <c r="D65" t="s">
        <v>37</v>
      </c>
      <c r="E65" t="s">
        <v>11</v>
      </c>
      <c r="F65">
        <v>177</v>
      </c>
      <c r="G65">
        <v>0.02</v>
      </c>
      <c r="H65">
        <f t="shared" si="6"/>
        <v>3.54</v>
      </c>
    </row>
    <row r="66" spans="1:13" x14ac:dyDescent="0.2">
      <c r="A66">
        <v>5900971030</v>
      </c>
      <c r="B66" s="10">
        <v>1640750000000</v>
      </c>
      <c r="C66" t="s">
        <v>48</v>
      </c>
      <c r="D66" t="s">
        <v>37</v>
      </c>
      <c r="E66" t="s">
        <v>11</v>
      </c>
      <c r="F66">
        <v>177</v>
      </c>
      <c r="G66">
        <v>0.04</v>
      </c>
      <c r="H66">
        <f>G66*F66</f>
        <v>7.08</v>
      </c>
    </row>
    <row r="67" spans="1:13" x14ac:dyDescent="0.2">
      <c r="A67">
        <v>6021534514</v>
      </c>
      <c r="B67" s="10">
        <v>1641390000000</v>
      </c>
      <c r="C67" t="s">
        <v>49</v>
      </c>
      <c r="D67" t="s">
        <v>37</v>
      </c>
      <c r="E67" t="s">
        <v>11</v>
      </c>
      <c r="F67">
        <v>168</v>
      </c>
      <c r="G67">
        <v>0.03</v>
      </c>
      <c r="H67">
        <f>G67*F67</f>
        <v>5.04</v>
      </c>
    </row>
    <row r="68" spans="1:13" x14ac:dyDescent="0.2">
      <c r="A68">
        <v>6043766190</v>
      </c>
      <c r="B68" s="10">
        <v>1641450000000</v>
      </c>
      <c r="C68" t="s">
        <v>50</v>
      </c>
      <c r="D68" t="s">
        <v>37</v>
      </c>
      <c r="E68" t="s">
        <v>11</v>
      </c>
      <c r="F68">
        <v>150</v>
      </c>
      <c r="G68">
        <v>0.06</v>
      </c>
      <c r="H68">
        <f>G68*F68</f>
        <v>9</v>
      </c>
    </row>
    <row r="69" spans="1:13" x14ac:dyDescent="0.2">
      <c r="A69">
        <v>6397008346</v>
      </c>
      <c r="B69" s="10">
        <v>1642950000000</v>
      </c>
      <c r="C69" t="s">
        <v>60</v>
      </c>
      <c r="D69" t="s">
        <v>37</v>
      </c>
      <c r="E69" t="s">
        <v>11</v>
      </c>
      <c r="F69">
        <v>99</v>
      </c>
      <c r="G69">
        <v>0.01</v>
      </c>
      <c r="H69">
        <f t="shared" ref="H69:H75" si="7">G69*F69</f>
        <v>0.99</v>
      </c>
    </row>
    <row r="70" spans="1:13" x14ac:dyDescent="0.2">
      <c r="A70">
        <v>6810882695</v>
      </c>
      <c r="B70" s="10">
        <v>1645370000000</v>
      </c>
      <c r="C70" t="s">
        <v>64</v>
      </c>
      <c r="D70" t="s">
        <v>37</v>
      </c>
      <c r="E70" t="s">
        <v>11</v>
      </c>
      <c r="F70">
        <v>90</v>
      </c>
      <c r="G70">
        <v>0.04</v>
      </c>
      <c r="H70">
        <f t="shared" si="7"/>
        <v>3.6</v>
      </c>
    </row>
    <row r="71" spans="1:13" x14ac:dyDescent="0.2">
      <c r="A71">
        <v>6394849634</v>
      </c>
      <c r="B71" s="10">
        <v>1642940000000</v>
      </c>
      <c r="C71" t="s">
        <v>59</v>
      </c>
      <c r="D71" t="s">
        <v>37</v>
      </c>
      <c r="E71" t="s">
        <v>11</v>
      </c>
      <c r="F71">
        <v>102</v>
      </c>
      <c r="G71">
        <v>0.09</v>
      </c>
      <c r="H71">
        <f>G71*F71</f>
        <v>9.18</v>
      </c>
      <c r="I71" s="11">
        <v>44655</v>
      </c>
      <c r="J71" s="12">
        <f>SUM(G71)</f>
        <v>0.09</v>
      </c>
      <c r="K71" s="12">
        <f>SUM(H71)/J71</f>
        <v>102</v>
      </c>
      <c r="L71" s="21">
        <f>SUM(G72:G75)</f>
        <v>0.09</v>
      </c>
      <c r="M71" s="21">
        <f>SUM(H72:H75)/L71</f>
        <v>129.44444444444446</v>
      </c>
    </row>
    <row r="72" spans="1:13" x14ac:dyDescent="0.2">
      <c r="A72">
        <v>7293000059</v>
      </c>
      <c r="B72">
        <v>1648556102715</v>
      </c>
      <c r="C72" t="s">
        <v>87</v>
      </c>
      <c r="D72" t="s">
        <v>37</v>
      </c>
      <c r="E72" t="s">
        <v>17</v>
      </c>
      <c r="F72">
        <v>114</v>
      </c>
      <c r="G72">
        <v>0.01</v>
      </c>
      <c r="H72">
        <f t="shared" si="7"/>
        <v>1.1400000000000001</v>
      </c>
    </row>
    <row r="73" spans="1:13" x14ac:dyDescent="0.2">
      <c r="A73">
        <v>7329570618</v>
      </c>
      <c r="B73">
        <v>1648725946952</v>
      </c>
      <c r="C73" t="s">
        <v>88</v>
      </c>
      <c r="D73" t="s">
        <v>37</v>
      </c>
      <c r="E73" t="s">
        <v>17</v>
      </c>
      <c r="F73">
        <v>127</v>
      </c>
      <c r="G73">
        <v>0.04</v>
      </c>
      <c r="H73">
        <f t="shared" si="7"/>
        <v>5.08</v>
      </c>
    </row>
    <row r="74" spans="1:13" x14ac:dyDescent="0.2">
      <c r="A74">
        <v>7356638301</v>
      </c>
      <c r="B74">
        <v>1648830310745</v>
      </c>
      <c r="C74" t="s">
        <v>89</v>
      </c>
      <c r="D74" t="s">
        <v>37</v>
      </c>
      <c r="E74" t="s">
        <v>17</v>
      </c>
      <c r="F74">
        <v>135</v>
      </c>
      <c r="G74">
        <v>0.03</v>
      </c>
      <c r="H74">
        <f t="shared" si="7"/>
        <v>4.05</v>
      </c>
    </row>
    <row r="75" spans="1:13" x14ac:dyDescent="0.2">
      <c r="A75">
        <v>7360434214</v>
      </c>
      <c r="B75">
        <v>1648850408161</v>
      </c>
      <c r="C75" t="s">
        <v>90</v>
      </c>
      <c r="D75" t="s">
        <v>37</v>
      </c>
      <c r="E75" t="s">
        <v>17</v>
      </c>
      <c r="F75">
        <v>138</v>
      </c>
      <c r="G75">
        <v>0.01</v>
      </c>
      <c r="H75">
        <f t="shared" si="7"/>
        <v>1.3800000000000001</v>
      </c>
    </row>
    <row r="76" spans="1:13" x14ac:dyDescent="0.2">
      <c r="A76" s="39" t="s">
        <v>27</v>
      </c>
      <c r="B76" s="39"/>
      <c r="C76" s="39"/>
      <c r="D76" s="39"/>
      <c r="E76" s="15" t="s">
        <v>11</v>
      </c>
      <c r="F76" s="15">
        <f>SUM(H61:H70)/G76</f>
        <v>166.42442105263154</v>
      </c>
      <c r="G76" s="15">
        <f>SUM(G61:G70)</f>
        <v>0.95000000000000018</v>
      </c>
      <c r="H76" s="15">
        <f>G76*F76</f>
        <v>158.10319999999999</v>
      </c>
    </row>
    <row r="77" spans="1:13" x14ac:dyDescent="0.2">
      <c r="A77">
        <v>5457993983</v>
      </c>
      <c r="B77" s="11">
        <v>44536</v>
      </c>
      <c r="C77" t="s">
        <v>36</v>
      </c>
      <c r="D77" t="s">
        <v>37</v>
      </c>
      <c r="E77" t="s">
        <v>11</v>
      </c>
      <c r="F77">
        <v>179.29</v>
      </c>
      <c r="G77">
        <v>0.08</v>
      </c>
      <c r="H77">
        <f>G77*F77</f>
        <v>14.3432</v>
      </c>
    </row>
    <row r="78" spans="1:13" x14ac:dyDescent="0.2">
      <c r="A78">
        <v>5560386024</v>
      </c>
      <c r="B78" s="10">
        <v>1640000000000</v>
      </c>
      <c r="C78" t="s">
        <v>41</v>
      </c>
      <c r="D78" t="s">
        <v>37</v>
      </c>
      <c r="E78" t="s">
        <v>11</v>
      </c>
      <c r="F78">
        <v>165</v>
      </c>
      <c r="G78">
        <v>0.01</v>
      </c>
      <c r="H78">
        <f t="shared" ref="H78:H81" si="8">G78*F78</f>
        <v>1.6500000000000001</v>
      </c>
    </row>
    <row r="79" spans="1:13" x14ac:dyDescent="0.2">
      <c r="A79">
        <v>5737132903</v>
      </c>
      <c r="B79" s="10">
        <v>1640010000000</v>
      </c>
      <c r="C79" t="s">
        <v>43</v>
      </c>
      <c r="D79" t="s">
        <v>37</v>
      </c>
      <c r="E79" t="s">
        <v>11</v>
      </c>
      <c r="F79">
        <v>171</v>
      </c>
      <c r="G79">
        <v>0.62</v>
      </c>
      <c r="H79">
        <f t="shared" si="8"/>
        <v>106.02</v>
      </c>
    </row>
    <row r="80" spans="1:13" x14ac:dyDescent="0.2">
      <c r="A80">
        <v>5737132903</v>
      </c>
      <c r="B80" s="10">
        <v>1640010000000</v>
      </c>
      <c r="C80" t="s">
        <v>43</v>
      </c>
      <c r="D80" t="s">
        <v>37</v>
      </c>
      <c r="E80" t="s">
        <v>11</v>
      </c>
      <c r="F80">
        <v>171</v>
      </c>
      <c r="G80">
        <v>0.04</v>
      </c>
      <c r="H80">
        <f t="shared" si="8"/>
        <v>6.84</v>
      </c>
    </row>
    <row r="81" spans="1:13" x14ac:dyDescent="0.2">
      <c r="A81">
        <v>5900971030</v>
      </c>
      <c r="B81" s="10">
        <v>1640750000000</v>
      </c>
      <c r="C81" t="s">
        <v>48</v>
      </c>
      <c r="D81" t="s">
        <v>37</v>
      </c>
      <c r="E81" t="s">
        <v>11</v>
      </c>
      <c r="F81">
        <v>177</v>
      </c>
      <c r="G81">
        <v>0.02</v>
      </c>
      <c r="H81">
        <f t="shared" si="8"/>
        <v>3.54</v>
      </c>
    </row>
    <row r="82" spans="1:13" x14ac:dyDescent="0.2">
      <c r="A82">
        <v>5900971030</v>
      </c>
      <c r="B82" s="10">
        <v>1640750000000</v>
      </c>
      <c r="C82" t="s">
        <v>48</v>
      </c>
      <c r="D82" t="s">
        <v>37</v>
      </c>
      <c r="E82" t="s">
        <v>11</v>
      </c>
      <c r="F82">
        <v>177</v>
      </c>
      <c r="G82">
        <v>0.04</v>
      </c>
      <c r="H82">
        <f>G82*F82</f>
        <v>7.08</v>
      </c>
    </row>
    <row r="83" spans="1:13" x14ac:dyDescent="0.2">
      <c r="A83">
        <v>6021534514</v>
      </c>
      <c r="B83" s="10">
        <v>1641390000000</v>
      </c>
      <c r="C83" t="s">
        <v>49</v>
      </c>
      <c r="D83" t="s">
        <v>37</v>
      </c>
      <c r="E83" t="s">
        <v>11</v>
      </c>
      <c r="F83">
        <v>168</v>
      </c>
      <c r="G83">
        <v>0.03</v>
      </c>
      <c r="H83">
        <f>G83*F83</f>
        <v>5.04</v>
      </c>
    </row>
    <row r="84" spans="1:13" x14ac:dyDescent="0.2">
      <c r="A84">
        <v>6043766190</v>
      </c>
      <c r="B84" s="10">
        <v>1641450000000</v>
      </c>
      <c r="C84" t="s">
        <v>50</v>
      </c>
      <c r="D84" t="s">
        <v>37</v>
      </c>
      <c r="E84" t="s">
        <v>11</v>
      </c>
      <c r="F84">
        <v>150</v>
      </c>
      <c r="G84">
        <v>0.06</v>
      </c>
      <c r="H84">
        <f>G84*F84</f>
        <v>9</v>
      </c>
    </row>
    <row r="85" spans="1:13" x14ac:dyDescent="0.2">
      <c r="A85">
        <v>6397008346</v>
      </c>
      <c r="B85" s="10">
        <v>1642950000000</v>
      </c>
      <c r="C85" t="s">
        <v>60</v>
      </c>
      <c r="D85" t="s">
        <v>37</v>
      </c>
      <c r="E85" t="s">
        <v>11</v>
      </c>
      <c r="F85">
        <v>99</v>
      </c>
      <c r="G85">
        <v>0.01</v>
      </c>
      <c r="H85">
        <f t="shared" ref="H85:H93" si="9">G85*F85</f>
        <v>0.99</v>
      </c>
    </row>
    <row r="86" spans="1:13" x14ac:dyDescent="0.2">
      <c r="A86">
        <v>6810882695</v>
      </c>
      <c r="B86" s="10">
        <v>1645370000000</v>
      </c>
      <c r="C86" t="s">
        <v>64</v>
      </c>
      <c r="D86" t="s">
        <v>37</v>
      </c>
      <c r="E86" t="s">
        <v>11</v>
      </c>
      <c r="F86">
        <v>90</v>
      </c>
      <c r="G86">
        <v>0.04</v>
      </c>
      <c r="H86">
        <f t="shared" si="9"/>
        <v>3.6</v>
      </c>
    </row>
    <row r="87" spans="1:13" x14ac:dyDescent="0.2">
      <c r="A87">
        <v>7403458851</v>
      </c>
      <c r="B87">
        <v>1649084808936</v>
      </c>
      <c r="C87" t="s">
        <v>108</v>
      </c>
      <c r="D87" t="s">
        <v>37</v>
      </c>
      <c r="E87" t="s">
        <v>11</v>
      </c>
      <c r="F87">
        <v>129</v>
      </c>
      <c r="G87">
        <v>0.01</v>
      </c>
      <c r="H87">
        <f t="shared" si="9"/>
        <v>1.29</v>
      </c>
    </row>
    <row r="88" spans="1:13" x14ac:dyDescent="0.2">
      <c r="A88">
        <v>7425923046</v>
      </c>
      <c r="B88">
        <v>1649203665864</v>
      </c>
      <c r="C88" t="s">
        <v>109</v>
      </c>
      <c r="D88" t="s">
        <v>37</v>
      </c>
      <c r="E88" t="s">
        <v>11</v>
      </c>
      <c r="F88">
        <v>126</v>
      </c>
      <c r="G88">
        <v>0.01</v>
      </c>
      <c r="H88">
        <f t="shared" si="9"/>
        <v>1.26</v>
      </c>
    </row>
    <row r="89" spans="1:13" x14ac:dyDescent="0.2">
      <c r="A89">
        <v>7426420469</v>
      </c>
      <c r="B89">
        <v>1649204280042</v>
      </c>
      <c r="C89" t="s">
        <v>110</v>
      </c>
      <c r="D89" t="s">
        <v>37</v>
      </c>
      <c r="E89" t="s">
        <v>11</v>
      </c>
      <c r="F89">
        <v>123</v>
      </c>
      <c r="G89">
        <v>0.01</v>
      </c>
      <c r="H89">
        <f t="shared" si="9"/>
        <v>1.23</v>
      </c>
    </row>
    <row r="90" spans="1:13" x14ac:dyDescent="0.2">
      <c r="A90">
        <v>7439120176</v>
      </c>
      <c r="B90">
        <v>1649257461473</v>
      </c>
      <c r="C90" t="s">
        <v>111</v>
      </c>
      <c r="D90" t="s">
        <v>37</v>
      </c>
      <c r="E90" t="s">
        <v>11</v>
      </c>
      <c r="F90">
        <v>117</v>
      </c>
      <c r="G90">
        <v>0.02</v>
      </c>
      <c r="H90">
        <f t="shared" si="9"/>
        <v>2.34</v>
      </c>
    </row>
    <row r="91" spans="1:13" x14ac:dyDescent="0.2">
      <c r="A91">
        <v>7446642725</v>
      </c>
      <c r="B91">
        <v>1649288552329</v>
      </c>
      <c r="C91" t="s">
        <v>112</v>
      </c>
      <c r="D91" t="s">
        <v>37</v>
      </c>
      <c r="E91" t="s">
        <v>11</v>
      </c>
      <c r="F91">
        <v>114</v>
      </c>
      <c r="G91">
        <v>0.01</v>
      </c>
      <c r="H91">
        <f t="shared" si="9"/>
        <v>1.1400000000000001</v>
      </c>
    </row>
    <row r="92" spans="1:13" x14ac:dyDescent="0.2">
      <c r="A92">
        <v>7493795013</v>
      </c>
      <c r="B92">
        <v>1649599889729</v>
      </c>
      <c r="C92" t="s">
        <v>113</v>
      </c>
      <c r="D92" t="s">
        <v>37</v>
      </c>
      <c r="E92" t="s">
        <v>11</v>
      </c>
      <c r="F92">
        <v>111</v>
      </c>
      <c r="G92">
        <v>0.01</v>
      </c>
      <c r="H92">
        <f t="shared" si="9"/>
        <v>1.1100000000000001</v>
      </c>
    </row>
    <row r="93" spans="1:13" x14ac:dyDescent="0.2">
      <c r="A93">
        <v>7508722099</v>
      </c>
      <c r="B93">
        <v>1649683872364</v>
      </c>
      <c r="C93" t="s">
        <v>114</v>
      </c>
      <c r="D93" t="s">
        <v>37</v>
      </c>
      <c r="E93" t="s">
        <v>11</v>
      </c>
      <c r="F93">
        <v>102</v>
      </c>
      <c r="G93">
        <v>0.03</v>
      </c>
      <c r="H93">
        <f t="shared" si="9"/>
        <v>3.06</v>
      </c>
      <c r="I93" s="11">
        <v>44662</v>
      </c>
      <c r="J93" s="12"/>
      <c r="K93" s="12"/>
      <c r="L93" s="21"/>
      <c r="M93" s="21"/>
    </row>
    <row r="94" spans="1:13" x14ac:dyDescent="0.2">
      <c r="A94" s="39" t="s">
        <v>27</v>
      </c>
      <c r="B94" s="39"/>
      <c r="C94" s="39"/>
      <c r="D94" s="39"/>
      <c r="E94" s="15" t="s">
        <v>11</v>
      </c>
      <c r="F94" s="15">
        <f>SUM(H77:H93)/G94</f>
        <v>161.46019047619041</v>
      </c>
      <c r="G94" s="15">
        <f>SUM(G77:G93)</f>
        <v>1.0500000000000003</v>
      </c>
      <c r="H94" s="15">
        <f>G94*F94</f>
        <v>169.53319999999997</v>
      </c>
    </row>
    <row r="95" spans="1:13" x14ac:dyDescent="0.2">
      <c r="A95">
        <v>5457993983</v>
      </c>
      <c r="B95" s="11">
        <v>44536</v>
      </c>
      <c r="C95" t="s">
        <v>36</v>
      </c>
      <c r="D95" t="s">
        <v>37</v>
      </c>
      <c r="E95" t="s">
        <v>11</v>
      </c>
      <c r="F95">
        <v>179.29</v>
      </c>
      <c r="G95">
        <v>0.08</v>
      </c>
      <c r="H95">
        <f>G95*F95</f>
        <v>14.3432</v>
      </c>
    </row>
    <row r="96" spans="1:13" x14ac:dyDescent="0.2">
      <c r="A96">
        <v>5560386024</v>
      </c>
      <c r="B96" s="10">
        <v>1640000000000</v>
      </c>
      <c r="C96" t="s">
        <v>41</v>
      </c>
      <c r="D96" t="s">
        <v>37</v>
      </c>
      <c r="E96" t="s">
        <v>11</v>
      </c>
      <c r="F96">
        <v>165</v>
      </c>
      <c r="G96">
        <v>0.01</v>
      </c>
      <c r="H96">
        <f t="shared" ref="H96:H99" si="10">G96*F96</f>
        <v>1.6500000000000001</v>
      </c>
    </row>
    <row r="97" spans="1:8" x14ac:dyDescent="0.2">
      <c r="A97">
        <v>5737132903</v>
      </c>
      <c r="B97" s="10">
        <v>1640010000000</v>
      </c>
      <c r="C97" t="s">
        <v>43</v>
      </c>
      <c r="D97" t="s">
        <v>37</v>
      </c>
      <c r="E97" t="s">
        <v>11</v>
      </c>
      <c r="F97">
        <v>171</v>
      </c>
      <c r="G97">
        <v>0.62</v>
      </c>
      <c r="H97">
        <f t="shared" si="10"/>
        <v>106.02</v>
      </c>
    </row>
    <row r="98" spans="1:8" x14ac:dyDescent="0.2">
      <c r="A98">
        <v>5737132903</v>
      </c>
      <c r="B98" s="10">
        <v>1640010000000</v>
      </c>
      <c r="C98" t="s">
        <v>43</v>
      </c>
      <c r="D98" t="s">
        <v>37</v>
      </c>
      <c r="E98" t="s">
        <v>11</v>
      </c>
      <c r="F98">
        <v>171</v>
      </c>
      <c r="G98">
        <v>0.04</v>
      </c>
      <c r="H98">
        <f t="shared" si="10"/>
        <v>6.84</v>
      </c>
    </row>
    <row r="99" spans="1:8" x14ac:dyDescent="0.2">
      <c r="A99">
        <v>5900971030</v>
      </c>
      <c r="B99" s="10">
        <v>1640750000000</v>
      </c>
      <c r="C99" t="s">
        <v>48</v>
      </c>
      <c r="D99" t="s">
        <v>37</v>
      </c>
      <c r="E99" t="s">
        <v>11</v>
      </c>
      <c r="F99">
        <v>177</v>
      </c>
      <c r="G99">
        <v>0.02</v>
      </c>
      <c r="H99">
        <f t="shared" si="10"/>
        <v>3.54</v>
      </c>
    </row>
    <row r="100" spans="1:8" x14ac:dyDescent="0.2">
      <c r="A100">
        <v>5900971030</v>
      </c>
      <c r="B100" s="10">
        <v>1640750000000</v>
      </c>
      <c r="C100" t="s">
        <v>48</v>
      </c>
      <c r="D100" t="s">
        <v>37</v>
      </c>
      <c r="E100" t="s">
        <v>11</v>
      </c>
      <c r="F100">
        <v>177</v>
      </c>
      <c r="G100">
        <v>0.04</v>
      </c>
      <c r="H100">
        <f>G100*F100</f>
        <v>7.08</v>
      </c>
    </row>
    <row r="101" spans="1:8" x14ac:dyDescent="0.2">
      <c r="A101">
        <v>6021534514</v>
      </c>
      <c r="B101" s="10">
        <v>1641390000000</v>
      </c>
      <c r="C101" t="s">
        <v>49</v>
      </c>
      <c r="D101" t="s">
        <v>37</v>
      </c>
      <c r="E101" t="s">
        <v>11</v>
      </c>
      <c r="F101">
        <v>168</v>
      </c>
      <c r="G101">
        <v>0.03</v>
      </c>
      <c r="H101">
        <f>G101*F101</f>
        <v>5.04</v>
      </c>
    </row>
    <row r="102" spans="1:8" x14ac:dyDescent="0.2">
      <c r="A102">
        <v>6043766190</v>
      </c>
      <c r="B102" s="10">
        <v>1641450000000</v>
      </c>
      <c r="C102" t="s">
        <v>50</v>
      </c>
      <c r="D102" t="s">
        <v>37</v>
      </c>
      <c r="E102" t="s">
        <v>11</v>
      </c>
      <c r="F102">
        <v>150</v>
      </c>
      <c r="G102">
        <v>0.06</v>
      </c>
      <c r="H102">
        <f>G102*F102</f>
        <v>9</v>
      </c>
    </row>
    <row r="103" spans="1:8" x14ac:dyDescent="0.2">
      <c r="A103">
        <v>6397008346</v>
      </c>
      <c r="B103" s="10">
        <v>1642950000000</v>
      </c>
      <c r="C103" t="s">
        <v>60</v>
      </c>
      <c r="D103" t="s">
        <v>37</v>
      </c>
      <c r="E103" t="s">
        <v>11</v>
      </c>
      <c r="F103">
        <v>99</v>
      </c>
      <c r="G103">
        <v>0.01</v>
      </c>
      <c r="H103">
        <f t="shared" ref="H103:H113" si="11">G103*F103</f>
        <v>0.99</v>
      </c>
    </row>
    <row r="104" spans="1:8" x14ac:dyDescent="0.2">
      <c r="A104">
        <v>6810882695</v>
      </c>
      <c r="B104" s="10">
        <v>1645370000000</v>
      </c>
      <c r="C104" t="s">
        <v>64</v>
      </c>
      <c r="D104" t="s">
        <v>37</v>
      </c>
      <c r="E104" t="s">
        <v>11</v>
      </c>
      <c r="F104">
        <v>90</v>
      </c>
      <c r="G104">
        <v>0.04</v>
      </c>
      <c r="H104">
        <f t="shared" si="11"/>
        <v>3.6</v>
      </c>
    </row>
    <row r="105" spans="1:8" x14ac:dyDescent="0.2">
      <c r="A105">
        <v>7403458851</v>
      </c>
      <c r="B105">
        <v>1649084808936</v>
      </c>
      <c r="C105" t="s">
        <v>108</v>
      </c>
      <c r="D105" t="s">
        <v>37</v>
      </c>
      <c r="E105" t="s">
        <v>11</v>
      </c>
      <c r="F105">
        <v>129</v>
      </c>
      <c r="G105">
        <v>0.01</v>
      </c>
      <c r="H105">
        <f t="shared" si="11"/>
        <v>1.29</v>
      </c>
    </row>
    <row r="106" spans="1:8" x14ac:dyDescent="0.2">
      <c r="A106">
        <v>7425923046</v>
      </c>
      <c r="B106">
        <v>1649203665864</v>
      </c>
      <c r="C106" t="s">
        <v>109</v>
      </c>
      <c r="D106" t="s">
        <v>37</v>
      </c>
      <c r="E106" t="s">
        <v>11</v>
      </c>
      <c r="F106">
        <v>126</v>
      </c>
      <c r="G106">
        <v>0.01</v>
      </c>
      <c r="H106">
        <f t="shared" si="11"/>
        <v>1.26</v>
      </c>
    </row>
    <row r="107" spans="1:8" x14ac:dyDescent="0.2">
      <c r="A107">
        <v>7426420469</v>
      </c>
      <c r="B107">
        <v>1649204280042</v>
      </c>
      <c r="C107" t="s">
        <v>110</v>
      </c>
      <c r="D107" t="s">
        <v>37</v>
      </c>
      <c r="E107" t="s">
        <v>11</v>
      </c>
      <c r="F107">
        <v>123</v>
      </c>
      <c r="G107">
        <v>0.01</v>
      </c>
      <c r="H107">
        <f t="shared" si="11"/>
        <v>1.23</v>
      </c>
    </row>
    <row r="108" spans="1:8" x14ac:dyDescent="0.2">
      <c r="A108">
        <v>7439120176</v>
      </c>
      <c r="B108">
        <v>1649257461473</v>
      </c>
      <c r="C108" t="s">
        <v>111</v>
      </c>
      <c r="D108" t="s">
        <v>37</v>
      </c>
      <c r="E108" t="s">
        <v>11</v>
      </c>
      <c r="F108">
        <v>117</v>
      </c>
      <c r="G108">
        <v>0.02</v>
      </c>
      <c r="H108">
        <f t="shared" si="11"/>
        <v>2.34</v>
      </c>
    </row>
    <row r="109" spans="1:8" x14ac:dyDescent="0.2">
      <c r="A109">
        <v>7446642725</v>
      </c>
      <c r="B109">
        <v>1649288552329</v>
      </c>
      <c r="C109" t="s">
        <v>112</v>
      </c>
      <c r="D109" t="s">
        <v>37</v>
      </c>
      <c r="E109" t="s">
        <v>11</v>
      </c>
      <c r="F109">
        <v>114</v>
      </c>
      <c r="G109">
        <v>0.01</v>
      </c>
      <c r="H109">
        <f t="shared" si="11"/>
        <v>1.1400000000000001</v>
      </c>
    </row>
    <row r="110" spans="1:8" x14ac:dyDescent="0.2">
      <c r="A110">
        <v>7493795013</v>
      </c>
      <c r="B110">
        <v>1649599889729</v>
      </c>
      <c r="C110" t="s">
        <v>113</v>
      </c>
      <c r="D110" t="s">
        <v>37</v>
      </c>
      <c r="E110" t="s">
        <v>11</v>
      </c>
      <c r="F110">
        <v>111</v>
      </c>
      <c r="G110">
        <v>0.01</v>
      </c>
      <c r="H110">
        <f t="shared" si="11"/>
        <v>1.1100000000000001</v>
      </c>
    </row>
    <row r="111" spans="1:8" x14ac:dyDescent="0.2">
      <c r="A111">
        <v>7508722099</v>
      </c>
      <c r="B111">
        <v>1649683872364</v>
      </c>
      <c r="C111" t="s">
        <v>114</v>
      </c>
      <c r="D111" t="s">
        <v>37</v>
      </c>
      <c r="E111" t="s">
        <v>11</v>
      </c>
      <c r="F111">
        <v>102</v>
      </c>
      <c r="G111">
        <v>0.03</v>
      </c>
      <c r="H111">
        <f t="shared" si="11"/>
        <v>3.06</v>
      </c>
    </row>
    <row r="112" spans="1:8" x14ac:dyDescent="0.2">
      <c r="A112">
        <v>7593402743</v>
      </c>
      <c r="B112">
        <v>1650255586646</v>
      </c>
      <c r="C112" t="s">
        <v>120</v>
      </c>
      <c r="D112" t="s">
        <v>37</v>
      </c>
      <c r="E112" t="s">
        <v>11</v>
      </c>
      <c r="F112">
        <v>99</v>
      </c>
      <c r="G112">
        <v>0.01</v>
      </c>
      <c r="H112">
        <f t="shared" si="11"/>
        <v>0.99</v>
      </c>
    </row>
    <row r="113" spans="1:13" x14ac:dyDescent="0.2">
      <c r="A113">
        <v>7596381689</v>
      </c>
      <c r="B113">
        <v>1650268149636</v>
      </c>
      <c r="C113" t="s">
        <v>121</v>
      </c>
      <c r="D113" t="s">
        <v>37</v>
      </c>
      <c r="E113" t="s">
        <v>11</v>
      </c>
      <c r="F113">
        <v>96</v>
      </c>
      <c r="G113">
        <v>0.01</v>
      </c>
      <c r="H113">
        <f t="shared" si="11"/>
        <v>0.96</v>
      </c>
      <c r="I113" s="11">
        <v>44669</v>
      </c>
      <c r="J113" s="12"/>
      <c r="K113" s="12"/>
      <c r="L113" s="13"/>
      <c r="M113" s="13"/>
    </row>
    <row r="114" spans="1:13" x14ac:dyDescent="0.2">
      <c r="A114" s="39" t="s">
        <v>27</v>
      </c>
      <c r="B114" s="39"/>
      <c r="C114" s="39"/>
      <c r="D114" s="39"/>
      <c r="E114" s="15" t="s">
        <v>11</v>
      </c>
      <c r="F114" s="15">
        <f>SUM(H95:H113)/G114</f>
        <v>160.26467289719619</v>
      </c>
      <c r="G114" s="15">
        <f>SUM(G95:G113)</f>
        <v>1.0700000000000003</v>
      </c>
      <c r="H114" s="15">
        <f>G114*F114</f>
        <v>171.48319999999998</v>
      </c>
    </row>
    <row r="115" spans="1:13" x14ac:dyDescent="0.2">
      <c r="A115">
        <v>5457993983</v>
      </c>
      <c r="B115" s="11">
        <v>44536</v>
      </c>
      <c r="C115" t="s">
        <v>36</v>
      </c>
      <c r="D115" t="s">
        <v>37</v>
      </c>
      <c r="E115" t="s">
        <v>11</v>
      </c>
      <c r="F115">
        <v>179.29</v>
      </c>
      <c r="G115">
        <v>0.08</v>
      </c>
      <c r="H115">
        <f>G115*F115</f>
        <v>14.3432</v>
      </c>
    </row>
    <row r="116" spans="1:13" x14ac:dyDescent="0.2">
      <c r="A116">
        <v>5560386024</v>
      </c>
      <c r="B116" s="10">
        <v>1640000000000</v>
      </c>
      <c r="C116" t="s">
        <v>41</v>
      </c>
      <c r="D116" t="s">
        <v>37</v>
      </c>
      <c r="E116" t="s">
        <v>11</v>
      </c>
      <c r="F116">
        <v>165</v>
      </c>
      <c r="G116">
        <v>0.01</v>
      </c>
      <c r="H116">
        <f t="shared" ref="H116:H119" si="12">G116*F116</f>
        <v>1.6500000000000001</v>
      </c>
    </row>
    <row r="117" spans="1:13" x14ac:dyDescent="0.2">
      <c r="A117">
        <v>5737132903</v>
      </c>
      <c r="B117" s="10">
        <v>1640010000000</v>
      </c>
      <c r="C117" t="s">
        <v>43</v>
      </c>
      <c r="D117" t="s">
        <v>37</v>
      </c>
      <c r="E117" t="s">
        <v>11</v>
      </c>
      <c r="F117">
        <v>171</v>
      </c>
      <c r="G117">
        <v>0.62</v>
      </c>
      <c r="H117">
        <f t="shared" si="12"/>
        <v>106.02</v>
      </c>
    </row>
    <row r="118" spans="1:13" x14ac:dyDescent="0.2">
      <c r="A118">
        <v>5737132903</v>
      </c>
      <c r="B118" s="10">
        <v>1640010000000</v>
      </c>
      <c r="C118" t="s">
        <v>43</v>
      </c>
      <c r="D118" t="s">
        <v>37</v>
      </c>
      <c r="E118" t="s">
        <v>11</v>
      </c>
      <c r="F118">
        <v>171</v>
      </c>
      <c r="G118">
        <v>0.04</v>
      </c>
      <c r="H118">
        <f t="shared" si="12"/>
        <v>6.84</v>
      </c>
    </row>
    <row r="119" spans="1:13" x14ac:dyDescent="0.2">
      <c r="A119">
        <v>5900971030</v>
      </c>
      <c r="B119" s="10">
        <v>1640750000000</v>
      </c>
      <c r="C119" t="s">
        <v>48</v>
      </c>
      <c r="D119" t="s">
        <v>37</v>
      </c>
      <c r="E119" t="s">
        <v>11</v>
      </c>
      <c r="F119">
        <v>177</v>
      </c>
      <c r="G119">
        <v>0.02</v>
      </c>
      <c r="H119">
        <f t="shared" si="12"/>
        <v>3.54</v>
      </c>
    </row>
    <row r="120" spans="1:13" x14ac:dyDescent="0.2">
      <c r="A120">
        <v>5900971030</v>
      </c>
      <c r="B120" s="10">
        <v>1640750000000</v>
      </c>
      <c r="C120" t="s">
        <v>48</v>
      </c>
      <c r="D120" t="s">
        <v>37</v>
      </c>
      <c r="E120" t="s">
        <v>11</v>
      </c>
      <c r="F120">
        <v>177</v>
      </c>
      <c r="G120">
        <v>0.04</v>
      </c>
      <c r="H120">
        <f>G120*F120</f>
        <v>7.08</v>
      </c>
    </row>
    <row r="121" spans="1:13" x14ac:dyDescent="0.2">
      <c r="A121">
        <v>6021534514</v>
      </c>
      <c r="B121" s="10">
        <v>1641390000000</v>
      </c>
      <c r="C121" t="s">
        <v>49</v>
      </c>
      <c r="D121" t="s">
        <v>37</v>
      </c>
      <c r="E121" t="s">
        <v>11</v>
      </c>
      <c r="F121">
        <v>168</v>
      </c>
      <c r="G121">
        <v>0.03</v>
      </c>
      <c r="H121">
        <f>G121*F121</f>
        <v>5.04</v>
      </c>
    </row>
    <row r="122" spans="1:13" x14ac:dyDescent="0.2">
      <c r="A122">
        <v>6043766190</v>
      </c>
      <c r="B122" s="10">
        <v>1641450000000</v>
      </c>
      <c r="C122" t="s">
        <v>50</v>
      </c>
      <c r="D122" t="s">
        <v>37</v>
      </c>
      <c r="E122" t="s">
        <v>11</v>
      </c>
      <c r="F122">
        <v>150</v>
      </c>
      <c r="G122">
        <v>0.06</v>
      </c>
      <c r="H122">
        <f>G122*F122</f>
        <v>9</v>
      </c>
    </row>
    <row r="123" spans="1:13" x14ac:dyDescent="0.2">
      <c r="A123">
        <v>6397008346</v>
      </c>
      <c r="B123" s="10">
        <v>1642950000000</v>
      </c>
      <c r="C123" t="s">
        <v>60</v>
      </c>
      <c r="D123" t="s">
        <v>37</v>
      </c>
      <c r="E123" t="s">
        <v>11</v>
      </c>
      <c r="F123">
        <v>99</v>
      </c>
      <c r="G123">
        <v>0.01</v>
      </c>
      <c r="H123">
        <f t="shared" ref="H123:H130" si="13">G123*F123</f>
        <v>0.99</v>
      </c>
    </row>
    <row r="124" spans="1:13" x14ac:dyDescent="0.2">
      <c r="A124">
        <v>6810882695</v>
      </c>
      <c r="B124" s="10">
        <v>1645370000000</v>
      </c>
      <c r="C124" t="s">
        <v>64</v>
      </c>
      <c r="D124" t="s">
        <v>37</v>
      </c>
      <c r="E124" t="s">
        <v>11</v>
      </c>
      <c r="F124">
        <v>90</v>
      </c>
      <c r="G124">
        <v>0.04</v>
      </c>
      <c r="H124">
        <f t="shared" si="13"/>
        <v>3.6</v>
      </c>
    </row>
    <row r="125" spans="1:13" x14ac:dyDescent="0.2">
      <c r="A125">
        <v>7403458851</v>
      </c>
      <c r="B125">
        <v>1649084808936</v>
      </c>
      <c r="C125" t="s">
        <v>108</v>
      </c>
      <c r="D125" t="s">
        <v>37</v>
      </c>
      <c r="E125" t="s">
        <v>11</v>
      </c>
      <c r="F125">
        <v>129</v>
      </c>
      <c r="G125">
        <v>0.01</v>
      </c>
      <c r="H125">
        <f t="shared" si="13"/>
        <v>1.29</v>
      </c>
    </row>
    <row r="126" spans="1:13" x14ac:dyDescent="0.2">
      <c r="A126">
        <v>7425923046</v>
      </c>
      <c r="B126">
        <v>1649203665864</v>
      </c>
      <c r="C126" t="s">
        <v>109</v>
      </c>
      <c r="D126" t="s">
        <v>37</v>
      </c>
      <c r="E126" t="s">
        <v>11</v>
      </c>
      <c r="F126">
        <v>126</v>
      </c>
      <c r="G126">
        <v>0.01</v>
      </c>
      <c r="H126">
        <f t="shared" si="13"/>
        <v>1.26</v>
      </c>
    </row>
    <row r="127" spans="1:13" x14ac:dyDescent="0.2">
      <c r="A127">
        <v>7426420469</v>
      </c>
      <c r="B127">
        <v>1649204280042</v>
      </c>
      <c r="C127" t="s">
        <v>110</v>
      </c>
      <c r="D127" t="s">
        <v>37</v>
      </c>
      <c r="E127" t="s">
        <v>11</v>
      </c>
      <c r="F127">
        <v>123</v>
      </c>
      <c r="G127">
        <v>0.01</v>
      </c>
      <c r="H127">
        <f t="shared" si="13"/>
        <v>1.23</v>
      </c>
    </row>
    <row r="128" spans="1:13" x14ac:dyDescent="0.2">
      <c r="A128">
        <v>7439120176</v>
      </c>
      <c r="B128">
        <v>1649257461473</v>
      </c>
      <c r="C128" t="s">
        <v>111</v>
      </c>
      <c r="D128" t="s">
        <v>37</v>
      </c>
      <c r="E128" t="s">
        <v>11</v>
      </c>
      <c r="F128">
        <v>117</v>
      </c>
      <c r="G128">
        <v>0.02</v>
      </c>
      <c r="H128">
        <f t="shared" si="13"/>
        <v>2.34</v>
      </c>
    </row>
    <row r="129" spans="1:13" x14ac:dyDescent="0.2">
      <c r="A129">
        <v>7446642725</v>
      </c>
      <c r="B129">
        <v>1649288552329</v>
      </c>
      <c r="C129" t="s">
        <v>112</v>
      </c>
      <c r="D129" t="s">
        <v>37</v>
      </c>
      <c r="E129" t="s">
        <v>11</v>
      </c>
      <c r="F129">
        <v>114</v>
      </c>
      <c r="G129">
        <v>0.01</v>
      </c>
      <c r="H129">
        <f t="shared" si="13"/>
        <v>1.1400000000000001</v>
      </c>
    </row>
    <row r="130" spans="1:13" x14ac:dyDescent="0.2">
      <c r="A130">
        <v>7493795013</v>
      </c>
      <c r="B130">
        <v>1649599889729</v>
      </c>
      <c r="C130" t="s">
        <v>113</v>
      </c>
      <c r="D130" t="s">
        <v>37</v>
      </c>
      <c r="E130" t="s">
        <v>11</v>
      </c>
      <c r="F130">
        <v>111</v>
      </c>
      <c r="G130">
        <v>0.01</v>
      </c>
      <c r="H130">
        <f t="shared" si="13"/>
        <v>1.1100000000000001</v>
      </c>
    </row>
    <row r="131" spans="1:13" x14ac:dyDescent="0.2">
      <c r="A131">
        <v>7593402743</v>
      </c>
      <c r="B131">
        <v>1650255586646</v>
      </c>
      <c r="C131" t="s">
        <v>120</v>
      </c>
      <c r="D131" t="s">
        <v>37</v>
      </c>
      <c r="E131" t="s">
        <v>11</v>
      </c>
      <c r="F131">
        <v>99</v>
      </c>
      <c r="G131">
        <v>0.01</v>
      </c>
      <c r="H131">
        <f t="shared" ref="H131:H137" si="14">G131*F131</f>
        <v>0.99</v>
      </c>
    </row>
    <row r="132" spans="1:13" x14ac:dyDescent="0.2">
      <c r="A132">
        <v>7596381689</v>
      </c>
      <c r="B132">
        <v>1650268149636</v>
      </c>
      <c r="C132" t="s">
        <v>121</v>
      </c>
      <c r="D132" t="s">
        <v>37</v>
      </c>
      <c r="E132" t="s">
        <v>11</v>
      </c>
      <c r="F132">
        <v>96</v>
      </c>
      <c r="G132">
        <v>0.01</v>
      </c>
      <c r="H132">
        <f t="shared" si="14"/>
        <v>0.96</v>
      </c>
    </row>
    <row r="133" spans="1:13" x14ac:dyDescent="0.2">
      <c r="A133">
        <v>7674116605</v>
      </c>
      <c r="B133">
        <v>1650687774633</v>
      </c>
      <c r="C133" t="s">
        <v>129</v>
      </c>
      <c r="D133" t="s">
        <v>37</v>
      </c>
      <c r="E133" t="s">
        <v>11</v>
      </c>
      <c r="F133">
        <v>99</v>
      </c>
      <c r="G133">
        <v>0.02</v>
      </c>
      <c r="H133">
        <f t="shared" si="14"/>
        <v>1.98</v>
      </c>
    </row>
    <row r="134" spans="1:13" x14ac:dyDescent="0.2">
      <c r="A134">
        <v>7508722099</v>
      </c>
      <c r="B134">
        <v>1649683872364</v>
      </c>
      <c r="C134" t="s">
        <v>114</v>
      </c>
      <c r="D134" t="s">
        <v>37</v>
      </c>
      <c r="E134" t="s">
        <v>11</v>
      </c>
      <c r="F134">
        <v>102</v>
      </c>
      <c r="G134">
        <v>0.03</v>
      </c>
      <c r="H134">
        <f t="shared" si="14"/>
        <v>3.06</v>
      </c>
      <c r="I134" s="11">
        <v>44675</v>
      </c>
      <c r="J134" s="12">
        <f>SUM(G134)</f>
        <v>0.03</v>
      </c>
      <c r="K134" s="12">
        <f>SUM(H134)/J134</f>
        <v>102</v>
      </c>
      <c r="L134" s="13">
        <f>SUM(G135:G136)</f>
        <v>0.03</v>
      </c>
      <c r="M134" s="13">
        <f>SUM(H135:H136)/L134</f>
        <v>109.00000000000001</v>
      </c>
    </row>
    <row r="135" spans="1:13" x14ac:dyDescent="0.2">
      <c r="A135">
        <v>7614358450</v>
      </c>
      <c r="B135">
        <v>1650375987226</v>
      </c>
      <c r="C135" t="s">
        <v>127</v>
      </c>
      <c r="D135" t="s">
        <v>37</v>
      </c>
      <c r="E135" t="s">
        <v>17</v>
      </c>
      <c r="F135">
        <v>105</v>
      </c>
      <c r="G135">
        <v>0.01</v>
      </c>
      <c r="H135">
        <f t="shared" si="14"/>
        <v>1.05</v>
      </c>
    </row>
    <row r="136" spans="1:13" x14ac:dyDescent="0.2">
      <c r="A136">
        <v>7628300674</v>
      </c>
      <c r="B136">
        <v>1650454038487</v>
      </c>
      <c r="C136" t="s">
        <v>128</v>
      </c>
      <c r="D136" t="s">
        <v>37</v>
      </c>
      <c r="E136" t="s">
        <v>17</v>
      </c>
      <c r="F136">
        <v>111</v>
      </c>
      <c r="G136">
        <v>0.02</v>
      </c>
      <c r="H136">
        <f t="shared" si="14"/>
        <v>2.2200000000000002</v>
      </c>
    </row>
    <row r="137" spans="1:13" x14ac:dyDescent="0.2">
      <c r="A137" s="39" t="s">
        <v>27</v>
      </c>
      <c r="B137" s="39"/>
      <c r="C137" s="39"/>
      <c r="D137" s="39"/>
      <c r="E137" s="15" t="s">
        <v>11</v>
      </c>
      <c r="F137" s="15">
        <f>SUM(H115:H133)/G137</f>
        <v>160.75773584905653</v>
      </c>
      <c r="G137" s="15">
        <f>SUM(G115:G133)</f>
        <v>1.0600000000000003</v>
      </c>
      <c r="H137" s="15">
        <f t="shared" si="14"/>
        <v>170.40319999999997</v>
      </c>
    </row>
    <row r="138" spans="1:13" x14ac:dyDescent="0.2">
      <c r="A138">
        <v>5457993983</v>
      </c>
      <c r="B138" s="11">
        <v>44536</v>
      </c>
      <c r="C138" t="s">
        <v>36</v>
      </c>
      <c r="D138" t="s">
        <v>37</v>
      </c>
      <c r="E138" t="s">
        <v>11</v>
      </c>
      <c r="F138">
        <v>179.29</v>
      </c>
      <c r="G138">
        <v>0.08</v>
      </c>
      <c r="H138">
        <f>G138*F138</f>
        <v>14.3432</v>
      </c>
    </row>
    <row r="139" spans="1:13" x14ac:dyDescent="0.2">
      <c r="A139">
        <v>5560386024</v>
      </c>
      <c r="B139" s="10">
        <v>1640000000000</v>
      </c>
      <c r="C139" t="s">
        <v>41</v>
      </c>
      <c r="D139" t="s">
        <v>37</v>
      </c>
      <c r="E139" t="s">
        <v>11</v>
      </c>
      <c r="F139">
        <v>165</v>
      </c>
      <c r="G139">
        <v>0.01</v>
      </c>
      <c r="H139">
        <f t="shared" ref="H139:H142" si="15">G139*F139</f>
        <v>1.6500000000000001</v>
      </c>
    </row>
    <row r="140" spans="1:13" x14ac:dyDescent="0.2">
      <c r="A140">
        <v>5737132903</v>
      </c>
      <c r="B140" s="10">
        <v>1640010000000</v>
      </c>
      <c r="C140" t="s">
        <v>43</v>
      </c>
      <c r="D140" t="s">
        <v>37</v>
      </c>
      <c r="E140" t="s">
        <v>11</v>
      </c>
      <c r="F140">
        <v>171</v>
      </c>
      <c r="G140">
        <v>0.62</v>
      </c>
      <c r="H140">
        <f t="shared" si="15"/>
        <v>106.02</v>
      </c>
    </row>
    <row r="141" spans="1:13" x14ac:dyDescent="0.2">
      <c r="A141">
        <v>5737132903</v>
      </c>
      <c r="B141" s="10">
        <v>1640010000000</v>
      </c>
      <c r="C141" t="s">
        <v>43</v>
      </c>
      <c r="D141" t="s">
        <v>37</v>
      </c>
      <c r="E141" t="s">
        <v>11</v>
      </c>
      <c r="F141">
        <v>171</v>
      </c>
      <c r="G141">
        <v>0.04</v>
      </c>
      <c r="H141">
        <f t="shared" si="15"/>
        <v>6.84</v>
      </c>
    </row>
    <row r="142" spans="1:13" x14ac:dyDescent="0.2">
      <c r="A142">
        <v>5900971030</v>
      </c>
      <c r="B142" s="10">
        <v>1640750000000</v>
      </c>
      <c r="C142" t="s">
        <v>48</v>
      </c>
      <c r="D142" t="s">
        <v>37</v>
      </c>
      <c r="E142" t="s">
        <v>11</v>
      </c>
      <c r="F142">
        <v>177</v>
      </c>
      <c r="G142">
        <v>0.02</v>
      </c>
      <c r="H142">
        <f t="shared" si="15"/>
        <v>3.54</v>
      </c>
    </row>
    <row r="143" spans="1:13" x14ac:dyDescent="0.2">
      <c r="A143">
        <v>5900971030</v>
      </c>
      <c r="B143" s="10">
        <v>1640750000000</v>
      </c>
      <c r="C143" t="s">
        <v>48</v>
      </c>
      <c r="D143" t="s">
        <v>37</v>
      </c>
      <c r="E143" t="s">
        <v>11</v>
      </c>
      <c r="F143">
        <v>177</v>
      </c>
      <c r="G143">
        <v>0.04</v>
      </c>
      <c r="H143">
        <f>G143*F143</f>
        <v>7.08</v>
      </c>
    </row>
    <row r="144" spans="1:13" x14ac:dyDescent="0.2">
      <c r="A144">
        <v>6021534514</v>
      </c>
      <c r="B144" s="10">
        <v>1641390000000</v>
      </c>
      <c r="C144" t="s">
        <v>49</v>
      </c>
      <c r="D144" t="s">
        <v>37</v>
      </c>
      <c r="E144" t="s">
        <v>11</v>
      </c>
      <c r="F144">
        <v>168</v>
      </c>
      <c r="G144">
        <v>0.03</v>
      </c>
      <c r="H144">
        <f>G144*F144</f>
        <v>5.04</v>
      </c>
    </row>
    <row r="145" spans="1:13" x14ac:dyDescent="0.2">
      <c r="A145">
        <v>6043766190</v>
      </c>
      <c r="B145" s="10">
        <v>1641450000000</v>
      </c>
      <c r="C145" t="s">
        <v>50</v>
      </c>
      <c r="D145" t="s">
        <v>37</v>
      </c>
      <c r="E145" t="s">
        <v>11</v>
      </c>
      <c r="F145">
        <v>150</v>
      </c>
      <c r="G145">
        <v>0.06</v>
      </c>
      <c r="H145">
        <f>G145*F145</f>
        <v>9</v>
      </c>
    </row>
    <row r="146" spans="1:13" x14ac:dyDescent="0.2">
      <c r="A146">
        <v>6397008346</v>
      </c>
      <c r="B146" s="10">
        <v>1642950000000</v>
      </c>
      <c r="C146" t="s">
        <v>60</v>
      </c>
      <c r="D146" t="s">
        <v>37</v>
      </c>
      <c r="E146" t="s">
        <v>11</v>
      </c>
      <c r="F146">
        <v>99</v>
      </c>
      <c r="G146">
        <v>0.01</v>
      </c>
      <c r="H146">
        <f t="shared" ref="H146:H160" si="16">G146*F146</f>
        <v>0.99</v>
      </c>
    </row>
    <row r="147" spans="1:13" x14ac:dyDescent="0.2">
      <c r="A147">
        <v>6810882695</v>
      </c>
      <c r="B147" s="10">
        <v>1645370000000</v>
      </c>
      <c r="C147" t="s">
        <v>64</v>
      </c>
      <c r="D147" t="s">
        <v>37</v>
      </c>
      <c r="E147" t="s">
        <v>11</v>
      </c>
      <c r="F147">
        <v>90</v>
      </c>
      <c r="G147">
        <v>0.04</v>
      </c>
      <c r="H147">
        <f t="shared" si="16"/>
        <v>3.6</v>
      </c>
    </row>
    <row r="148" spans="1:13" x14ac:dyDescent="0.2">
      <c r="A148">
        <v>7403458851</v>
      </c>
      <c r="B148">
        <v>1649084808936</v>
      </c>
      <c r="C148" t="s">
        <v>108</v>
      </c>
      <c r="D148" t="s">
        <v>37</v>
      </c>
      <c r="E148" t="s">
        <v>11</v>
      </c>
      <c r="F148">
        <v>129</v>
      </c>
      <c r="G148">
        <v>0.01</v>
      </c>
      <c r="H148">
        <f t="shared" si="16"/>
        <v>1.29</v>
      </c>
    </row>
    <row r="149" spans="1:13" x14ac:dyDescent="0.2">
      <c r="A149">
        <v>7425923046</v>
      </c>
      <c r="B149">
        <v>1649203665864</v>
      </c>
      <c r="C149" t="s">
        <v>109</v>
      </c>
      <c r="D149" t="s">
        <v>37</v>
      </c>
      <c r="E149" t="s">
        <v>11</v>
      </c>
      <c r="F149">
        <v>126</v>
      </c>
      <c r="G149">
        <v>0.01</v>
      </c>
      <c r="H149">
        <f t="shared" si="16"/>
        <v>1.26</v>
      </c>
    </row>
    <row r="150" spans="1:13" x14ac:dyDescent="0.2">
      <c r="A150">
        <v>7426420469</v>
      </c>
      <c r="B150">
        <v>1649204280042</v>
      </c>
      <c r="C150" t="s">
        <v>110</v>
      </c>
      <c r="D150" t="s">
        <v>37</v>
      </c>
      <c r="E150" t="s">
        <v>11</v>
      </c>
      <c r="F150">
        <v>123</v>
      </c>
      <c r="G150">
        <v>0.01</v>
      </c>
      <c r="H150">
        <f t="shared" si="16"/>
        <v>1.23</v>
      </c>
    </row>
    <row r="151" spans="1:13" x14ac:dyDescent="0.2">
      <c r="A151">
        <v>7439120176</v>
      </c>
      <c r="B151">
        <v>1649257461473</v>
      </c>
      <c r="C151" t="s">
        <v>111</v>
      </c>
      <c r="D151" t="s">
        <v>37</v>
      </c>
      <c r="E151" t="s">
        <v>11</v>
      </c>
      <c r="F151">
        <v>117</v>
      </c>
      <c r="G151">
        <v>0.02</v>
      </c>
      <c r="H151">
        <f t="shared" si="16"/>
        <v>2.34</v>
      </c>
    </row>
    <row r="152" spans="1:13" x14ac:dyDescent="0.2">
      <c r="A152">
        <v>7446642725</v>
      </c>
      <c r="B152">
        <v>1649288552329</v>
      </c>
      <c r="C152" t="s">
        <v>112</v>
      </c>
      <c r="D152" t="s">
        <v>37</v>
      </c>
      <c r="E152" t="s">
        <v>11</v>
      </c>
      <c r="F152">
        <v>114</v>
      </c>
      <c r="G152">
        <v>0.01</v>
      </c>
      <c r="H152">
        <f t="shared" si="16"/>
        <v>1.1400000000000001</v>
      </c>
    </row>
    <row r="153" spans="1:13" x14ac:dyDescent="0.2">
      <c r="A153">
        <v>7493795013</v>
      </c>
      <c r="B153">
        <v>1649599889729</v>
      </c>
      <c r="C153" t="s">
        <v>113</v>
      </c>
      <c r="D153" t="s">
        <v>37</v>
      </c>
      <c r="E153" t="s">
        <v>11</v>
      </c>
      <c r="F153">
        <v>111</v>
      </c>
      <c r="G153">
        <v>0.01</v>
      </c>
      <c r="H153">
        <f t="shared" si="16"/>
        <v>1.1100000000000001</v>
      </c>
    </row>
    <row r="154" spans="1:13" x14ac:dyDescent="0.2">
      <c r="A154">
        <v>7593402743</v>
      </c>
      <c r="B154">
        <v>1650255586646</v>
      </c>
      <c r="C154" t="s">
        <v>120</v>
      </c>
      <c r="D154" t="s">
        <v>37</v>
      </c>
      <c r="E154" t="s">
        <v>11</v>
      </c>
      <c r="F154">
        <v>99</v>
      </c>
      <c r="G154">
        <v>0.01</v>
      </c>
      <c r="H154">
        <f t="shared" si="16"/>
        <v>0.99</v>
      </c>
    </row>
    <row r="155" spans="1:13" x14ac:dyDescent="0.2">
      <c r="A155">
        <v>7596381689</v>
      </c>
      <c r="B155">
        <v>1650268149636</v>
      </c>
      <c r="C155" t="s">
        <v>121</v>
      </c>
      <c r="D155" t="s">
        <v>37</v>
      </c>
      <c r="E155" t="s">
        <v>11</v>
      </c>
      <c r="F155">
        <v>96</v>
      </c>
      <c r="G155">
        <v>0.01</v>
      </c>
      <c r="H155">
        <f t="shared" si="16"/>
        <v>0.96</v>
      </c>
    </row>
    <row r="156" spans="1:13" x14ac:dyDescent="0.2">
      <c r="A156">
        <v>7674116605</v>
      </c>
      <c r="B156">
        <v>1650687774633</v>
      </c>
      <c r="C156" t="s">
        <v>129</v>
      </c>
      <c r="D156" t="s">
        <v>37</v>
      </c>
      <c r="E156" t="s">
        <v>11</v>
      </c>
      <c r="F156">
        <v>99</v>
      </c>
      <c r="G156">
        <v>0.02</v>
      </c>
      <c r="H156">
        <f t="shared" si="16"/>
        <v>1.98</v>
      </c>
    </row>
    <row r="157" spans="1:13" x14ac:dyDescent="0.2">
      <c r="A157">
        <v>7765194598</v>
      </c>
      <c r="B157">
        <v>1651228947365</v>
      </c>
      <c r="C157" t="s">
        <v>134</v>
      </c>
      <c r="D157" t="s">
        <v>37</v>
      </c>
      <c r="E157" t="s">
        <v>11</v>
      </c>
      <c r="F157">
        <v>96</v>
      </c>
      <c r="G157">
        <v>0.01</v>
      </c>
      <c r="H157">
        <f t="shared" si="16"/>
        <v>0.96</v>
      </c>
    </row>
    <row r="158" spans="1:13" x14ac:dyDescent="0.2">
      <c r="A158">
        <v>7772992332</v>
      </c>
      <c r="B158">
        <v>1651261657562</v>
      </c>
      <c r="C158" t="s">
        <v>135</v>
      </c>
      <c r="D158" t="s">
        <v>37</v>
      </c>
      <c r="E158" t="s">
        <v>11</v>
      </c>
      <c r="F158">
        <v>93</v>
      </c>
      <c r="G158">
        <v>0.01</v>
      </c>
      <c r="H158">
        <f t="shared" si="16"/>
        <v>0.93</v>
      </c>
    </row>
    <row r="159" spans="1:13" x14ac:dyDescent="0.2">
      <c r="A159">
        <v>7813151242</v>
      </c>
      <c r="B159">
        <v>1651489962346</v>
      </c>
      <c r="C159" t="s">
        <v>136</v>
      </c>
      <c r="D159" t="s">
        <v>37</v>
      </c>
      <c r="E159" t="s">
        <v>11</v>
      </c>
      <c r="F159">
        <v>87</v>
      </c>
      <c r="G159">
        <v>0.02</v>
      </c>
      <c r="H159">
        <f t="shared" si="16"/>
        <v>1.74</v>
      </c>
      <c r="I159" s="11">
        <v>44683</v>
      </c>
      <c r="J159" s="12"/>
      <c r="K159" s="12"/>
      <c r="L159" s="13"/>
      <c r="M159" s="13"/>
    </row>
    <row r="160" spans="1:13" x14ac:dyDescent="0.2">
      <c r="A160" s="39" t="s">
        <v>27</v>
      </c>
      <c r="B160" s="39"/>
      <c r="C160" s="39"/>
      <c r="D160" s="39"/>
      <c r="E160" s="15" t="s">
        <v>11</v>
      </c>
      <c r="F160" s="15">
        <f>SUM(H138:H159)/G160</f>
        <v>158.21199999999996</v>
      </c>
      <c r="G160" s="15">
        <f>SUM(G138:G159)</f>
        <v>1.1000000000000003</v>
      </c>
      <c r="H160" s="15">
        <f t="shared" si="16"/>
        <v>174.03319999999999</v>
      </c>
    </row>
    <row r="161" spans="1:8" x14ac:dyDescent="0.2">
      <c r="A161">
        <v>5457993983</v>
      </c>
      <c r="B161" s="11">
        <v>44536</v>
      </c>
      <c r="C161" t="s">
        <v>36</v>
      </c>
      <c r="D161" t="s">
        <v>37</v>
      </c>
      <c r="E161" t="s">
        <v>11</v>
      </c>
      <c r="F161">
        <v>179.29</v>
      </c>
      <c r="G161">
        <v>0.08</v>
      </c>
      <c r="H161">
        <f>G161*F161</f>
        <v>14.3432</v>
      </c>
    </row>
    <row r="162" spans="1:8" x14ac:dyDescent="0.2">
      <c r="A162">
        <v>5560386024</v>
      </c>
      <c r="B162" s="10">
        <v>1640000000000</v>
      </c>
      <c r="C162" t="s">
        <v>41</v>
      </c>
      <c r="D162" t="s">
        <v>37</v>
      </c>
      <c r="E162" t="s">
        <v>11</v>
      </c>
      <c r="F162">
        <v>165</v>
      </c>
      <c r="G162">
        <v>0.01</v>
      </c>
      <c r="H162">
        <f t="shared" ref="H162:H165" si="17">G162*F162</f>
        <v>1.6500000000000001</v>
      </c>
    </row>
    <row r="163" spans="1:8" x14ac:dyDescent="0.2">
      <c r="A163">
        <v>5737132903</v>
      </c>
      <c r="B163" s="10">
        <v>1640010000000</v>
      </c>
      <c r="C163" t="s">
        <v>43</v>
      </c>
      <c r="D163" t="s">
        <v>37</v>
      </c>
      <c r="E163" t="s">
        <v>11</v>
      </c>
      <c r="F163">
        <v>171</v>
      </c>
      <c r="G163">
        <v>0.62</v>
      </c>
      <c r="H163">
        <f t="shared" si="17"/>
        <v>106.02</v>
      </c>
    </row>
    <row r="164" spans="1:8" x14ac:dyDescent="0.2">
      <c r="A164">
        <v>5737132903</v>
      </c>
      <c r="B164" s="10">
        <v>1640010000000</v>
      </c>
      <c r="C164" t="s">
        <v>43</v>
      </c>
      <c r="D164" t="s">
        <v>37</v>
      </c>
      <c r="E164" t="s">
        <v>11</v>
      </c>
      <c r="F164">
        <v>171</v>
      </c>
      <c r="G164">
        <v>0.04</v>
      </c>
      <c r="H164">
        <f t="shared" si="17"/>
        <v>6.84</v>
      </c>
    </row>
    <row r="165" spans="1:8" x14ac:dyDescent="0.2">
      <c r="A165">
        <v>5900971030</v>
      </c>
      <c r="B165" s="10">
        <v>1640750000000</v>
      </c>
      <c r="C165" t="s">
        <v>48</v>
      </c>
      <c r="D165" t="s">
        <v>37</v>
      </c>
      <c r="E165" t="s">
        <v>11</v>
      </c>
      <c r="F165">
        <v>177</v>
      </c>
      <c r="G165">
        <v>0.02</v>
      </c>
      <c r="H165">
        <f t="shared" si="17"/>
        <v>3.54</v>
      </c>
    </row>
    <row r="166" spans="1:8" x14ac:dyDescent="0.2">
      <c r="A166">
        <v>5900971030</v>
      </c>
      <c r="B166" s="10">
        <v>1640750000000</v>
      </c>
      <c r="C166" t="s">
        <v>48</v>
      </c>
      <c r="D166" t="s">
        <v>37</v>
      </c>
      <c r="E166" t="s">
        <v>11</v>
      </c>
      <c r="F166">
        <v>177</v>
      </c>
      <c r="G166">
        <v>0.04</v>
      </c>
      <c r="H166">
        <f>G166*F166</f>
        <v>7.08</v>
      </c>
    </row>
    <row r="167" spans="1:8" x14ac:dyDescent="0.2">
      <c r="A167">
        <v>6021534514</v>
      </c>
      <c r="B167" s="10">
        <v>1641390000000</v>
      </c>
      <c r="C167" t="s">
        <v>49</v>
      </c>
      <c r="D167" t="s">
        <v>37</v>
      </c>
      <c r="E167" t="s">
        <v>11</v>
      </c>
      <c r="F167">
        <v>168</v>
      </c>
      <c r="G167">
        <v>0.03</v>
      </c>
      <c r="H167">
        <f>G167*F167</f>
        <v>5.04</v>
      </c>
    </row>
    <row r="168" spans="1:8" x14ac:dyDescent="0.2">
      <c r="A168">
        <v>6043766190</v>
      </c>
      <c r="B168" s="10">
        <v>1641450000000</v>
      </c>
      <c r="C168" t="s">
        <v>50</v>
      </c>
      <c r="D168" t="s">
        <v>37</v>
      </c>
      <c r="E168" t="s">
        <v>11</v>
      </c>
      <c r="F168">
        <v>150</v>
      </c>
      <c r="G168">
        <v>0.06</v>
      </c>
      <c r="H168">
        <f>G168*F168</f>
        <v>9</v>
      </c>
    </row>
    <row r="169" spans="1:8" x14ac:dyDescent="0.2">
      <c r="A169">
        <v>6397008346</v>
      </c>
      <c r="B169" s="10">
        <v>1642950000000</v>
      </c>
      <c r="C169" t="s">
        <v>60</v>
      </c>
      <c r="D169" t="s">
        <v>37</v>
      </c>
      <c r="E169" t="s">
        <v>11</v>
      </c>
      <c r="F169">
        <v>99</v>
      </c>
      <c r="G169">
        <v>0.01</v>
      </c>
      <c r="H169">
        <f t="shared" ref="H169:H190" si="18">G169*F169</f>
        <v>0.99</v>
      </c>
    </row>
    <row r="170" spans="1:8" x14ac:dyDescent="0.2">
      <c r="A170">
        <v>6810882695</v>
      </c>
      <c r="B170" s="10">
        <v>1645370000000</v>
      </c>
      <c r="C170" t="s">
        <v>64</v>
      </c>
      <c r="D170" t="s">
        <v>37</v>
      </c>
      <c r="E170" t="s">
        <v>11</v>
      </c>
      <c r="F170">
        <v>90</v>
      </c>
      <c r="G170">
        <v>0.04</v>
      </c>
      <c r="H170">
        <f t="shared" si="18"/>
        <v>3.6</v>
      </c>
    </row>
    <row r="171" spans="1:8" x14ac:dyDescent="0.2">
      <c r="A171">
        <v>7403458851</v>
      </c>
      <c r="B171">
        <v>1649084808936</v>
      </c>
      <c r="C171" t="s">
        <v>108</v>
      </c>
      <c r="D171" t="s">
        <v>37</v>
      </c>
      <c r="E171" t="s">
        <v>11</v>
      </c>
      <c r="F171">
        <v>129</v>
      </c>
      <c r="G171">
        <v>0.01</v>
      </c>
      <c r="H171">
        <f t="shared" si="18"/>
        <v>1.29</v>
      </c>
    </row>
    <row r="172" spans="1:8" x14ac:dyDescent="0.2">
      <c r="A172">
        <v>7425923046</v>
      </c>
      <c r="B172">
        <v>1649203665864</v>
      </c>
      <c r="C172" t="s">
        <v>109</v>
      </c>
      <c r="D172" t="s">
        <v>37</v>
      </c>
      <c r="E172" t="s">
        <v>11</v>
      </c>
      <c r="F172">
        <v>126</v>
      </c>
      <c r="G172">
        <v>0.01</v>
      </c>
      <c r="H172">
        <f t="shared" si="18"/>
        <v>1.26</v>
      </c>
    </row>
    <row r="173" spans="1:8" x14ac:dyDescent="0.2">
      <c r="A173">
        <v>7426420469</v>
      </c>
      <c r="B173">
        <v>1649204280042</v>
      </c>
      <c r="C173" t="s">
        <v>110</v>
      </c>
      <c r="D173" t="s">
        <v>37</v>
      </c>
      <c r="E173" t="s">
        <v>11</v>
      </c>
      <c r="F173">
        <v>123</v>
      </c>
      <c r="G173">
        <v>0.01</v>
      </c>
      <c r="H173">
        <f t="shared" si="18"/>
        <v>1.23</v>
      </c>
    </row>
    <row r="174" spans="1:8" x14ac:dyDescent="0.2">
      <c r="A174">
        <v>7439120176</v>
      </c>
      <c r="B174">
        <v>1649257461473</v>
      </c>
      <c r="C174" t="s">
        <v>111</v>
      </c>
      <c r="D174" t="s">
        <v>37</v>
      </c>
      <c r="E174" t="s">
        <v>11</v>
      </c>
      <c r="F174">
        <v>117</v>
      </c>
      <c r="G174">
        <v>0.02</v>
      </c>
      <c r="H174">
        <f t="shared" si="18"/>
        <v>2.34</v>
      </c>
    </row>
    <row r="175" spans="1:8" x14ac:dyDescent="0.2">
      <c r="A175">
        <v>7446642725</v>
      </c>
      <c r="B175">
        <v>1649288552329</v>
      </c>
      <c r="C175" t="s">
        <v>112</v>
      </c>
      <c r="D175" t="s">
        <v>37</v>
      </c>
      <c r="E175" t="s">
        <v>11</v>
      </c>
      <c r="F175">
        <v>114</v>
      </c>
      <c r="G175">
        <v>0.01</v>
      </c>
      <c r="H175">
        <f t="shared" si="18"/>
        <v>1.1400000000000001</v>
      </c>
    </row>
    <row r="176" spans="1:8" x14ac:dyDescent="0.2">
      <c r="A176">
        <v>7493795013</v>
      </c>
      <c r="B176">
        <v>1649599889729</v>
      </c>
      <c r="C176" t="s">
        <v>113</v>
      </c>
      <c r="D176" t="s">
        <v>37</v>
      </c>
      <c r="E176" t="s">
        <v>11</v>
      </c>
      <c r="F176">
        <v>111</v>
      </c>
      <c r="G176">
        <v>0.01</v>
      </c>
      <c r="H176">
        <f t="shared" si="18"/>
        <v>1.1100000000000001</v>
      </c>
    </row>
    <row r="177" spans="1:13" x14ac:dyDescent="0.2">
      <c r="A177">
        <v>7593402743</v>
      </c>
      <c r="B177">
        <v>1650255586646</v>
      </c>
      <c r="C177" t="s">
        <v>120</v>
      </c>
      <c r="D177" t="s">
        <v>37</v>
      </c>
      <c r="E177" t="s">
        <v>11</v>
      </c>
      <c r="F177">
        <v>99</v>
      </c>
      <c r="G177">
        <v>0.01</v>
      </c>
      <c r="H177">
        <f t="shared" si="18"/>
        <v>0.99</v>
      </c>
    </row>
    <row r="178" spans="1:13" x14ac:dyDescent="0.2">
      <c r="A178">
        <v>7596381689</v>
      </c>
      <c r="B178">
        <v>1650268149636</v>
      </c>
      <c r="C178" t="s">
        <v>121</v>
      </c>
      <c r="D178" t="s">
        <v>37</v>
      </c>
      <c r="E178" t="s">
        <v>11</v>
      </c>
      <c r="F178">
        <v>96</v>
      </c>
      <c r="G178">
        <v>0.01</v>
      </c>
      <c r="H178">
        <f t="shared" si="18"/>
        <v>0.96</v>
      </c>
    </row>
    <row r="179" spans="1:13" x14ac:dyDescent="0.2">
      <c r="A179">
        <v>7674116605</v>
      </c>
      <c r="B179">
        <v>1650687774633</v>
      </c>
      <c r="C179" t="s">
        <v>129</v>
      </c>
      <c r="D179" t="s">
        <v>37</v>
      </c>
      <c r="E179" t="s">
        <v>11</v>
      </c>
      <c r="F179">
        <v>99</v>
      </c>
      <c r="G179">
        <v>0.02</v>
      </c>
      <c r="H179">
        <f t="shared" si="18"/>
        <v>1.98</v>
      </c>
    </row>
    <row r="180" spans="1:13" x14ac:dyDescent="0.2">
      <c r="A180">
        <v>7765194598</v>
      </c>
      <c r="B180">
        <v>1651228947365</v>
      </c>
      <c r="C180" t="s">
        <v>134</v>
      </c>
      <c r="D180" t="s">
        <v>37</v>
      </c>
      <c r="E180" t="s">
        <v>11</v>
      </c>
      <c r="F180">
        <v>96</v>
      </c>
      <c r="G180">
        <v>0.01</v>
      </c>
      <c r="H180">
        <f t="shared" si="18"/>
        <v>0.96</v>
      </c>
    </row>
    <row r="181" spans="1:13" x14ac:dyDescent="0.2">
      <c r="A181">
        <v>7772992332</v>
      </c>
      <c r="B181">
        <v>1651261657562</v>
      </c>
      <c r="C181" t="s">
        <v>135</v>
      </c>
      <c r="D181" t="s">
        <v>37</v>
      </c>
      <c r="E181" t="s">
        <v>11</v>
      </c>
      <c r="F181">
        <v>93</v>
      </c>
      <c r="G181">
        <v>0.01</v>
      </c>
      <c r="H181">
        <f t="shared" si="18"/>
        <v>0.93</v>
      </c>
    </row>
    <row r="182" spans="1:13" x14ac:dyDescent="0.2">
      <c r="A182">
        <v>7813151242</v>
      </c>
      <c r="B182">
        <v>1651489962346</v>
      </c>
      <c r="C182" t="s">
        <v>136</v>
      </c>
      <c r="D182" t="s">
        <v>37</v>
      </c>
      <c r="E182" t="s">
        <v>11</v>
      </c>
      <c r="F182">
        <v>87</v>
      </c>
      <c r="G182">
        <v>0.02</v>
      </c>
      <c r="H182">
        <f t="shared" si="18"/>
        <v>1.74</v>
      </c>
    </row>
    <row r="183" spans="1:13" x14ac:dyDescent="0.2">
      <c r="A183">
        <v>7868133882</v>
      </c>
      <c r="B183">
        <v>1651772708730</v>
      </c>
      <c r="C183" t="s">
        <v>143</v>
      </c>
      <c r="D183" t="s">
        <v>37</v>
      </c>
      <c r="E183" t="s">
        <v>11</v>
      </c>
      <c r="F183">
        <v>84</v>
      </c>
      <c r="G183">
        <v>0.01</v>
      </c>
      <c r="H183">
        <f t="shared" si="18"/>
        <v>0.84</v>
      </c>
    </row>
    <row r="184" spans="1:13" x14ac:dyDescent="0.2">
      <c r="A184">
        <v>7900253920</v>
      </c>
      <c r="B184">
        <v>1651955191673</v>
      </c>
      <c r="C184" t="s">
        <v>144</v>
      </c>
      <c r="D184" t="s">
        <v>37</v>
      </c>
      <c r="E184" t="s">
        <v>11</v>
      </c>
      <c r="F184">
        <v>81</v>
      </c>
      <c r="G184">
        <v>0.01</v>
      </c>
      <c r="H184">
        <f t="shared" si="18"/>
        <v>0.81</v>
      </c>
    </row>
    <row r="185" spans="1:13" x14ac:dyDescent="0.2">
      <c r="A185">
        <v>7914965340</v>
      </c>
      <c r="B185">
        <v>1652029696967</v>
      </c>
      <c r="C185" t="s">
        <v>145</v>
      </c>
      <c r="D185" t="s">
        <v>37</v>
      </c>
      <c r="E185" t="s">
        <v>11</v>
      </c>
      <c r="F185">
        <v>75</v>
      </c>
      <c r="G185">
        <v>0.02</v>
      </c>
      <c r="H185">
        <f t="shared" si="18"/>
        <v>1.5</v>
      </c>
    </row>
    <row r="186" spans="1:13" x14ac:dyDescent="0.2">
      <c r="A186">
        <v>7931329571</v>
      </c>
      <c r="B186">
        <v>1652103780291</v>
      </c>
      <c r="C186" t="s">
        <v>146</v>
      </c>
      <c r="D186" t="s">
        <v>37</v>
      </c>
      <c r="E186" t="s">
        <v>11</v>
      </c>
      <c r="F186">
        <v>72</v>
      </c>
      <c r="G186">
        <v>0.01</v>
      </c>
      <c r="H186">
        <f t="shared" si="18"/>
        <v>0.72</v>
      </c>
    </row>
    <row r="187" spans="1:13" x14ac:dyDescent="0.2">
      <c r="A187">
        <v>7934749203</v>
      </c>
      <c r="B187">
        <v>1652114231623</v>
      </c>
      <c r="C187" t="s">
        <v>147</v>
      </c>
      <c r="D187" t="s">
        <v>37</v>
      </c>
      <c r="E187" t="s">
        <v>11</v>
      </c>
      <c r="F187">
        <v>69</v>
      </c>
      <c r="G187">
        <v>0.01</v>
      </c>
      <c r="H187">
        <f t="shared" si="18"/>
        <v>0.69000000000000006</v>
      </c>
    </row>
    <row r="188" spans="1:13" x14ac:dyDescent="0.2">
      <c r="A188">
        <v>7935821969</v>
      </c>
      <c r="B188">
        <v>1652115683525</v>
      </c>
      <c r="C188" t="s">
        <v>148</v>
      </c>
      <c r="D188" t="s">
        <v>37</v>
      </c>
      <c r="E188" t="s">
        <v>11</v>
      </c>
      <c r="F188">
        <v>66</v>
      </c>
      <c r="G188">
        <v>0.01</v>
      </c>
      <c r="H188">
        <f t="shared" si="18"/>
        <v>0.66</v>
      </c>
    </row>
    <row r="189" spans="1:13" x14ac:dyDescent="0.2">
      <c r="A189">
        <v>7941139486</v>
      </c>
      <c r="B189">
        <v>1652125888476</v>
      </c>
      <c r="C189" t="s">
        <v>149</v>
      </c>
      <c r="D189" t="s">
        <v>37</v>
      </c>
      <c r="E189" t="s">
        <v>11</v>
      </c>
      <c r="F189">
        <v>63</v>
      </c>
      <c r="G189">
        <v>0.01</v>
      </c>
      <c r="H189">
        <f t="shared" si="18"/>
        <v>0.63</v>
      </c>
      <c r="I189" s="11">
        <v>44690</v>
      </c>
      <c r="J189" s="12"/>
      <c r="K189" s="12"/>
      <c r="L189" s="13"/>
      <c r="M189" s="13"/>
    </row>
    <row r="190" spans="1:13" x14ac:dyDescent="0.2">
      <c r="A190" s="39" t="s">
        <v>27</v>
      </c>
      <c r="B190" s="39"/>
      <c r="C190" s="39"/>
      <c r="D190" s="39"/>
      <c r="E190" s="15" t="s">
        <v>11</v>
      </c>
      <c r="F190" s="15">
        <f>SUM(H161:H189)/G190</f>
        <v>152.44338983050841</v>
      </c>
      <c r="G190" s="15">
        <f>SUM(G161:G189)</f>
        <v>1.1800000000000004</v>
      </c>
      <c r="H190" s="15">
        <f t="shared" si="18"/>
        <v>179.88319999999999</v>
      </c>
    </row>
  </sheetData>
  <mergeCells count="8">
    <mergeCell ref="A190:D190"/>
    <mergeCell ref="A160:D160"/>
    <mergeCell ref="A137:D137"/>
    <mergeCell ref="A40:D40"/>
    <mergeCell ref="A60:D60"/>
    <mergeCell ref="A76:D76"/>
    <mergeCell ref="A94:D94"/>
    <mergeCell ref="A114:D1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4" sqref="D24"/>
    </sheetView>
  </sheetViews>
  <sheetFormatPr defaultRowHeight="14.25" x14ac:dyDescent="0.2"/>
  <cols>
    <col min="1" max="1" width="13.625" customWidth="1"/>
    <col min="3" max="3" width="27.625" customWidth="1"/>
    <col min="4" max="4" width="20" customWidth="1"/>
  </cols>
  <sheetData>
    <row r="1" spans="1:6" x14ac:dyDescent="0.2">
      <c r="A1" t="s">
        <v>170</v>
      </c>
      <c r="B1" t="s">
        <v>163</v>
      </c>
      <c r="C1" t="s">
        <v>24</v>
      </c>
      <c r="D1" t="s">
        <v>25</v>
      </c>
      <c r="E1" t="s">
        <v>26</v>
      </c>
    </row>
    <row r="2" spans="1:6" x14ac:dyDescent="0.2">
      <c r="A2" s="36" t="s">
        <v>162</v>
      </c>
      <c r="B2" t="s">
        <v>164</v>
      </c>
      <c r="C2" t="s">
        <v>11</v>
      </c>
      <c r="D2">
        <v>22</v>
      </c>
      <c r="E2">
        <v>2000</v>
      </c>
      <c r="F2">
        <f>D2*E2</f>
        <v>44000</v>
      </c>
    </row>
    <row r="3" spans="1:6" x14ac:dyDescent="0.2">
      <c r="A3" s="36" t="s">
        <v>162</v>
      </c>
      <c r="B3" t="s">
        <v>164</v>
      </c>
      <c r="C3" t="s">
        <v>17</v>
      </c>
      <c r="D3">
        <v>25</v>
      </c>
      <c r="E3">
        <v>2000</v>
      </c>
      <c r="F3">
        <f t="shared" ref="F3:F9" si="0">D3*E3</f>
        <v>50000</v>
      </c>
    </row>
    <row r="4" spans="1:6" ht="15.75" customHeight="1" x14ac:dyDescent="0.2">
      <c r="A4" s="36" t="s">
        <v>162</v>
      </c>
      <c r="B4" t="s">
        <v>164</v>
      </c>
      <c r="C4" t="s">
        <v>11</v>
      </c>
      <c r="D4">
        <v>26.5</v>
      </c>
      <c r="E4">
        <v>500</v>
      </c>
      <c r="F4">
        <f t="shared" si="0"/>
        <v>13250</v>
      </c>
    </row>
    <row r="5" spans="1:6" x14ac:dyDescent="0.2">
      <c r="A5" s="36" t="s">
        <v>165</v>
      </c>
      <c r="B5" t="s">
        <v>164</v>
      </c>
      <c r="C5" t="s">
        <v>11</v>
      </c>
      <c r="D5">
        <v>26</v>
      </c>
      <c r="E5">
        <v>500</v>
      </c>
      <c r="F5">
        <f t="shared" si="0"/>
        <v>13000</v>
      </c>
    </row>
    <row r="6" spans="1:6" x14ac:dyDescent="0.2">
      <c r="A6" s="37" t="s">
        <v>166</v>
      </c>
      <c r="B6" t="s">
        <v>164</v>
      </c>
      <c r="C6" t="s">
        <v>11</v>
      </c>
      <c r="D6">
        <v>22.85</v>
      </c>
      <c r="E6">
        <v>500</v>
      </c>
      <c r="F6">
        <f t="shared" si="0"/>
        <v>11425</v>
      </c>
    </row>
    <row r="7" spans="1:6" x14ac:dyDescent="0.2">
      <c r="A7" s="36" t="s">
        <v>167</v>
      </c>
      <c r="B7" t="s">
        <v>164</v>
      </c>
      <c r="C7" t="s">
        <v>11</v>
      </c>
      <c r="D7">
        <v>17.48</v>
      </c>
      <c r="E7">
        <v>500</v>
      </c>
      <c r="F7">
        <f t="shared" si="0"/>
        <v>8740</v>
      </c>
    </row>
    <row r="8" spans="1:6" x14ac:dyDescent="0.2">
      <c r="A8" s="36" t="s">
        <v>168</v>
      </c>
      <c r="B8" t="s">
        <v>164</v>
      </c>
      <c r="C8" t="s">
        <v>17</v>
      </c>
      <c r="D8">
        <v>18.02</v>
      </c>
      <c r="E8">
        <v>500</v>
      </c>
      <c r="F8">
        <f t="shared" si="0"/>
        <v>9010</v>
      </c>
    </row>
    <row r="9" spans="1:6" x14ac:dyDescent="0.2">
      <c r="A9" s="36" t="s">
        <v>169</v>
      </c>
      <c r="B9" t="s">
        <v>164</v>
      </c>
      <c r="C9" t="s">
        <v>11</v>
      </c>
      <c r="D9">
        <v>16.62</v>
      </c>
      <c r="E9">
        <v>500</v>
      </c>
      <c r="F9">
        <f t="shared" si="0"/>
        <v>8310</v>
      </c>
    </row>
    <row r="18" spans="10:12" x14ac:dyDescent="0.2">
      <c r="J18">
        <v>0.16300000000000001</v>
      </c>
      <c r="K18">
        <v>4.2000000000000003E-2</v>
      </c>
      <c r="L18">
        <f>J18-K18</f>
        <v>0.121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7</vt:i4>
      </vt:variant>
    </vt:vector>
  </HeadingPairs>
  <TitlesOfParts>
    <vt:vector size="7" baseType="lpstr">
      <vt:lpstr>สรุป ETH</vt:lpstr>
      <vt:lpstr>eth</vt:lpstr>
      <vt:lpstr>match ETH</vt:lpstr>
      <vt:lpstr>สรุปผล sol</vt:lpstr>
      <vt:lpstr>sol</vt:lpstr>
      <vt:lpstr>match SOL</vt:lpstr>
      <vt:lpstr>SMIC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2022-06-21T13:43:35Z</dcterms:modified>
</cp:coreProperties>
</file>