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006331FA-214F-45C0-B77B-C1BB9EAE17AA}" xr6:coauthVersionLast="47" xr6:coauthVersionMax="47" xr10:uidLastSave="{00000000-0000-0000-0000-000000000000}"/>
  <bookViews>
    <workbookView xWindow="-120" yWindow="-120" windowWidth="29040" windowHeight="15720" tabRatio="776" activeTab="9" xr2:uid="{9D1F5980-5367-4967-BF9F-645995304281}"/>
  </bookViews>
  <sheets>
    <sheet name="OU01" sheetId="951" r:id="rId1"/>
    <sheet name="OU02" sheetId="958" r:id="rId2"/>
    <sheet name="OU03(니트)" sheetId="970" r:id="rId3"/>
    <sheet name="OU08(패턴사이즈)" sheetId="973" r:id="rId4"/>
    <sheet name="PT01" sheetId="955" r:id="rId5"/>
    <sheet name="PT02" sheetId="959" r:id="rId6"/>
    <sheet name="PT03(완사입)" sheetId="960" r:id="rId7"/>
    <sheet name="PT04(완사입)" sheetId="964" r:id="rId8"/>
    <sheet name="PT05" sheetId="967" r:id="rId9"/>
    <sheet name="PT06" sheetId="974" r:id="rId10"/>
    <sheet name="PT07" sheetId="971" r:id="rId11"/>
    <sheet name="TO01" sheetId="969" r:id="rId12"/>
    <sheet name="TO02" sheetId="956" r:id="rId13"/>
    <sheet name="TO03(니트)" sheetId="954" r:id="rId14"/>
    <sheet name="TO04" sheetId="961" r:id="rId15"/>
    <sheet name="TO05" sheetId="952" r:id="rId16"/>
    <sheet name="TO06" sheetId="953" r:id="rId17"/>
    <sheet name="TO07" sheetId="957" r:id="rId18"/>
    <sheet name="TO08" sheetId="966" r:id="rId19"/>
    <sheet name="TO09" sheetId="965" r:id="rId20"/>
    <sheet name="TO10" sheetId="963" r:id="rId21"/>
    <sheet name="TO11" sheetId="962" r:id="rId22"/>
    <sheet name="TO12" sheetId="968" r:id="rId23"/>
    <sheet name="TO13(니트)" sheetId="972" r:id="rId24"/>
  </sheets>
  <definedNames>
    <definedName name="_xlnm.Print_Area" localSheetId="0">'OU01'!$A$1:$M$36</definedName>
    <definedName name="_xlnm.Print_Area" localSheetId="1">'OU02'!$A$1:$M$42</definedName>
    <definedName name="_xlnm.Print_Area" localSheetId="2">'OU03(니트)'!$A$1:$M$51</definedName>
    <definedName name="_xlnm.Print_Area" localSheetId="3">'OU08(패턴사이즈)'!$A$1:$M$46</definedName>
    <definedName name="_xlnm.Print_Area" localSheetId="4">'PT01'!$A$1:$M$49</definedName>
    <definedName name="_xlnm.Print_Area" localSheetId="5">'PT02'!$A$1:$M$44</definedName>
    <definedName name="_xlnm.Print_Area" localSheetId="6">'PT03(완사입)'!$A$1:$M$48</definedName>
    <definedName name="_xlnm.Print_Area" localSheetId="7">'PT04(완사입)'!$A$1:$M$44</definedName>
    <definedName name="_xlnm.Print_Area" localSheetId="8">'PT05'!$A$1:$M$48</definedName>
    <definedName name="_xlnm.Print_Area" localSheetId="9">'PT06'!$A$1:$M$51</definedName>
    <definedName name="_xlnm.Print_Area" localSheetId="10">'PT07'!$A$1:$M$51</definedName>
    <definedName name="_xlnm.Print_Area" localSheetId="11">'TO01'!$A$1:$M$51</definedName>
    <definedName name="_xlnm.Print_Area" localSheetId="12">'TO02'!$A$1:$M$51</definedName>
    <definedName name="_xlnm.Print_Area" localSheetId="13">'TO03(니트)'!$A$1:$M$24</definedName>
    <definedName name="_xlnm.Print_Area" localSheetId="14">'TO04'!$A$1:$M$38</definedName>
    <definedName name="_xlnm.Print_Area" localSheetId="15">'TO05'!$A$1:$M$34</definedName>
    <definedName name="_xlnm.Print_Area" localSheetId="16">'TO06'!$A$1:$M$26</definedName>
    <definedName name="_xlnm.Print_Area" localSheetId="17">'TO07'!$A$1:$M$38</definedName>
    <definedName name="_xlnm.Print_Area" localSheetId="18">'TO08'!$A$1:$M$51</definedName>
    <definedName name="_xlnm.Print_Area" localSheetId="19">'TO09'!$A$1:$M$39</definedName>
    <definedName name="_xlnm.Print_Area" localSheetId="20">'TO10'!$A$1:$M$39</definedName>
    <definedName name="_xlnm.Print_Area" localSheetId="21">'TO11'!$A$1:$M$40</definedName>
    <definedName name="_xlnm.Print_Area" localSheetId="22">'TO12'!$A$1:$M$51</definedName>
    <definedName name="_xlnm.Print_Area" localSheetId="23">'TO13(니트)'!$A$1:$M$24</definedName>
  </definedNames>
  <calcPr calcId="191029"/>
</workbook>
</file>

<file path=xl/calcChain.xml><?xml version="1.0" encoding="utf-8"?>
<calcChain xmlns="http://schemas.openxmlformats.org/spreadsheetml/2006/main">
  <c r="I35" i="974" l="1"/>
  <c r="J35" i="974"/>
  <c r="I33" i="974"/>
  <c r="J33" i="974"/>
  <c r="I31" i="974"/>
  <c r="J31" i="974"/>
  <c r="I29" i="974"/>
  <c r="J29" i="974"/>
  <c r="I9" i="974"/>
  <c r="J9" i="974"/>
  <c r="I41" i="974"/>
  <c r="J41" i="974"/>
  <c r="I39" i="974"/>
  <c r="J39" i="974"/>
  <c r="I37" i="974"/>
  <c r="J37" i="974"/>
  <c r="I27" i="974"/>
  <c r="J27" i="974"/>
  <c r="I25" i="974"/>
  <c r="J25" i="974"/>
  <c r="I23" i="974"/>
  <c r="J23" i="974"/>
  <c r="I21" i="974"/>
  <c r="J21" i="974"/>
  <c r="I17" i="974"/>
  <c r="J17" i="974"/>
  <c r="I15" i="974"/>
  <c r="J15" i="974"/>
  <c r="I13" i="974"/>
  <c r="J13" i="974"/>
  <c r="I11" i="974"/>
  <c r="J11" i="974"/>
  <c r="I7" i="974"/>
  <c r="J7" i="974"/>
  <c r="I5" i="974"/>
  <c r="J5" i="974"/>
  <c r="I3" i="974"/>
  <c r="J3" i="974"/>
  <c r="J19" i="973"/>
  <c r="I19" i="973"/>
  <c r="J17" i="973"/>
  <c r="I17" i="973"/>
  <c r="I15" i="973"/>
  <c r="J15" i="973"/>
  <c r="I13" i="973"/>
  <c r="J13" i="973"/>
  <c r="I43" i="973"/>
  <c r="J43" i="973"/>
  <c r="I41" i="973"/>
  <c r="J41" i="973"/>
  <c r="I21" i="973"/>
  <c r="J21" i="973"/>
  <c r="I11" i="973"/>
  <c r="J11" i="973"/>
  <c r="I9" i="973"/>
  <c r="J9" i="973"/>
  <c r="I5" i="973"/>
  <c r="J5" i="973"/>
  <c r="I39" i="973"/>
  <c r="J39" i="973"/>
  <c r="I37" i="973"/>
  <c r="J37" i="973"/>
  <c r="I35" i="973"/>
  <c r="J35" i="973"/>
  <c r="I27" i="973"/>
  <c r="J27" i="973"/>
  <c r="I25" i="973"/>
  <c r="J25" i="973"/>
  <c r="I23" i="973"/>
  <c r="J23" i="973"/>
  <c r="I7" i="973"/>
  <c r="J7" i="973"/>
  <c r="I3" i="973"/>
  <c r="J3" i="973"/>
  <c r="I23" i="972"/>
  <c r="J23" i="972"/>
  <c r="I21" i="972"/>
  <c r="J21" i="972"/>
  <c r="J19" i="972"/>
  <c r="I19" i="972"/>
  <c r="I15" i="972"/>
  <c r="J15" i="972"/>
  <c r="I13" i="972"/>
  <c r="J13" i="972"/>
  <c r="I11" i="972"/>
  <c r="J11" i="972"/>
  <c r="I9" i="972"/>
  <c r="J9" i="972"/>
  <c r="I7" i="972"/>
  <c r="J7" i="972"/>
  <c r="I5" i="972"/>
  <c r="J5" i="972"/>
  <c r="I3" i="972"/>
  <c r="J3" i="972"/>
  <c r="J47" i="971"/>
  <c r="H47" i="971"/>
  <c r="H39" i="971"/>
  <c r="J39" i="971"/>
  <c r="H37" i="971"/>
  <c r="J37" i="971"/>
  <c r="J43" i="971"/>
  <c r="H43" i="971"/>
  <c r="J41" i="971"/>
  <c r="H41" i="971"/>
  <c r="H33" i="971"/>
  <c r="J33" i="971"/>
  <c r="H3" i="971"/>
  <c r="J3" i="971"/>
  <c r="H11" i="971"/>
  <c r="J11" i="971"/>
  <c r="H13" i="971"/>
  <c r="J13" i="971"/>
  <c r="H15" i="971"/>
  <c r="J15" i="971"/>
  <c r="H19" i="971"/>
  <c r="J19" i="971"/>
  <c r="H21" i="971"/>
  <c r="J21" i="971"/>
  <c r="H23" i="971"/>
  <c r="J23" i="971"/>
  <c r="H25" i="971"/>
  <c r="J25" i="971"/>
  <c r="H27" i="971"/>
  <c r="J27" i="971"/>
  <c r="H29" i="971"/>
  <c r="J29" i="971"/>
  <c r="H31" i="971"/>
  <c r="J31" i="971"/>
  <c r="H35" i="971"/>
  <c r="J35" i="971"/>
  <c r="J31" i="970"/>
  <c r="H31" i="970"/>
  <c r="J29" i="970"/>
  <c r="H29" i="970"/>
  <c r="J27" i="970"/>
  <c r="H27" i="970"/>
  <c r="J9" i="970"/>
  <c r="H9" i="970"/>
  <c r="J17" i="970"/>
  <c r="H17" i="970"/>
  <c r="J15" i="970"/>
  <c r="H15" i="970"/>
  <c r="J13" i="970"/>
  <c r="H13" i="970"/>
  <c r="J7" i="970"/>
  <c r="H7" i="970"/>
  <c r="J5" i="970"/>
  <c r="H5" i="970"/>
  <c r="J3" i="970"/>
  <c r="H3" i="970"/>
  <c r="J37" i="969"/>
  <c r="I37" i="969"/>
  <c r="J35" i="969"/>
  <c r="I35" i="969"/>
  <c r="J33" i="969"/>
  <c r="I33" i="969"/>
  <c r="J31" i="969"/>
  <c r="I31" i="969"/>
  <c r="J29" i="969"/>
  <c r="I29" i="969"/>
  <c r="J25" i="969"/>
  <c r="I25" i="969"/>
  <c r="I27" i="969"/>
  <c r="J27" i="969"/>
  <c r="J9" i="969"/>
  <c r="I9" i="969"/>
  <c r="J7" i="969"/>
  <c r="I23" i="969"/>
  <c r="J23" i="969"/>
  <c r="I21" i="969"/>
  <c r="J21" i="969"/>
  <c r="I19" i="969"/>
  <c r="J19" i="969"/>
  <c r="I17" i="969"/>
  <c r="J17" i="969"/>
  <c r="I15" i="969"/>
  <c r="J15" i="969"/>
  <c r="I13" i="969"/>
  <c r="J13" i="969"/>
  <c r="I11" i="969"/>
  <c r="J11" i="969"/>
  <c r="I7" i="969"/>
  <c r="I5" i="969"/>
  <c r="J5" i="969"/>
  <c r="I3" i="969"/>
  <c r="J3" i="969"/>
  <c r="J37" i="968"/>
  <c r="I37" i="968"/>
  <c r="J35" i="968"/>
  <c r="I35" i="968"/>
  <c r="J33" i="968"/>
  <c r="I33" i="968"/>
  <c r="J31" i="968"/>
  <c r="I31" i="968"/>
  <c r="I29" i="968"/>
  <c r="J29" i="968"/>
  <c r="J27" i="968"/>
  <c r="I27" i="968"/>
  <c r="I25" i="968"/>
  <c r="J25" i="968"/>
  <c r="I9" i="968"/>
  <c r="J9" i="968"/>
  <c r="J15" i="968"/>
  <c r="I23" i="968"/>
  <c r="J23" i="968"/>
  <c r="I21" i="968"/>
  <c r="J21" i="968"/>
  <c r="I19" i="968"/>
  <c r="J19" i="968"/>
  <c r="I17" i="968"/>
  <c r="J17" i="968"/>
  <c r="I15" i="968"/>
  <c r="I13" i="968"/>
  <c r="J13" i="968"/>
  <c r="I11" i="968"/>
  <c r="J11" i="968"/>
  <c r="I7" i="968"/>
  <c r="J7" i="968"/>
  <c r="I5" i="968"/>
  <c r="J5" i="968"/>
  <c r="I3" i="968"/>
  <c r="J3" i="968"/>
  <c r="J39" i="967"/>
  <c r="I39" i="967"/>
  <c r="J37" i="967"/>
  <c r="I37" i="967"/>
  <c r="I43" i="967"/>
  <c r="J43" i="967"/>
  <c r="I41" i="967"/>
  <c r="J41" i="967"/>
  <c r="I33" i="967"/>
  <c r="J33" i="967"/>
  <c r="I23" i="967"/>
  <c r="J23" i="967"/>
  <c r="I21" i="967"/>
  <c r="J21" i="967"/>
  <c r="I47" i="967"/>
  <c r="J47" i="967"/>
  <c r="I35" i="967"/>
  <c r="J35" i="967"/>
  <c r="I31" i="967"/>
  <c r="J31" i="967"/>
  <c r="I29" i="967"/>
  <c r="J29" i="967"/>
  <c r="I27" i="967"/>
  <c r="J27" i="967"/>
  <c r="I25" i="967"/>
  <c r="J25" i="967"/>
  <c r="I19" i="967"/>
  <c r="J19" i="967"/>
  <c r="I15" i="967"/>
  <c r="J15" i="967"/>
  <c r="I13" i="967"/>
  <c r="J13" i="967"/>
  <c r="I11" i="967"/>
  <c r="J11" i="967"/>
  <c r="I3" i="967"/>
  <c r="J3" i="967"/>
  <c r="H15" i="966"/>
  <c r="J15" i="966"/>
  <c r="H25" i="966"/>
  <c r="J25" i="966"/>
  <c r="H9" i="966"/>
  <c r="J9" i="966"/>
  <c r="J29" i="966"/>
  <c r="H29" i="966"/>
  <c r="J27" i="966"/>
  <c r="H27" i="966"/>
  <c r="J23" i="966"/>
  <c r="H23" i="966"/>
  <c r="J21" i="966"/>
  <c r="H21" i="966"/>
  <c r="J19" i="966"/>
  <c r="H19" i="966"/>
  <c r="J17" i="966"/>
  <c r="H17" i="966"/>
  <c r="J11" i="966"/>
  <c r="H11" i="966"/>
  <c r="J7" i="966"/>
  <c r="H7" i="966"/>
  <c r="J5" i="966"/>
  <c r="H5" i="966"/>
  <c r="J3" i="966"/>
  <c r="H3" i="966"/>
  <c r="J25" i="965"/>
  <c r="H25" i="965"/>
  <c r="H9" i="965"/>
  <c r="J9" i="965"/>
  <c r="J23" i="965"/>
  <c r="H23" i="965"/>
  <c r="J21" i="965"/>
  <c r="H21" i="965"/>
  <c r="J19" i="965"/>
  <c r="H19" i="965"/>
  <c r="J17" i="965"/>
  <c r="H17" i="965"/>
  <c r="J15" i="965"/>
  <c r="H15" i="965"/>
  <c r="J13" i="965"/>
  <c r="H13" i="965"/>
  <c r="J11" i="965"/>
  <c r="H11" i="965"/>
  <c r="J7" i="965"/>
  <c r="H7" i="965"/>
  <c r="J5" i="965"/>
  <c r="H5" i="965"/>
  <c r="J3" i="965"/>
  <c r="H3" i="965"/>
  <c r="I39" i="960"/>
  <c r="J39" i="960"/>
  <c r="I37" i="960"/>
  <c r="J37" i="960"/>
  <c r="I9" i="960"/>
  <c r="J9" i="960"/>
  <c r="I9" i="964"/>
  <c r="J9" i="964"/>
  <c r="I39" i="964"/>
  <c r="J39" i="964"/>
  <c r="I37" i="964"/>
  <c r="J37" i="964"/>
  <c r="I43" i="964"/>
  <c r="J43" i="964"/>
  <c r="I41" i="964"/>
  <c r="J41" i="964"/>
  <c r="I27" i="964"/>
  <c r="J27" i="964"/>
  <c r="I25" i="964"/>
  <c r="J25" i="964"/>
  <c r="I23" i="964"/>
  <c r="J23" i="964"/>
  <c r="I21" i="964"/>
  <c r="J21" i="964"/>
  <c r="I17" i="964"/>
  <c r="J17" i="964"/>
  <c r="I15" i="964"/>
  <c r="J15" i="964"/>
  <c r="I13" i="964"/>
  <c r="J13" i="964"/>
  <c r="I11" i="964"/>
  <c r="J11" i="964"/>
  <c r="I7" i="964"/>
  <c r="J7" i="964"/>
  <c r="I5" i="964"/>
  <c r="J5" i="964"/>
  <c r="I3" i="964"/>
  <c r="J3" i="964"/>
  <c r="H3" i="963"/>
  <c r="J3" i="963"/>
  <c r="H5" i="963"/>
  <c r="J5" i="963"/>
  <c r="H7" i="963"/>
  <c r="J7" i="963"/>
  <c r="H9" i="963"/>
  <c r="J9" i="963"/>
  <c r="H11" i="963"/>
  <c r="J11" i="963"/>
  <c r="H13" i="963"/>
  <c r="J13" i="963"/>
  <c r="H15" i="963"/>
  <c r="J15" i="963"/>
  <c r="H17" i="963"/>
  <c r="J17" i="963"/>
  <c r="H19" i="963"/>
  <c r="J19" i="963"/>
  <c r="H21" i="963"/>
  <c r="J21" i="963"/>
  <c r="H23" i="963"/>
  <c r="J23" i="963"/>
  <c r="H25" i="963"/>
  <c r="J25" i="963"/>
  <c r="J35" i="962"/>
  <c r="H35" i="962"/>
  <c r="J33" i="962"/>
  <c r="H33" i="962"/>
  <c r="J31" i="962"/>
  <c r="H31" i="962"/>
  <c r="J29" i="962"/>
  <c r="H29" i="962"/>
  <c r="J27" i="962"/>
  <c r="H27" i="962"/>
  <c r="J25" i="962"/>
  <c r="H25" i="962"/>
  <c r="J23" i="962"/>
  <c r="H23" i="962"/>
  <c r="J21" i="962"/>
  <c r="H21" i="962"/>
  <c r="J19" i="962"/>
  <c r="H19" i="962"/>
  <c r="J17" i="962"/>
  <c r="H17" i="962"/>
  <c r="J15" i="962"/>
  <c r="H15" i="962"/>
  <c r="J13" i="962"/>
  <c r="H13" i="962"/>
  <c r="J11" i="962"/>
  <c r="H11" i="962"/>
  <c r="J9" i="962"/>
  <c r="H9" i="962"/>
  <c r="J7" i="962"/>
  <c r="H7" i="962"/>
  <c r="J5" i="962"/>
  <c r="H5" i="962"/>
  <c r="J3" i="962"/>
  <c r="H3" i="962"/>
  <c r="J33" i="961"/>
  <c r="H33" i="961"/>
  <c r="J19" i="961"/>
  <c r="H19" i="961"/>
  <c r="J23" i="961"/>
  <c r="H23" i="961"/>
  <c r="J21" i="961"/>
  <c r="H21" i="961"/>
  <c r="J25" i="961"/>
  <c r="H25" i="961"/>
  <c r="J27" i="961"/>
  <c r="H27" i="961"/>
  <c r="J29" i="961"/>
  <c r="H29" i="961"/>
  <c r="J31" i="961"/>
  <c r="H31" i="961"/>
  <c r="J17" i="961"/>
  <c r="H17" i="961"/>
  <c r="J9" i="961"/>
  <c r="H9" i="961"/>
  <c r="J3" i="961"/>
  <c r="H3" i="961"/>
  <c r="J15" i="961"/>
  <c r="H15" i="961"/>
  <c r="J13" i="961"/>
  <c r="H13" i="961"/>
  <c r="J11" i="961"/>
  <c r="H11" i="961"/>
  <c r="J7" i="961"/>
  <c r="H7" i="961"/>
  <c r="J5" i="961"/>
  <c r="H5" i="961"/>
  <c r="I47" i="960"/>
  <c r="J47" i="960"/>
  <c r="I45" i="960"/>
  <c r="J45" i="960"/>
  <c r="I23" i="960"/>
  <c r="J23" i="960"/>
  <c r="I7" i="960"/>
  <c r="J7" i="960"/>
  <c r="I3" i="960"/>
  <c r="J3" i="960"/>
  <c r="I5" i="960"/>
  <c r="J5" i="960"/>
  <c r="J25" i="960"/>
  <c r="I43" i="960"/>
  <c r="J43" i="960"/>
  <c r="I41" i="960"/>
  <c r="J41" i="960"/>
  <c r="I27" i="960"/>
  <c r="J27" i="960"/>
  <c r="I25" i="960"/>
  <c r="I21" i="960"/>
  <c r="J21" i="960"/>
  <c r="I17" i="960"/>
  <c r="J17" i="960"/>
  <c r="I15" i="960"/>
  <c r="J15" i="960"/>
  <c r="I13" i="960"/>
  <c r="J13" i="960"/>
  <c r="I11" i="960"/>
  <c r="J11" i="960"/>
  <c r="I37" i="959"/>
  <c r="J37" i="959"/>
  <c r="I35" i="959"/>
  <c r="J35" i="959"/>
  <c r="I39" i="959"/>
  <c r="J39" i="959"/>
  <c r="I41" i="959"/>
  <c r="J41" i="959"/>
  <c r="I21" i="959"/>
  <c r="J21" i="959"/>
  <c r="I43" i="959"/>
  <c r="J43" i="959"/>
  <c r="J33" i="959"/>
  <c r="I33" i="959"/>
  <c r="I31" i="959"/>
  <c r="J31" i="959"/>
  <c r="I29" i="959"/>
  <c r="J29" i="959"/>
  <c r="I27" i="959"/>
  <c r="J27" i="959"/>
  <c r="J25" i="959"/>
  <c r="I25" i="959"/>
  <c r="J23" i="959"/>
  <c r="I23" i="959"/>
  <c r="I19" i="959"/>
  <c r="J19" i="959"/>
  <c r="I15" i="959"/>
  <c r="J15" i="959"/>
  <c r="I13" i="959"/>
  <c r="J13" i="959"/>
  <c r="I11" i="959"/>
  <c r="J11" i="959"/>
  <c r="I3" i="959"/>
  <c r="J3" i="959"/>
  <c r="H7" i="951"/>
  <c r="J37" i="958"/>
  <c r="H37" i="958"/>
  <c r="J35" i="958"/>
  <c r="H35" i="958"/>
  <c r="J21" i="958"/>
  <c r="H21" i="958"/>
  <c r="J19" i="958"/>
  <c r="H19" i="958"/>
  <c r="J33" i="958"/>
  <c r="H33" i="958"/>
  <c r="J31" i="958"/>
  <c r="H31" i="958"/>
  <c r="J29" i="958"/>
  <c r="H29" i="958"/>
  <c r="J9" i="958"/>
  <c r="H9" i="958"/>
  <c r="J27" i="958"/>
  <c r="H27" i="958"/>
  <c r="J25" i="958"/>
  <c r="H25" i="958"/>
  <c r="J23" i="958"/>
  <c r="H23" i="958"/>
  <c r="J17" i="958"/>
  <c r="H17" i="958"/>
  <c r="J15" i="958"/>
  <c r="H15" i="958"/>
  <c r="J13" i="958"/>
  <c r="H13" i="958"/>
  <c r="J11" i="958"/>
  <c r="H11" i="958"/>
  <c r="J7" i="958"/>
  <c r="H7" i="958"/>
  <c r="J5" i="958"/>
  <c r="H5" i="958"/>
  <c r="J3" i="958"/>
  <c r="H3" i="958"/>
  <c r="J31" i="957"/>
  <c r="H31" i="957"/>
  <c r="J9" i="957"/>
  <c r="H9" i="957"/>
  <c r="J29" i="957"/>
  <c r="H29" i="957"/>
  <c r="J27" i="957"/>
  <c r="H27" i="957"/>
  <c r="J25" i="957"/>
  <c r="H25" i="957"/>
  <c r="J23" i="957"/>
  <c r="H23" i="957"/>
  <c r="J21" i="957"/>
  <c r="H21" i="957"/>
  <c r="J19" i="957"/>
  <c r="H19" i="957"/>
  <c r="J17" i="957"/>
  <c r="H17" i="957"/>
  <c r="J15" i="957"/>
  <c r="H15" i="957"/>
  <c r="J13" i="957"/>
  <c r="H13" i="957"/>
  <c r="J11" i="957"/>
  <c r="H11" i="957"/>
  <c r="J7" i="957"/>
  <c r="H7" i="957"/>
  <c r="J5" i="957"/>
  <c r="H5" i="957"/>
  <c r="J3" i="957"/>
  <c r="H3" i="957"/>
  <c r="H9" i="956"/>
  <c r="J9" i="956"/>
  <c r="H3" i="956"/>
  <c r="J3" i="956"/>
  <c r="H5" i="956"/>
  <c r="J5" i="956"/>
  <c r="H7" i="956"/>
  <c r="J7" i="956"/>
  <c r="H11" i="956"/>
  <c r="J11" i="956"/>
  <c r="H13" i="956"/>
  <c r="J13" i="956"/>
  <c r="H15" i="956"/>
  <c r="J15" i="956"/>
  <c r="H17" i="956"/>
  <c r="J17" i="956"/>
  <c r="H19" i="956"/>
  <c r="J19" i="956"/>
  <c r="H21" i="956"/>
  <c r="J21" i="956"/>
  <c r="H23" i="956"/>
  <c r="J23" i="956"/>
  <c r="H25" i="956"/>
  <c r="J25" i="956"/>
  <c r="H27" i="956"/>
  <c r="J27" i="956"/>
  <c r="H29" i="956"/>
  <c r="J29" i="956"/>
  <c r="H31" i="956"/>
  <c r="J31" i="956"/>
  <c r="H33" i="956"/>
  <c r="J33" i="956"/>
  <c r="H35" i="956"/>
  <c r="J35" i="956"/>
  <c r="H37" i="956"/>
  <c r="J37" i="956"/>
  <c r="I3" i="955"/>
  <c r="J3" i="955"/>
  <c r="I11" i="955"/>
  <c r="J11" i="955"/>
  <c r="I13" i="955"/>
  <c r="J13" i="955"/>
  <c r="I15" i="955"/>
  <c r="J15" i="955"/>
  <c r="I19" i="955"/>
  <c r="J19" i="955"/>
  <c r="I21" i="955"/>
  <c r="J21" i="955"/>
  <c r="I23" i="955"/>
  <c r="J23" i="955"/>
  <c r="I25" i="955"/>
  <c r="J25" i="955"/>
  <c r="I27" i="955"/>
  <c r="J27" i="955"/>
  <c r="I29" i="955"/>
  <c r="J29" i="955"/>
  <c r="I31" i="955"/>
  <c r="J31" i="955"/>
  <c r="I33" i="955"/>
  <c r="J33" i="955"/>
  <c r="I35" i="955"/>
  <c r="J35" i="955"/>
  <c r="I37" i="955"/>
  <c r="J37" i="955"/>
  <c r="I39" i="955"/>
  <c r="J39" i="955"/>
  <c r="I43" i="955"/>
  <c r="J43" i="955"/>
  <c r="I3" i="954"/>
  <c r="J3" i="954"/>
  <c r="I5" i="954"/>
  <c r="J5" i="954"/>
  <c r="I7" i="954"/>
  <c r="J7" i="954"/>
  <c r="I9" i="954"/>
  <c r="J9" i="954"/>
  <c r="I11" i="954"/>
  <c r="J11" i="954"/>
  <c r="I13" i="954"/>
  <c r="J13" i="954"/>
  <c r="I15" i="954"/>
  <c r="J15" i="954"/>
  <c r="H3" i="953"/>
  <c r="J3" i="953"/>
  <c r="H5" i="953"/>
  <c r="J5" i="953"/>
  <c r="H7" i="953"/>
  <c r="J7" i="953"/>
  <c r="H9" i="953"/>
  <c r="J9" i="953"/>
  <c r="H11" i="953"/>
  <c r="J11" i="953"/>
  <c r="H13" i="953"/>
  <c r="J13" i="953"/>
  <c r="H15" i="953"/>
  <c r="J15" i="953"/>
  <c r="H17" i="953"/>
  <c r="J17" i="953"/>
  <c r="H19" i="953"/>
  <c r="J19" i="953"/>
  <c r="H21" i="953"/>
  <c r="J21" i="953"/>
  <c r="H23" i="953"/>
  <c r="J23" i="953"/>
  <c r="H25" i="953"/>
  <c r="J25" i="953"/>
  <c r="H3" i="952"/>
  <c r="J3" i="952"/>
  <c r="H5" i="952"/>
  <c r="J5" i="952"/>
  <c r="H7" i="952"/>
  <c r="J7" i="952"/>
  <c r="H9" i="952"/>
  <c r="J9" i="952"/>
  <c r="H11" i="952"/>
  <c r="J11" i="952"/>
  <c r="H13" i="952"/>
  <c r="J13" i="952"/>
  <c r="H15" i="952"/>
  <c r="J15" i="952"/>
  <c r="H17" i="952"/>
  <c r="J17" i="952"/>
  <c r="H19" i="952"/>
  <c r="J19" i="952"/>
  <c r="H21" i="952"/>
  <c r="J21" i="952"/>
  <c r="H23" i="952"/>
  <c r="J23" i="952"/>
  <c r="H25" i="952"/>
  <c r="J25" i="952"/>
  <c r="H27" i="952"/>
  <c r="J27" i="952"/>
  <c r="H29" i="952"/>
  <c r="J29" i="952"/>
  <c r="H31" i="952"/>
  <c r="J31" i="952"/>
  <c r="H31" i="951"/>
  <c r="J31" i="951"/>
  <c r="H33" i="951"/>
  <c r="J33" i="951"/>
  <c r="J19" i="951"/>
  <c r="H19" i="951"/>
  <c r="J11" i="951"/>
  <c r="H11" i="951"/>
  <c r="J9" i="951"/>
  <c r="H9" i="951"/>
  <c r="J29" i="951"/>
  <c r="H29" i="951"/>
  <c r="J27" i="951"/>
  <c r="H27" i="951"/>
  <c r="J25" i="951"/>
  <c r="H25" i="951"/>
  <c r="J23" i="951"/>
  <c r="H23" i="951"/>
  <c r="J21" i="951"/>
  <c r="H21" i="951"/>
  <c r="J17" i="951"/>
  <c r="H17" i="951"/>
  <c r="J15" i="951"/>
  <c r="H15" i="951"/>
  <c r="J13" i="951"/>
  <c r="H13" i="951"/>
  <c r="J7" i="951"/>
  <c r="J5" i="951"/>
  <c r="H5" i="951"/>
  <c r="J3" i="951"/>
  <c r="H3" i="951"/>
</calcChain>
</file>

<file path=xl/sharedStrings.xml><?xml version="1.0" encoding="utf-8"?>
<sst xmlns="http://schemas.openxmlformats.org/spreadsheetml/2006/main" count="1625" uniqueCount="285">
  <si>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</si>
  <si>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</si>
  <si>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</si>
  <si>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</si>
  <si>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</si>
  <si>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</si>
  <si>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</si>
  <si>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</si>
  <si>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</si>
  <si>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</si>
  <si>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</si>
  <si>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START ARM HOLE JOINING POINT TO POINT(1/2)</t>
    <phoneticPr fontId="1" type="noConversion"/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</si>
  <si>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</si>
  <si>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</si>
  <si>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</si>
  <si>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</si>
  <si>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</si>
  <si>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</si>
  <si>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</si>
  <si>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</si>
  <si>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</si>
  <si>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</si>
  <si>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</si>
  <si>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</si>
  <si>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</si>
  <si>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</si>
  <si>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</si>
  <si>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</si>
  <si>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</si>
  <si>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</si>
  <si>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</si>
  <si>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</si>
  <si>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</si>
  <si>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</si>
  <si>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</si>
  <si>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</si>
  <si>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</si>
  <si>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</si>
  <si>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</si>
  <si>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GRAPHIC POINT A</t>
    <phoneticPr fontId="1" type="noConversion"/>
  </si>
  <si>
    <t>나염위치 A</t>
    <phoneticPr fontId="1" type="noConversion"/>
  </si>
  <si>
    <t xml:space="preserve">HIP </t>
  </si>
  <si>
    <t>엉덩이둘레</t>
  </si>
  <si>
    <t xml:space="preserve">TOTAL LENGTH </t>
  </si>
  <si>
    <t>바지기장</t>
  </si>
  <si>
    <t xml:space="preserve">FRONT RISE </t>
  </si>
  <si>
    <t xml:space="preserve">INCLUDE WAIST BAND TO EDGE </t>
  </si>
  <si>
    <t>앞밑위</t>
  </si>
  <si>
    <t>BACK RISE</t>
  </si>
  <si>
    <t>뒤밑위</t>
  </si>
  <si>
    <t xml:space="preserve">TIGHT </t>
  </si>
  <si>
    <t xml:space="preserve">FROM CROCH  3cm BELOW . WIDE STRIGHT </t>
  </si>
  <si>
    <t>허벅지둘레</t>
  </si>
  <si>
    <t>INSEAM</t>
  </si>
  <si>
    <t xml:space="preserve">CROCH TO EDGE </t>
  </si>
  <si>
    <t>인심길이</t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</si>
  <si>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</si>
  <si>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</si>
  <si>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</si>
  <si>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CUFFS OPENING </t>
    <phoneticPr fontId="2" type="noConversion"/>
  </si>
  <si>
    <t>총기장(뒷목)</t>
  </si>
  <si>
    <t>옆목점에서 밑단까지의 직선길이</t>
    <phoneticPr fontId="1" type="noConversion"/>
  </si>
  <si>
    <t>총기장(옆목)</t>
    <phoneticPr fontId="2" type="noConversion"/>
  </si>
  <si>
    <t>HPS TO BOTTOM EDGE</t>
    <phoneticPr fontId="2" type="noConversion"/>
  </si>
  <si>
    <t>TOTAL LENGTH</t>
    <phoneticPr fontId="2" type="noConversion"/>
  </si>
  <si>
    <t xml:space="preserve"> </t>
    <phoneticPr fontId="1" type="noConversion"/>
  </si>
  <si>
    <t>무릎둘레</t>
    <phoneticPr fontId="1" type="noConversion"/>
  </si>
  <si>
    <t>KNEE</t>
    <phoneticPr fontId="1" type="noConversion"/>
  </si>
  <si>
    <t>바지 안 쪽에서 봉제선을 따라 바지밑단 끝까지의 길이</t>
    <phoneticPr fontId="1" type="noConversion"/>
  </si>
  <si>
    <t>인심 시작점에서 3cm 밑을 기준점으로 양쪽 수평 길이</t>
    <phoneticPr fontId="1" type="noConversion"/>
  </si>
  <si>
    <t>오비끝에서 인심 시작점까지의 길이(오비 포함)</t>
    <phoneticPr fontId="1" type="noConversion"/>
  </si>
  <si>
    <t>와끼선을 기준으로 오비끝에서 바지 밑단 끝까지의 길이</t>
    <phoneticPr fontId="1" type="noConversion"/>
  </si>
  <si>
    <t xml:space="preserve">INCLUDE WAIST BAND TO EDGE </t>
    <phoneticPr fontId="1" type="noConversion"/>
  </si>
  <si>
    <t>BACK WAIST E-BAND</t>
    <phoneticPr fontId="1" type="noConversion"/>
  </si>
  <si>
    <t>오비를 일자 상태로 만든 후 수평으로 잰 길이</t>
    <phoneticPr fontId="1" type="noConversion"/>
  </si>
  <si>
    <t xml:space="preserve">FLAT,FRONT AND BACK WAIST LINE MATCH STRIGHT </t>
    <phoneticPr fontId="1" type="noConversion"/>
  </si>
  <si>
    <t>앞 댕고 스테치를 기준점으로 하여 양쪽 수평선의 길이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</si>
  <si>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</si>
  <si>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</si>
  <si>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</si>
  <si>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</si>
  <si>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바지 밑단의 둘레길이</t>
    <phoneticPr fontId="2" type="noConversion"/>
  </si>
  <si>
    <t>바지부리</t>
  </si>
  <si>
    <t xml:space="preserve">CIRCLE ROUND </t>
  </si>
  <si>
    <t xml:space="preserve">BOTTOM OPENING </t>
  </si>
  <si>
    <t>WAIST SIZE</t>
    <phoneticPr fontId="1" type="noConversion"/>
  </si>
  <si>
    <t>GRAPHIC POINT B</t>
    <phoneticPr fontId="1" type="noConversion"/>
  </si>
  <si>
    <t>나염위치 B</t>
    <phoneticPr fontId="1" type="noConversion"/>
  </si>
  <si>
    <t>FROM FRONT CENTER TO HORIZONTALLY</t>
    <phoneticPr fontId="1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</si>
  <si>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</si>
  <si>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</si>
  <si>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 xml:space="preserve">CUFF OPENING </t>
    <phoneticPr fontId="2" type="noConversion"/>
  </si>
  <si>
    <t>뒤중심</t>
    <phoneticPr fontId="1" type="noConversion"/>
  </si>
  <si>
    <t>카라폭</t>
    <phoneticPr fontId="1" type="noConversion"/>
  </si>
  <si>
    <t>COLLARS WIDTH</t>
    <phoneticPr fontId="1" type="noConversion"/>
  </si>
  <si>
    <t>옆목점에서 앞목중심의 수직 길이</t>
    <phoneticPr fontId="1" type="noConversion"/>
  </si>
  <si>
    <t>옆목점을 수평으로 잰 길이</t>
    <phoneticPr fontId="1" type="noConversion"/>
  </si>
  <si>
    <t>뒷목 중심에서 밑단끝까지 직선길이</t>
    <phoneticPr fontId="1" type="noConversion"/>
  </si>
  <si>
    <t>FROM CENTER BACK TO BOTTOM STRIGHT</t>
    <phoneticPr fontId="2" type="noConversion"/>
  </si>
  <si>
    <t>TOTAL LENGTH (C/B)</t>
    <phoneticPr fontId="2" type="noConversion"/>
  </si>
  <si>
    <t>구찌길이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</si>
  <si>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 xml:space="preserve"> (지퍼제외)</t>
    </r>
    <phoneticPr fontId="1" type="noConversion"/>
  </si>
  <si>
    <t>앞지퍼길이</t>
    <phoneticPr fontId="1" type="noConversion"/>
  </si>
  <si>
    <t>FRONT ZIPPER LENGTH</t>
    <phoneticPr fontId="1" type="noConversion"/>
  </si>
  <si>
    <r>
      <t xml:space="preserve">앞중심에서 수평으로 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</si>
  <si>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t>허리스트링</t>
    <phoneticPr fontId="1" type="noConversion"/>
  </si>
  <si>
    <t>WAIST STRING</t>
    <phoneticPr fontId="1" type="noConversion"/>
  </si>
  <si>
    <t>FRONT POCKET OPENING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</si>
  <si>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</si>
  <si>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</si>
  <si>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</si>
  <si>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</si>
  <si>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오비제외</t>
    <phoneticPr fontId="1" type="noConversion"/>
  </si>
  <si>
    <t>뎅고스티치길이</t>
    <phoneticPr fontId="1" type="noConversion"/>
  </si>
  <si>
    <t>J STITCH LENGTH</t>
    <phoneticPr fontId="1" type="noConversion"/>
  </si>
  <si>
    <t>오비포함 와끼기준</t>
    <phoneticPr fontId="1" type="noConversion"/>
  </si>
  <si>
    <t>엉덩이 위치</t>
    <phoneticPr fontId="1" type="noConversion"/>
  </si>
  <si>
    <t>HIP POINT</t>
    <phoneticPr fontId="1" type="noConversion"/>
  </si>
  <si>
    <t>몸판 허리 둘레</t>
    <phoneticPr fontId="1" type="noConversion"/>
  </si>
  <si>
    <t>나나밴드</t>
    <phoneticPr fontId="1" type="noConversion"/>
  </si>
  <si>
    <t>ADIJUSTABLE BAND</t>
    <phoneticPr fontId="1" type="noConversion"/>
  </si>
  <si>
    <t>뒤 허리 고무줄 완성</t>
    <phoneticPr fontId="1" type="noConversion"/>
  </si>
  <si>
    <t>앞허리완성</t>
    <phoneticPr fontId="1" type="noConversion"/>
  </si>
  <si>
    <t>FRONT WAIST</t>
    <phoneticPr fontId="1" type="noConversion"/>
  </si>
  <si>
    <t>허리완성사이즈</t>
    <phoneticPr fontId="1" type="noConversion"/>
  </si>
  <si>
    <t>TOTAL WAIST</t>
    <phoneticPr fontId="1" type="noConversion"/>
  </si>
  <si>
    <t>BASED ON ZIPPER FLY OUT LINE ,STRIGHT</t>
    <phoneticPr fontId="1" type="noConversion"/>
  </si>
  <si>
    <t>오비 와끼끝에서 주머니입구 까지의 세로길이</t>
    <phoneticPr fontId="1" type="noConversion"/>
  </si>
  <si>
    <t>앞주머니세로</t>
  </si>
  <si>
    <t xml:space="preserve">FROM SIDE SEAM TO STRIGHT </t>
  </si>
  <si>
    <t xml:space="preserve">FRONT POCKET VERTICAL </t>
    <phoneticPr fontId="1" type="noConversion"/>
  </si>
  <si>
    <t>오비 와끼끝에서 주머니입구 까지의 가로길이</t>
    <phoneticPr fontId="1" type="noConversion"/>
  </si>
  <si>
    <t>앞주머니가로</t>
  </si>
  <si>
    <t xml:space="preserve">FROM EDGE STITCHES </t>
  </si>
  <si>
    <t xml:space="preserve">FRONT POCKET WIDE </t>
    <phoneticPr fontId="1" type="noConversion"/>
  </si>
  <si>
    <t>오비제외 앞뎅고 기준</t>
    <phoneticPr fontId="1" type="noConversion"/>
  </si>
  <si>
    <t>앞목쪽 카라 길이</t>
  </si>
  <si>
    <t>카라포인트길이</t>
  </si>
  <si>
    <t xml:space="preserve">COLLAR WIDTH AT EDGE </t>
  </si>
  <si>
    <t>COLLAR POINT</t>
    <phoneticPr fontId="2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</si>
  <si>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</si>
  <si>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</si>
  <si>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</si>
  <si>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SINGLE WELT POCKET</t>
    <phoneticPr fontId="1" type="noConversion"/>
  </si>
  <si>
    <t>HOOD STRING</t>
    <phoneticPr fontId="1" type="noConversion"/>
  </si>
  <si>
    <t>후드스트링</t>
    <phoneticPr fontId="1" type="noConversion"/>
  </si>
  <si>
    <t>J STITCH WIDTH</t>
    <phoneticPr fontId="1" type="noConversion"/>
  </si>
  <si>
    <t>뎅고스티치 폭</t>
    <phoneticPr fontId="1" type="noConversion"/>
  </si>
  <si>
    <t>STYLE NO: GXWOU01-K#H11</t>
    <phoneticPr fontId="1" type="noConversion"/>
  </si>
  <si>
    <t xml:space="preserve">소매밑단에서 주식으로 </t>
    <phoneticPr fontId="1" type="noConversion"/>
  </si>
  <si>
    <t>위치 B</t>
    <phoneticPr fontId="1" type="noConversion"/>
  </si>
  <si>
    <t>POINT B</t>
    <phoneticPr fontId="1" type="noConversion"/>
  </si>
  <si>
    <t>위치 A</t>
    <phoneticPr fontId="1" type="noConversion"/>
  </si>
  <si>
    <t>POINT A</t>
    <phoneticPr fontId="1" type="noConversion"/>
  </si>
  <si>
    <t>반팔 소매부리</t>
    <phoneticPr fontId="1" type="noConversion"/>
  </si>
  <si>
    <t xml:space="preserve">HALF SLEEVE CUFFS OPENING </t>
    <phoneticPr fontId="2" type="noConversion"/>
  </si>
  <si>
    <t>반팔 소매통</t>
    <phoneticPr fontId="1" type="noConversion"/>
  </si>
  <si>
    <t>HALF SLEEVE BICEP</t>
    <phoneticPr fontId="2" type="noConversion"/>
  </si>
  <si>
    <t>반팔 소매기장</t>
    <phoneticPr fontId="1" type="noConversion"/>
  </si>
  <si>
    <t>HALF SLEEVE LENGTH</t>
    <phoneticPr fontId="2" type="noConversion"/>
  </si>
  <si>
    <t xml:space="preserve">ROUND ,@ NECK SEWING  LINE </t>
    <phoneticPr fontId="1" type="noConversion"/>
  </si>
  <si>
    <t>WITHOUT NECK BAND</t>
    <phoneticPr fontId="2" type="noConversion"/>
  </si>
  <si>
    <t>STYLE NO: GXWTO05-K#G07</t>
    <phoneticPr fontId="1" type="noConversion"/>
  </si>
  <si>
    <t>STYLE NO: GXWTO06-K#A06</t>
    <phoneticPr fontId="1" type="noConversion"/>
  </si>
  <si>
    <t>목라인(NECK LINE)을 따라 잰 곡선의 둘레길이</t>
    <phoneticPr fontId="1" type="noConversion"/>
  </si>
  <si>
    <t>STYLE NO: GXWTO03-S#H16</t>
    <phoneticPr fontId="1" type="noConversion"/>
  </si>
  <si>
    <t>주머니입구에서 자수까지 수직</t>
    <phoneticPr fontId="1" type="noConversion"/>
  </si>
  <si>
    <t>포인트 A</t>
    <phoneticPr fontId="1" type="noConversion"/>
  </si>
  <si>
    <t>앞주머니 입구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</si>
  <si>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</si>
  <si>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</si>
  <si>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</si>
  <si>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</si>
  <si>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바지부리 고무줄 완성</t>
    <phoneticPr fontId="1" type="noConversion"/>
  </si>
  <si>
    <t>BOTTOM OPENING E-BAND</t>
    <phoneticPr fontId="1" type="noConversion"/>
  </si>
  <si>
    <t>뎅고스티치길이</t>
    <phoneticPr fontId="1" type="noConversion"/>
  </si>
  <si>
    <t>J STITCH LENGTH</t>
    <phoneticPr fontId="1" type="noConversion"/>
  </si>
  <si>
    <t>엉덩이 위치</t>
    <phoneticPr fontId="1" type="noConversion"/>
  </si>
  <si>
    <t>HIP POINT</t>
    <phoneticPr fontId="1" type="noConversion"/>
  </si>
  <si>
    <t>STYLE NO: GXWPT01-K#Y01</t>
    <phoneticPr fontId="1" type="noConversion"/>
  </si>
  <si>
    <t xml:space="preserve">뒷목중심에서 수직으로 </t>
    <phoneticPr fontId="1" type="noConversion"/>
  </si>
  <si>
    <t>FROM BACK NECK CENTER TO VERTICAL</t>
    <phoneticPr fontId="1" type="noConversion"/>
  </si>
  <si>
    <t>주머니높이</t>
    <phoneticPr fontId="1" type="noConversion"/>
  </si>
  <si>
    <t>POCKET HEIGHT</t>
    <phoneticPr fontId="2" type="noConversion"/>
  </si>
  <si>
    <t>제일 넓은 쪽 측정</t>
    <phoneticPr fontId="1" type="noConversion"/>
  </si>
  <si>
    <t>주머니너비</t>
    <phoneticPr fontId="1" type="noConversion"/>
  </si>
  <si>
    <t>POCKET WIDTH</t>
    <phoneticPr fontId="2" type="noConversion"/>
  </si>
  <si>
    <t>모자의 가장 돌출된 부위를 수평으로 잰 길이</t>
    <phoneticPr fontId="1" type="noConversion"/>
  </si>
  <si>
    <t>후드폭(모자폭)</t>
  </si>
  <si>
    <t xml:space="preserve">HALF FOLDING ,MAXIMUM DEEP POINT </t>
    <phoneticPr fontId="2" type="noConversion"/>
  </si>
  <si>
    <t xml:space="preserve">HOOD WIDTH </t>
    <phoneticPr fontId="2" type="noConversion"/>
  </si>
  <si>
    <t>모자 앞 중심을 기준으로 양 끝점을 수직으로 잰 길이</t>
    <phoneticPr fontId="1" type="noConversion"/>
  </si>
  <si>
    <t>후드장(모자길이)</t>
  </si>
  <si>
    <t xml:space="preserve">FROM CENTER LENGTH TO EDGE </t>
    <phoneticPr fontId="2" type="noConversion"/>
  </si>
  <si>
    <t>HOOD LENGTH</t>
    <phoneticPr fontId="2" type="noConversion"/>
  </si>
  <si>
    <t>STYLE NO: GXWTO02-K#H10</t>
    <phoneticPr fontId="1" type="noConversion"/>
  </si>
  <si>
    <t>STYLE NO: GXWTO07-K#A07</t>
    <phoneticPr fontId="1" type="noConversion"/>
  </si>
  <si>
    <t>스트링 노출=16cm</t>
    <phoneticPr fontId="6" type="noConversion"/>
  </si>
  <si>
    <t>STYLE NO: GXWOU02-K#R11</t>
    <phoneticPr fontId="1" type="noConversion"/>
  </si>
  <si>
    <t>FRONT POCKET LENGTH</t>
    <phoneticPr fontId="1" type="noConversion"/>
  </si>
  <si>
    <t>앞주머니기장</t>
    <phoneticPr fontId="1" type="noConversion"/>
  </si>
  <si>
    <t>FRONT POCKET WIDTH</t>
    <phoneticPr fontId="6" type="noConversion"/>
  </si>
  <si>
    <t>앞주머니폭</t>
    <phoneticPr fontId="6" type="noConversion"/>
  </si>
  <si>
    <t>지퍼제외,돌출된 부위</t>
    <phoneticPr fontId="6" type="noConversion"/>
  </si>
  <si>
    <t xml:space="preserve"> YKK</t>
    <phoneticPr fontId="6" type="noConversion"/>
  </si>
  <si>
    <t>HOOD STRING LENGTH</t>
    <phoneticPr fontId="1" type="noConversion"/>
  </si>
  <si>
    <t>후드스트링길이</t>
    <phoneticPr fontId="1" type="noConversion"/>
  </si>
  <si>
    <t>노출길이=16cm</t>
    <phoneticPr fontId="6" type="noConversion"/>
  </si>
  <si>
    <t>STYLE NO: GXWPT02-K#R13</t>
    <phoneticPr fontId="1" type="noConversion"/>
  </si>
  <si>
    <t>노출길이=18cm</t>
    <phoneticPr fontId="6" type="noConversion"/>
  </si>
  <si>
    <t>STYLE NO: GXWPT03-D#R15</t>
    <phoneticPr fontId="1" type="noConversion"/>
  </si>
  <si>
    <t>MINI POCKET WIDTH</t>
    <phoneticPr fontId="2" type="noConversion"/>
  </si>
  <si>
    <t>미니포켓너비</t>
    <phoneticPr fontId="1" type="noConversion"/>
  </si>
  <si>
    <t>MINI POCKET HEIGHT</t>
    <phoneticPr fontId="2" type="noConversion"/>
  </si>
  <si>
    <t>미니포켓높이</t>
    <phoneticPr fontId="1" type="noConversion"/>
  </si>
  <si>
    <t>STYLE NO: GXWTO04-K#G06</t>
    <phoneticPr fontId="1" type="noConversion"/>
  </si>
  <si>
    <t>카라 위 둘레길이</t>
    <phoneticPr fontId="6" type="noConversion"/>
  </si>
  <si>
    <t>COLLARS STAND WIDTH</t>
    <phoneticPr fontId="1" type="noConversion"/>
  </si>
  <si>
    <t>고시폭</t>
    <phoneticPr fontId="1" type="noConversion"/>
  </si>
  <si>
    <t>FRONT PLACKET LENGTH</t>
    <phoneticPr fontId="1" type="noConversion"/>
  </si>
  <si>
    <t>앞단작길이</t>
    <phoneticPr fontId="1" type="noConversion"/>
  </si>
  <si>
    <t>STYLE NO: GXWTO11-K#G18</t>
    <phoneticPr fontId="1" type="noConversion"/>
  </si>
  <si>
    <t xml:space="preserve">ROUND ,@ NECK SEWING  LINE </t>
    <phoneticPr fontId="1" type="noConversion"/>
  </si>
  <si>
    <t>STYLE NO: GXWTO10-K#R19</t>
    <phoneticPr fontId="1" type="noConversion"/>
  </si>
  <si>
    <t>STYLE NO: GXWPT04-D#H15</t>
    <phoneticPr fontId="1" type="noConversion"/>
  </si>
  <si>
    <t>STYLE NO: GXWTO09-K#G17</t>
    <phoneticPr fontId="1" type="noConversion"/>
  </si>
  <si>
    <t>STYLE NO: GXWTO08-K#A15</t>
    <phoneticPr fontId="1" type="noConversion"/>
  </si>
  <si>
    <t>FABRIC C WIDTH</t>
    <phoneticPr fontId="2" type="noConversion"/>
  </si>
  <si>
    <t>원단C 폭</t>
    <phoneticPr fontId="6" type="noConversion"/>
  </si>
  <si>
    <t>FABRIC D WIDTH</t>
    <phoneticPr fontId="2" type="noConversion"/>
  </si>
  <si>
    <t>원단D 폭</t>
    <phoneticPr fontId="6" type="noConversion"/>
  </si>
  <si>
    <t>절개선에서 나염까지</t>
    <phoneticPr fontId="6" type="noConversion"/>
  </si>
  <si>
    <t>STYLE NO: GXWPT05-K#G16</t>
    <phoneticPr fontId="1" type="noConversion"/>
  </si>
  <si>
    <t>BOTTOM OPENING E-STRING</t>
    <phoneticPr fontId="1" type="noConversion"/>
  </si>
  <si>
    <t>밑단 엘라 스트링 사용길이</t>
    <phoneticPr fontId="1" type="noConversion"/>
  </si>
  <si>
    <t>뒤주머니 완성에서 자수까지</t>
    <phoneticPr fontId="1" type="noConversion"/>
  </si>
  <si>
    <t>STYLE NO: GXWTO12-K#Y23</t>
    <phoneticPr fontId="1" type="noConversion"/>
  </si>
  <si>
    <t xml:space="preserve">옆목점을 수평으로 잰 길이 </t>
    <phoneticPr fontId="1" type="noConversion"/>
  </si>
  <si>
    <r>
      <t xml:space="preserve">목라인(NECK LINE)을 따라 잰 곡선의 둘레길이 </t>
    </r>
    <r>
      <rPr>
        <sz val="7.5"/>
        <color indexed="10"/>
        <rFont val="맑은 고딕"/>
        <family val="3"/>
        <charset val="129"/>
      </rPr>
      <t>(지퍼제외)</t>
    </r>
    <phoneticPr fontId="1" type="noConversion"/>
  </si>
  <si>
    <r>
      <t>앞중심에서 수평</t>
    </r>
    <r>
      <rPr>
        <sz val="7.5"/>
        <color indexed="10"/>
        <rFont val="맑은 고딕"/>
        <family val="3"/>
        <charset val="129"/>
      </rPr>
      <t xml:space="preserve"> (지퍼제외)</t>
    </r>
    <phoneticPr fontId="6" type="noConversion"/>
  </si>
  <si>
    <t>앞옆목에서 수직으로</t>
    <phoneticPr fontId="6" type="noConversion"/>
  </si>
  <si>
    <t>YKK</t>
    <phoneticPr fontId="6" type="noConversion"/>
  </si>
  <si>
    <t>COLLAR STRING LENGTH</t>
    <phoneticPr fontId="1" type="noConversion"/>
  </si>
  <si>
    <t>카라스트링</t>
    <phoneticPr fontId="1" type="noConversion"/>
  </si>
  <si>
    <t>FRONT YOKE LENGTH</t>
    <phoneticPr fontId="2" type="noConversion"/>
  </si>
  <si>
    <t xml:space="preserve">FROM FRONT NECT TO CUTTING LINE </t>
    <phoneticPr fontId="1" type="noConversion"/>
  </si>
  <si>
    <t>앞요크 기장</t>
    <phoneticPr fontId="1" type="noConversion"/>
  </si>
  <si>
    <t>앞목점에서 절개까지 직선으로 잰 길이</t>
    <phoneticPr fontId="1" type="noConversion"/>
  </si>
  <si>
    <t>FRONT PLACKET</t>
    <phoneticPr fontId="2" type="noConversion"/>
  </si>
  <si>
    <t>COLLAR WIDTH</t>
    <phoneticPr fontId="2" type="noConversion"/>
  </si>
  <si>
    <t>카라폭</t>
  </si>
  <si>
    <t>AT CENTER BACK HIGHT</t>
    <phoneticPr fontId="6" type="noConversion"/>
  </si>
  <si>
    <t>뒷목 중심에서 잰 길이</t>
    <phoneticPr fontId="6" type="noConversion"/>
  </si>
  <si>
    <t>옆목에서 수직</t>
    <phoneticPr fontId="1" type="noConversion"/>
  </si>
  <si>
    <t>단작절개선에서 수평으로</t>
    <phoneticPr fontId="1" type="noConversion"/>
  </si>
  <si>
    <t>STYLE NO: GXWOU07-S#Y16</t>
    <phoneticPr fontId="1" type="noConversion"/>
  </si>
  <si>
    <t>BOTTOM RIB WIDTH</t>
    <phoneticPr fontId="2" type="noConversion"/>
  </si>
  <si>
    <t>밑단립 폭</t>
    <phoneticPr fontId="1" type="noConversion"/>
  </si>
  <si>
    <t>허리에서 수직으로 (오비포함)</t>
    <phoneticPr fontId="1" type="noConversion"/>
  </si>
  <si>
    <t>무릎위치</t>
    <phoneticPr fontId="1" type="noConversion"/>
  </si>
  <si>
    <t>VERTICALLY AT THE WAIST</t>
    <phoneticPr fontId="1" type="noConversion"/>
  </si>
  <si>
    <t>KNEE POINT</t>
    <phoneticPr fontId="1" type="noConversion"/>
  </si>
  <si>
    <t>바지부리 엘라스트링 사용</t>
    <phoneticPr fontId="1" type="noConversion"/>
  </si>
  <si>
    <t>뎅고스티치길이</t>
    <phoneticPr fontId="1" type="noConversion"/>
  </si>
  <si>
    <t>J STITCH LENGTH</t>
    <phoneticPr fontId="1" type="noConversion"/>
  </si>
  <si>
    <t>엉덩이 위치</t>
    <phoneticPr fontId="1" type="noConversion"/>
  </si>
  <si>
    <t>HIP POINT</t>
    <phoneticPr fontId="1" type="noConversion"/>
  </si>
  <si>
    <t>STYLE NO: GXWPT07-K#Y24</t>
    <phoneticPr fontId="1" type="noConversion"/>
  </si>
  <si>
    <t>주머니완성에서 자수까지</t>
    <phoneticPr fontId="1" type="noConversion"/>
  </si>
  <si>
    <t>STYLE NO: GXWTO01-K#H01</t>
    <phoneticPr fontId="1" type="noConversion"/>
  </si>
  <si>
    <t>STYLE NO: GXWTO13-S#R36</t>
    <phoneticPr fontId="1" type="noConversion"/>
  </si>
  <si>
    <t>STYLE NO: GXWOU08-W#G18 (패턴사이즈)</t>
    <phoneticPr fontId="1" type="noConversion"/>
  </si>
  <si>
    <t>BOTTOM E-STRING</t>
    <phoneticPr fontId="2" type="noConversion"/>
  </si>
  <si>
    <t>밑단 엘라스트링 사용길이</t>
    <phoneticPr fontId="8" type="noConversion"/>
  </si>
  <si>
    <t>첫번째 사시선에서 수직</t>
    <phoneticPr fontId="8" type="noConversion"/>
  </si>
  <si>
    <t>FROTN TOP 6G E-BAND</t>
    <phoneticPr fontId="2" type="noConversion"/>
  </si>
  <si>
    <t>앞상단 6골 고무줄</t>
    <phoneticPr fontId="1" type="noConversion"/>
  </si>
  <si>
    <t>FROTN BOTTOM 6G E-BAND</t>
    <phoneticPr fontId="2" type="noConversion"/>
  </si>
  <si>
    <t>앞하단 6골 고무줄</t>
    <phoneticPr fontId="1" type="noConversion"/>
  </si>
  <si>
    <t>BACK TOP 6G E-BAND</t>
    <phoneticPr fontId="2" type="noConversion"/>
  </si>
  <si>
    <t>BACK BOTTOM 6G E-BAND</t>
    <phoneticPr fontId="2" type="noConversion"/>
  </si>
  <si>
    <t>뒤상단 6골 고무줄</t>
    <phoneticPr fontId="1" type="noConversion"/>
  </si>
  <si>
    <t>뒤하단 6골 고무줄</t>
    <phoneticPr fontId="1" type="noConversion"/>
  </si>
  <si>
    <t>STYLE NO: GXWPT06-W#H23</t>
    <phoneticPr fontId="1" type="noConversion"/>
  </si>
  <si>
    <t>앞주머니 입구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</si>
</sst>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3" fillId="0" borderId="3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1" fillId="0" borderId="42" xfId="0" applyFont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</cellXfs>
  <cellStyles count="3">
    <cellStyle name="표준" xfId="0" builtinId="0"/>
    <cellStyle name="표준 2" xfId="1" xr:uid="{CB91584B-4FEA-4A82-A8B8-9FFB55D5F0D5}"/>
    <cellStyle name="표준 2 2" xfId="2" xr:uid="{46131670-32DB-478F-8635-A913CBCBF1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FA92-E099-442B-AA71-04B84675C651}">
  <sheetPr codeName="Sheet1">
    <tabColor theme="7"/>
    <pageSetUpPr fitToPage="1"/>
  </sheetPr>
  <dimension ref="A1:M58"/>
  <sheetViews>
    <sheetView zoomScale="110" zoomScaleNormal="110" zoomScalePageLayoutView="30" workbookViewId="0">
      <selection activeCell="A37" sqref="A3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64" t="s">
        <v>148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4.1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39" t="s">
        <v>99</v>
      </c>
      <c r="C3" s="40"/>
      <c r="D3" s="60" t="s">
        <v>98</v>
      </c>
      <c r="E3" s="61"/>
      <c r="F3" s="61"/>
      <c r="G3" s="62"/>
      <c r="H3" s="69">
        <f>SUM(I3)-2.9</f>
        <v>44.6</v>
      </c>
      <c r="I3" s="72">
        <v>47.5</v>
      </c>
      <c r="J3" s="69">
        <f>SUM(I3)+2.9</f>
        <v>50.4</v>
      </c>
      <c r="K3" s="69"/>
      <c r="L3" s="70"/>
      <c r="M3" s="71"/>
    </row>
    <row r="4" spans="1:13" s="2" customFormat="1" ht="14.1" customHeight="1" x14ac:dyDescent="0.3">
      <c r="A4" s="27"/>
      <c r="B4" s="49" t="s">
        <v>60</v>
      </c>
      <c r="C4" s="49"/>
      <c r="D4" s="36" t="s">
        <v>97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49</v>
      </c>
      <c r="I5" s="63">
        <v>53</v>
      </c>
      <c r="J5" s="12">
        <f>SUM(I5)+4</f>
        <v>57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50</v>
      </c>
      <c r="I7" s="63">
        <v>54</v>
      </c>
      <c r="J7" s="12">
        <f>SUM(I7)+4</f>
        <v>58</v>
      </c>
      <c r="K7" s="26"/>
      <c r="L7" s="47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47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SUM(I9)-2.8</f>
        <v>35.200000000000003</v>
      </c>
      <c r="I9" s="63">
        <v>38</v>
      </c>
      <c r="J9" s="12">
        <f>SUM(I9)+2.8</f>
        <v>40.799999999999997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20.6</v>
      </c>
      <c r="I11" s="46">
        <v>21.6</v>
      </c>
      <c r="J11" s="26">
        <f>SUM(I11)+1</f>
        <v>22.6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2</v>
      </c>
      <c r="E13" s="54"/>
      <c r="F13" s="54"/>
      <c r="G13" s="54"/>
      <c r="H13" s="26">
        <f>SUM(I13)-0.6</f>
        <v>17.399999999999999</v>
      </c>
      <c r="I13" s="46">
        <v>18</v>
      </c>
      <c r="J13" s="26">
        <f>SUM(I13)+0.6</f>
        <v>18.600000000000001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9.1</v>
      </c>
      <c r="I15" s="46">
        <v>9.4</v>
      </c>
      <c r="J15" s="26">
        <f>SUM(I15)+0.3</f>
        <v>9.7000000000000011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26">
        <f>SUM(I17)-1.6</f>
        <v>46.1</v>
      </c>
      <c r="I17" s="46">
        <v>47.7</v>
      </c>
      <c r="J17" s="26">
        <f>SUM(I17)+1.6</f>
        <v>49.300000000000004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101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</f>
        <v>49</v>
      </c>
      <c r="I19" s="46">
        <v>51</v>
      </c>
      <c r="J19" s="26">
        <f>SUM(I19)+2</f>
        <v>53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41</v>
      </c>
      <c r="I21" s="46">
        <v>43</v>
      </c>
      <c r="J21" s="26">
        <f>SUM(I21)+2</f>
        <v>45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SUM(I23)-0.8</f>
        <v>18.2</v>
      </c>
      <c r="I23" s="46">
        <v>19</v>
      </c>
      <c r="J23" s="26">
        <f>SUM(I23)+0.8</f>
        <v>19.8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39" t="s">
        <v>143</v>
      </c>
      <c r="C25" s="40"/>
      <c r="D25" s="60"/>
      <c r="E25" s="61"/>
      <c r="F25" s="61"/>
      <c r="G25" s="62"/>
      <c r="H25" s="26">
        <f>SUM(I25)-0.5</f>
        <v>13</v>
      </c>
      <c r="I25" s="46">
        <v>13.5</v>
      </c>
      <c r="J25" s="47">
        <f>SUM(I25)+0.5</f>
        <v>14</v>
      </c>
      <c r="K25" s="12"/>
      <c r="L25" s="12"/>
      <c r="M25" s="14"/>
    </row>
    <row r="26" spans="1:13" s="2" customFormat="1" ht="14.1" customHeight="1" x14ac:dyDescent="0.3">
      <c r="A26" s="27"/>
      <c r="B26" s="55" t="s">
        <v>100</v>
      </c>
      <c r="C26" s="56"/>
      <c r="D26" s="57"/>
      <c r="E26" s="58"/>
      <c r="F26" s="58"/>
      <c r="G26" s="59"/>
      <c r="H26" s="26"/>
      <c r="I26" s="46"/>
      <c r="J26" s="47"/>
      <c r="K26" s="21"/>
      <c r="L26" s="21"/>
      <c r="M26" s="25"/>
    </row>
    <row r="27" spans="1:13" s="2" customFormat="1" ht="14.1" customHeight="1" x14ac:dyDescent="0.3">
      <c r="A27" s="27">
        <v>13</v>
      </c>
      <c r="B27" s="53" t="s">
        <v>94</v>
      </c>
      <c r="C27" s="53"/>
      <c r="D27" s="54"/>
      <c r="E27" s="54"/>
      <c r="F27" s="54"/>
      <c r="G27" s="54"/>
      <c r="H27" s="26">
        <f>SUM(I27)-0.2</f>
        <v>6.6</v>
      </c>
      <c r="I27" s="46">
        <v>6.8</v>
      </c>
      <c r="J27" s="47">
        <f>SUM(I27)+0.2</f>
        <v>7</v>
      </c>
      <c r="K27" s="26"/>
      <c r="L27" s="26"/>
      <c r="M27" s="48"/>
    </row>
    <row r="28" spans="1:13" s="2" customFormat="1" ht="14.1" customHeight="1" x14ac:dyDescent="0.3">
      <c r="A28" s="27"/>
      <c r="B28" s="49" t="s">
        <v>93</v>
      </c>
      <c r="C28" s="49"/>
      <c r="D28" s="36" t="s">
        <v>92</v>
      </c>
      <c r="E28" s="37"/>
      <c r="F28" s="37"/>
      <c r="G28" s="38"/>
      <c r="H28" s="26"/>
      <c r="I28" s="46"/>
      <c r="J28" s="47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139</v>
      </c>
      <c r="C29" s="30"/>
      <c r="D29" s="50" t="s">
        <v>138</v>
      </c>
      <c r="E29" s="51"/>
      <c r="F29" s="51"/>
      <c r="G29" s="52"/>
      <c r="H29" s="26">
        <f>SUM(I29)-0.2</f>
        <v>7.3</v>
      </c>
      <c r="I29" s="46">
        <v>7.5</v>
      </c>
      <c r="J29" s="47">
        <f>SUM(I29)+0.2</f>
        <v>7.7</v>
      </c>
      <c r="K29" s="26"/>
      <c r="L29" s="26"/>
      <c r="M29" s="48"/>
    </row>
    <row r="30" spans="1:13" s="2" customFormat="1" ht="14.1" customHeight="1" x14ac:dyDescent="0.3">
      <c r="A30" s="27"/>
      <c r="B30" s="44" t="s">
        <v>137</v>
      </c>
      <c r="C30" s="45"/>
      <c r="D30" s="36" t="s">
        <v>136</v>
      </c>
      <c r="E30" s="37"/>
      <c r="F30" s="37"/>
      <c r="G30" s="38"/>
      <c r="H30" s="26"/>
      <c r="I30" s="46"/>
      <c r="J30" s="47"/>
      <c r="K30" s="26"/>
      <c r="L30" s="26"/>
      <c r="M30" s="48"/>
    </row>
    <row r="31" spans="1:13" s="2" customFormat="1" ht="14.1" customHeight="1" x14ac:dyDescent="0.3">
      <c r="A31" s="27">
        <v>15</v>
      </c>
      <c r="B31" s="29" t="s">
        <v>39</v>
      </c>
      <c r="C31" s="30"/>
      <c r="D31" s="31"/>
      <c r="E31" s="32"/>
      <c r="F31" s="32"/>
      <c r="G31" s="33"/>
      <c r="H31" s="26">
        <f>SUM(I31)-0.5</f>
        <v>13</v>
      </c>
      <c r="I31" s="46">
        <v>13.5</v>
      </c>
      <c r="J31" s="26">
        <f>SUM(I31)+0.5</f>
        <v>14</v>
      </c>
      <c r="K31" s="12"/>
      <c r="L31" s="12"/>
      <c r="M31" s="14"/>
    </row>
    <row r="32" spans="1:13" s="2" customFormat="1" ht="14.1" customHeight="1" x14ac:dyDescent="0.3">
      <c r="A32" s="27"/>
      <c r="B32" s="44" t="s">
        <v>40</v>
      </c>
      <c r="C32" s="45"/>
      <c r="D32" s="36"/>
      <c r="E32" s="37"/>
      <c r="F32" s="37"/>
      <c r="G32" s="38"/>
      <c r="H32" s="26"/>
      <c r="I32" s="46"/>
      <c r="J32" s="26"/>
      <c r="K32" s="21"/>
      <c r="L32" s="21"/>
      <c r="M32" s="25"/>
    </row>
    <row r="33" spans="1:13" s="2" customFormat="1" ht="14.1" customHeight="1" x14ac:dyDescent="0.3">
      <c r="A33" s="27">
        <v>16</v>
      </c>
      <c r="B33" s="39" t="s">
        <v>86</v>
      </c>
      <c r="C33" s="40"/>
      <c r="D33" s="41" t="s">
        <v>88</v>
      </c>
      <c r="E33" s="42"/>
      <c r="F33" s="42"/>
      <c r="G33" s="43"/>
      <c r="H33" s="26">
        <f>SUM(I33)-0.8</f>
        <v>4.2</v>
      </c>
      <c r="I33" s="46">
        <v>5</v>
      </c>
      <c r="J33" s="47">
        <f>SUM(I33)+0.8</f>
        <v>5.8</v>
      </c>
      <c r="K33" s="23"/>
      <c r="L33" s="23"/>
      <c r="M33" s="24"/>
    </row>
    <row r="34" spans="1:13" s="2" customFormat="1" ht="14.1" customHeight="1" x14ac:dyDescent="0.3">
      <c r="A34" s="27"/>
      <c r="B34" s="44" t="s">
        <v>87</v>
      </c>
      <c r="C34" s="45"/>
      <c r="D34" s="36" t="s">
        <v>104</v>
      </c>
      <c r="E34" s="37"/>
      <c r="F34" s="37"/>
      <c r="G34" s="38"/>
      <c r="H34" s="26"/>
      <c r="I34" s="46"/>
      <c r="J34" s="47"/>
      <c r="K34" s="21"/>
      <c r="L34" s="21"/>
      <c r="M34" s="25"/>
    </row>
    <row r="35" spans="1:13" s="2" customFormat="1" ht="14.1" customHeight="1" x14ac:dyDescent="0.3">
      <c r="A35" s="27">
        <v>17</v>
      </c>
      <c r="B35" s="29" t="s">
        <v>103</v>
      </c>
      <c r="C35" s="30"/>
      <c r="D35" s="31"/>
      <c r="E35" s="32"/>
      <c r="F35" s="32"/>
      <c r="G35" s="33"/>
      <c r="H35" s="21">
        <v>44.5</v>
      </c>
      <c r="I35" s="34">
        <v>47.5</v>
      </c>
      <c r="J35" s="21">
        <v>50</v>
      </c>
      <c r="K35" s="12"/>
      <c r="L35" s="12"/>
      <c r="M35" s="14"/>
    </row>
    <row r="36" spans="1:13" s="2" customFormat="1" ht="14.1" customHeight="1" thickBot="1" x14ac:dyDescent="0.35">
      <c r="A36" s="28"/>
      <c r="B36" s="16" t="s">
        <v>102</v>
      </c>
      <c r="C36" s="17"/>
      <c r="D36" s="18" t="s">
        <v>204</v>
      </c>
      <c r="E36" s="19"/>
      <c r="F36" s="19"/>
      <c r="G36" s="20"/>
      <c r="H36" s="22"/>
      <c r="I36" s="35"/>
      <c r="J36" s="22"/>
      <c r="K36" s="13"/>
      <c r="L36" s="13"/>
      <c r="M36" s="15"/>
    </row>
    <row r="37" spans="1:13" ht="14.1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4.1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4.1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</sheetData>
  <mergeCells count="190">
    <mergeCell ref="I7:I8"/>
    <mergeCell ref="L5:L6"/>
    <mergeCell ref="M5:M6"/>
    <mergeCell ref="I5:I6"/>
    <mergeCell ref="D7:G7"/>
    <mergeCell ref="H7:H8"/>
    <mergeCell ref="D4:G4"/>
    <mergeCell ref="D6:G6"/>
    <mergeCell ref="H3:H4"/>
    <mergeCell ref="I3:I4"/>
    <mergeCell ref="J3:J4"/>
    <mergeCell ref="D5:G5"/>
    <mergeCell ref="H5:H6"/>
    <mergeCell ref="A1:M1"/>
    <mergeCell ref="B2:C2"/>
    <mergeCell ref="D2:G2"/>
    <mergeCell ref="A3:A4"/>
    <mergeCell ref="B3:C3"/>
    <mergeCell ref="D3:G3"/>
    <mergeCell ref="K3:K4"/>
    <mergeCell ref="L3:L4"/>
    <mergeCell ref="M3:M4"/>
    <mergeCell ref="B4:C4"/>
    <mergeCell ref="L9:L10"/>
    <mergeCell ref="M9:M10"/>
    <mergeCell ref="B10:C10"/>
    <mergeCell ref="D10:G10"/>
    <mergeCell ref="K7:K8"/>
    <mergeCell ref="L7:L8"/>
    <mergeCell ref="M7:M8"/>
    <mergeCell ref="B8:C8"/>
    <mergeCell ref="D8:G8"/>
    <mergeCell ref="J7:J8"/>
    <mergeCell ref="D11:G11"/>
    <mergeCell ref="H11:H12"/>
    <mergeCell ref="I11:I12"/>
    <mergeCell ref="J9:J10"/>
    <mergeCell ref="K9:K10"/>
    <mergeCell ref="J5:J6"/>
    <mergeCell ref="K5:K6"/>
    <mergeCell ref="D9:G9"/>
    <mergeCell ref="H9:H10"/>
    <mergeCell ref="I9:I10"/>
    <mergeCell ref="J13:J14"/>
    <mergeCell ref="K13:K14"/>
    <mergeCell ref="A13:A14"/>
    <mergeCell ref="B13:C13"/>
    <mergeCell ref="D13:G13"/>
    <mergeCell ref="H13:H14"/>
    <mergeCell ref="I13:I14"/>
    <mergeCell ref="A11:A12"/>
    <mergeCell ref="B11:C11"/>
    <mergeCell ref="A9:A10"/>
    <mergeCell ref="A7:A8"/>
    <mergeCell ref="A5:A6"/>
    <mergeCell ref="B5:C5"/>
    <mergeCell ref="B9:C9"/>
    <mergeCell ref="B7:C7"/>
    <mergeCell ref="B6:C6"/>
    <mergeCell ref="L13:L14"/>
    <mergeCell ref="M13:M14"/>
    <mergeCell ref="B14:C14"/>
    <mergeCell ref="D14:G14"/>
    <mergeCell ref="K11:K12"/>
    <mergeCell ref="L11:L12"/>
    <mergeCell ref="M11:M12"/>
    <mergeCell ref="B12:C12"/>
    <mergeCell ref="D12:G12"/>
    <mergeCell ref="J11:J12"/>
    <mergeCell ref="A17:A18"/>
    <mergeCell ref="B17:C17"/>
    <mergeCell ref="D17:G17"/>
    <mergeCell ref="H17:H18"/>
    <mergeCell ref="I17:I18"/>
    <mergeCell ref="A15:A16"/>
    <mergeCell ref="B15:C15"/>
    <mergeCell ref="D15:G15"/>
    <mergeCell ref="H15:H16"/>
    <mergeCell ref="I15:I16"/>
    <mergeCell ref="K15:K16"/>
    <mergeCell ref="L15:L16"/>
    <mergeCell ref="M15:M16"/>
    <mergeCell ref="B16:C16"/>
    <mergeCell ref="D16:G16"/>
    <mergeCell ref="J15:J16"/>
    <mergeCell ref="J17:J18"/>
    <mergeCell ref="K17:K18"/>
    <mergeCell ref="L17:L18"/>
    <mergeCell ref="M17:M18"/>
    <mergeCell ref="B18:C18"/>
    <mergeCell ref="D18:G18"/>
    <mergeCell ref="A21:A22"/>
    <mergeCell ref="B21:C21"/>
    <mergeCell ref="D21:G21"/>
    <mergeCell ref="H21:H22"/>
    <mergeCell ref="I21:I22"/>
    <mergeCell ref="A19:A20"/>
    <mergeCell ref="B19:C19"/>
    <mergeCell ref="D19:G19"/>
    <mergeCell ref="H19:H20"/>
    <mergeCell ref="I19:I20"/>
    <mergeCell ref="K19:K20"/>
    <mergeCell ref="L19:L20"/>
    <mergeCell ref="M19:M20"/>
    <mergeCell ref="B20:C20"/>
    <mergeCell ref="D20:G20"/>
    <mergeCell ref="J19:J20"/>
    <mergeCell ref="J21:J22"/>
    <mergeCell ref="K21:K22"/>
    <mergeCell ref="L21:L22"/>
    <mergeCell ref="M21:M22"/>
    <mergeCell ref="B22:C22"/>
    <mergeCell ref="D22:G22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K23:K24"/>
    <mergeCell ref="L23:L24"/>
    <mergeCell ref="M23:M24"/>
    <mergeCell ref="B24:C24"/>
    <mergeCell ref="D24:G24"/>
    <mergeCell ref="J23:J24"/>
    <mergeCell ref="J25:J26"/>
    <mergeCell ref="K25:K26"/>
    <mergeCell ref="L25:L26"/>
    <mergeCell ref="M25:M26"/>
    <mergeCell ref="B26:C26"/>
    <mergeCell ref="D26:G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K27:K28"/>
    <mergeCell ref="L27:L28"/>
    <mergeCell ref="M27:M28"/>
    <mergeCell ref="B28:C28"/>
    <mergeCell ref="D28:G28"/>
    <mergeCell ref="J27:J28"/>
    <mergeCell ref="J29:J30"/>
    <mergeCell ref="K29:K30"/>
    <mergeCell ref="L29:L30"/>
    <mergeCell ref="M29:M30"/>
    <mergeCell ref="B30:C30"/>
    <mergeCell ref="D30:G30"/>
    <mergeCell ref="A31:A32"/>
    <mergeCell ref="H33:H34"/>
    <mergeCell ref="I33:I34"/>
    <mergeCell ref="B31:C31"/>
    <mergeCell ref="D31:G31"/>
    <mergeCell ref="H31:H32"/>
    <mergeCell ref="I31:I32"/>
    <mergeCell ref="D34:G34"/>
    <mergeCell ref="B32:C32"/>
    <mergeCell ref="A35:A36"/>
    <mergeCell ref="B35:C35"/>
    <mergeCell ref="D35:G35"/>
    <mergeCell ref="H35:H36"/>
    <mergeCell ref="I35:I36"/>
    <mergeCell ref="D32:G32"/>
    <mergeCell ref="A33:A34"/>
    <mergeCell ref="B33:C33"/>
    <mergeCell ref="D33:G33"/>
    <mergeCell ref="B34:C34"/>
    <mergeCell ref="L33:L34"/>
    <mergeCell ref="M33:M34"/>
    <mergeCell ref="K31:K32"/>
    <mergeCell ref="L31:L32"/>
    <mergeCell ref="M31:M32"/>
    <mergeCell ref="J31:J32"/>
    <mergeCell ref="J33:J34"/>
    <mergeCell ref="K33:K34"/>
    <mergeCell ref="K35:K36"/>
    <mergeCell ref="L35:L36"/>
    <mergeCell ref="M35:M36"/>
    <mergeCell ref="B36:C36"/>
    <mergeCell ref="D36:G36"/>
    <mergeCell ref="J35:J3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4BA4-1A03-432A-9764-7C9FF51B1E18}">
  <sheetPr codeName="Sheet16">
    <tabColor theme="7"/>
    <pageSetUpPr fitToPage="1"/>
  </sheetPr>
  <dimension ref="A1:M51"/>
  <sheetViews>
    <sheetView tabSelected="1" zoomScale="110" zoomScaleNormal="110" workbookViewId="0">
      <selection activeCell="R30" sqref="R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283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11" t="s">
        <v>34</v>
      </c>
      <c r="J2" s="11" t="s">
        <v>35</v>
      </c>
      <c r="K2" s="11"/>
      <c r="L2" s="11"/>
      <c r="M2" s="11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83"/>
      <c r="F5" s="83"/>
      <c r="G5" s="62"/>
      <c r="H5" s="93">
        <v>36</v>
      </c>
      <c r="I5" s="23">
        <f>SUM(H5)+2.25</f>
        <v>38.25</v>
      </c>
      <c r="J5" s="23">
        <f>SUM(I5)+2.25</f>
        <v>40.5</v>
      </c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83"/>
      <c r="F7" s="83"/>
      <c r="G7" s="62"/>
      <c r="H7" s="93">
        <v>28</v>
      </c>
      <c r="I7" s="23">
        <f>SUM(H7)+0.25</f>
        <v>28.25</v>
      </c>
      <c r="J7" s="23">
        <f>SUM(I7)+0.25</f>
        <v>28.5</v>
      </c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>
        <v>52</v>
      </c>
      <c r="I9" s="23">
        <f>SUM(H9)+1.5</f>
        <v>53.5</v>
      </c>
      <c r="J9" s="23">
        <f>SUM(I9)+1.5</f>
        <v>55</v>
      </c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83"/>
      <c r="F11" s="83"/>
      <c r="G11" s="62"/>
      <c r="H11" s="93">
        <v>82</v>
      </c>
      <c r="I11" s="23">
        <f>SUM(H11)+4.5</f>
        <v>86.5</v>
      </c>
      <c r="J11" s="23">
        <f>SUM(I11)+4.5</f>
        <v>91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97.6</v>
      </c>
      <c r="I13" s="12">
        <f>SUM(H13)+5</f>
        <v>102.6</v>
      </c>
      <c r="J13" s="12">
        <f>SUM(I13)+5</f>
        <v>107.6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117</v>
      </c>
      <c r="C15" s="30"/>
      <c r="D15" s="50"/>
      <c r="E15" s="51"/>
      <c r="F15" s="51"/>
      <c r="G15" s="52"/>
      <c r="H15" s="63">
        <v>18.2</v>
      </c>
      <c r="I15" s="12">
        <f>SUM(H15)+0.7</f>
        <v>18.899999999999999</v>
      </c>
      <c r="J15" s="12">
        <f>SUM(I15)+0.7</f>
        <v>19.599999999999998</v>
      </c>
      <c r="K15" s="53"/>
      <c r="L15" s="53"/>
      <c r="M15" s="100"/>
    </row>
    <row r="16" spans="1:13" s="2" customFormat="1" ht="14.1" customHeight="1" x14ac:dyDescent="0.3">
      <c r="A16" s="86"/>
      <c r="B16" s="55" t="s">
        <v>116</v>
      </c>
      <c r="C16" s="56"/>
      <c r="D16" s="102" t="s">
        <v>135</v>
      </c>
      <c r="E16" s="103"/>
      <c r="F16" s="103"/>
      <c r="G16" s="104"/>
      <c r="H16" s="34"/>
      <c r="I16" s="21"/>
      <c r="J16" s="21"/>
      <c r="K16" s="49"/>
      <c r="L16" s="49"/>
      <c r="M16" s="101"/>
    </row>
    <row r="17" spans="1:13" s="2" customFormat="1" ht="14.1" customHeight="1" x14ac:dyDescent="0.3">
      <c r="A17" s="92">
        <v>8</v>
      </c>
      <c r="B17" s="29" t="s">
        <v>114</v>
      </c>
      <c r="C17" s="30"/>
      <c r="D17" s="50"/>
      <c r="E17" s="51"/>
      <c r="F17" s="51"/>
      <c r="G17" s="52"/>
      <c r="H17" s="63">
        <v>14</v>
      </c>
      <c r="I17" s="108">
        <f>SUM(H17)+0.7</f>
        <v>14.7</v>
      </c>
      <c r="J17" s="108">
        <f>SUM(I17)+0.7</f>
        <v>15.399999999999999</v>
      </c>
      <c r="K17" s="53"/>
      <c r="L17" s="53"/>
      <c r="M17" s="100"/>
    </row>
    <row r="18" spans="1:13" s="2" customFormat="1" ht="14.1" customHeight="1" x14ac:dyDescent="0.3">
      <c r="A18" s="86"/>
      <c r="B18" s="55" t="s">
        <v>113</v>
      </c>
      <c r="C18" s="56"/>
      <c r="D18" s="102" t="s">
        <v>112</v>
      </c>
      <c r="E18" s="103"/>
      <c r="F18" s="103"/>
      <c r="G18" s="104"/>
      <c r="H18" s="34"/>
      <c r="I18" s="109"/>
      <c r="J18" s="109"/>
      <c r="K18" s="49"/>
      <c r="L18" s="49"/>
      <c r="M18" s="101"/>
    </row>
    <row r="19" spans="1:13" s="2" customFormat="1" ht="14.1" customHeight="1" x14ac:dyDescent="0.3">
      <c r="A19" s="92">
        <v>9</v>
      </c>
      <c r="B19" s="29" t="s">
        <v>146</v>
      </c>
      <c r="C19" s="30"/>
      <c r="D19" s="50"/>
      <c r="E19" s="51"/>
      <c r="F19" s="51"/>
      <c r="G19" s="52"/>
      <c r="H19" s="63">
        <v>3.5</v>
      </c>
      <c r="I19" s="108">
        <v>3.5</v>
      </c>
      <c r="J19" s="108">
        <v>3.5</v>
      </c>
      <c r="K19" s="12"/>
      <c r="L19" s="12"/>
      <c r="M19" s="14"/>
    </row>
    <row r="20" spans="1:13" s="2" customFormat="1" ht="14.1" customHeight="1" x14ac:dyDescent="0.3">
      <c r="A20" s="86"/>
      <c r="B20" s="55" t="s">
        <v>147</v>
      </c>
      <c r="C20" s="56"/>
      <c r="D20" s="102"/>
      <c r="E20" s="103"/>
      <c r="F20" s="103"/>
      <c r="G20" s="104"/>
      <c r="H20" s="34"/>
      <c r="I20" s="109"/>
      <c r="J20" s="109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43</v>
      </c>
      <c r="C21" s="30"/>
      <c r="D21" s="50" t="s">
        <v>72</v>
      </c>
      <c r="E21" s="51"/>
      <c r="F21" s="51"/>
      <c r="G21" s="52"/>
      <c r="H21" s="63">
        <v>92</v>
      </c>
      <c r="I21" s="12">
        <f>SUM(H21)+4</f>
        <v>96</v>
      </c>
      <c r="J21" s="12">
        <f>SUM(I21)+4</f>
        <v>100</v>
      </c>
      <c r="K21" s="12"/>
      <c r="L21" s="12"/>
      <c r="M21" s="14"/>
    </row>
    <row r="22" spans="1:13" s="2" customFormat="1" ht="14.1" customHeight="1" x14ac:dyDescent="0.3">
      <c r="A22" s="86"/>
      <c r="B22" s="55" t="s">
        <v>44</v>
      </c>
      <c r="C22" s="56"/>
      <c r="D22" s="57" t="s">
        <v>71</v>
      </c>
      <c r="E22" s="58"/>
      <c r="F22" s="58"/>
      <c r="G22" s="59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84</v>
      </c>
      <c r="C23" s="30"/>
      <c r="D23" s="50" t="s">
        <v>83</v>
      </c>
      <c r="E23" s="51"/>
      <c r="F23" s="51"/>
      <c r="G23" s="52"/>
      <c r="H23" s="63">
        <v>51</v>
      </c>
      <c r="I23" s="12">
        <f>SUM(H23)+2</f>
        <v>53</v>
      </c>
      <c r="J23" s="12">
        <f>SUM(I23)+2</f>
        <v>55</v>
      </c>
      <c r="K23" s="12"/>
      <c r="L23" s="12"/>
      <c r="M23" s="14"/>
    </row>
    <row r="24" spans="1:13" s="2" customFormat="1" ht="14.1" customHeight="1" x14ac:dyDescent="0.3">
      <c r="A24" s="86"/>
      <c r="B24" s="55" t="s">
        <v>82</v>
      </c>
      <c r="C24" s="56"/>
      <c r="D24" s="36" t="s">
        <v>81</v>
      </c>
      <c r="E24" s="37"/>
      <c r="F24" s="37"/>
      <c r="G24" s="38"/>
      <c r="H24" s="34"/>
      <c r="I24" s="21"/>
      <c r="J24" s="21"/>
      <c r="K24" s="21"/>
      <c r="L24" s="21"/>
      <c r="M24" s="25"/>
    </row>
    <row r="25" spans="1:13" s="2" customFormat="1" ht="14.1" customHeight="1" x14ac:dyDescent="0.3">
      <c r="A25" s="92">
        <v>12</v>
      </c>
      <c r="B25" s="29" t="s">
        <v>45</v>
      </c>
      <c r="C25" s="30"/>
      <c r="D25" s="50" t="s">
        <v>46</v>
      </c>
      <c r="E25" s="51"/>
      <c r="F25" s="51"/>
      <c r="G25" s="52"/>
      <c r="H25" s="63">
        <v>28.8</v>
      </c>
      <c r="I25" s="12">
        <f>SUM(H25)+1.1</f>
        <v>29.900000000000002</v>
      </c>
      <c r="J25" s="12">
        <f>SUM(I25)+1.1</f>
        <v>31.000000000000004</v>
      </c>
      <c r="K25" s="53"/>
      <c r="L25" s="53"/>
      <c r="M25" s="100"/>
    </row>
    <row r="26" spans="1:13" s="2" customFormat="1" ht="14.1" customHeight="1" x14ac:dyDescent="0.3">
      <c r="A26" s="86"/>
      <c r="B26" s="55" t="s">
        <v>47</v>
      </c>
      <c r="C26" s="56"/>
      <c r="D26" s="57" t="s">
        <v>70</v>
      </c>
      <c r="E26" s="58"/>
      <c r="F26" s="58"/>
      <c r="G26" s="59"/>
      <c r="H26" s="34"/>
      <c r="I26" s="21"/>
      <c r="J26" s="21"/>
      <c r="K26" s="49"/>
      <c r="L26" s="49"/>
      <c r="M26" s="101"/>
    </row>
    <row r="27" spans="1:13" s="2" customFormat="1" ht="14.1" customHeight="1" x14ac:dyDescent="0.3">
      <c r="A27" s="92">
        <v>13</v>
      </c>
      <c r="B27" s="29" t="s">
        <v>48</v>
      </c>
      <c r="C27" s="30"/>
      <c r="D27" s="50" t="s">
        <v>46</v>
      </c>
      <c r="E27" s="51"/>
      <c r="F27" s="51"/>
      <c r="G27" s="52"/>
      <c r="H27" s="63">
        <v>38.299999999999997</v>
      </c>
      <c r="I27" s="12">
        <f>SUM(H27)+1.3</f>
        <v>39.599999999999994</v>
      </c>
      <c r="J27" s="12">
        <f>SUM(I27)+1.3</f>
        <v>40.899999999999991</v>
      </c>
      <c r="K27" s="53"/>
      <c r="L27" s="53"/>
      <c r="M27" s="100"/>
    </row>
    <row r="28" spans="1:13" s="2" customFormat="1" ht="14.1" customHeight="1" x14ac:dyDescent="0.3">
      <c r="A28" s="86"/>
      <c r="B28" s="55" t="s">
        <v>49</v>
      </c>
      <c r="C28" s="56"/>
      <c r="D28" s="57" t="s">
        <v>70</v>
      </c>
      <c r="E28" s="58"/>
      <c r="F28" s="58"/>
      <c r="G28" s="59"/>
      <c r="H28" s="34"/>
      <c r="I28" s="21"/>
      <c r="J28" s="21"/>
      <c r="K28" s="49"/>
      <c r="L28" s="49"/>
      <c r="M28" s="101"/>
    </row>
    <row r="29" spans="1:13" s="2" customFormat="1" ht="14.1" customHeight="1" x14ac:dyDescent="0.3">
      <c r="A29" s="92">
        <v>14</v>
      </c>
      <c r="B29" s="29" t="s">
        <v>50</v>
      </c>
      <c r="C29" s="30"/>
      <c r="D29" s="50" t="s">
        <v>51</v>
      </c>
      <c r="E29" s="51"/>
      <c r="F29" s="51"/>
      <c r="G29" s="52"/>
      <c r="H29" s="63">
        <v>62.5</v>
      </c>
      <c r="I29" s="12">
        <f>SUM(H29)+3</f>
        <v>65.5</v>
      </c>
      <c r="J29" s="12">
        <f>SUM(I29)+3</f>
        <v>68.5</v>
      </c>
      <c r="K29" s="12"/>
      <c r="L29" s="12"/>
      <c r="M29" s="14"/>
    </row>
    <row r="30" spans="1:13" s="2" customFormat="1" ht="14.1" customHeight="1" x14ac:dyDescent="0.3">
      <c r="A30" s="86"/>
      <c r="B30" s="55" t="s">
        <v>52</v>
      </c>
      <c r="C30" s="56"/>
      <c r="D30" s="57" t="s">
        <v>69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53</v>
      </c>
      <c r="C31" s="30"/>
      <c r="D31" s="50" t="s">
        <v>54</v>
      </c>
      <c r="E31" s="51"/>
      <c r="F31" s="51"/>
      <c r="G31" s="52"/>
      <c r="H31" s="63">
        <v>64.8</v>
      </c>
      <c r="I31" s="12">
        <f>SUM(H31)+3</f>
        <v>67.8</v>
      </c>
      <c r="J31" s="12">
        <f>SUM(I31)+3</f>
        <v>70.8</v>
      </c>
      <c r="K31" s="12"/>
      <c r="L31" s="12"/>
      <c r="M31" s="14"/>
    </row>
    <row r="32" spans="1:13" s="2" customFormat="1" ht="14.1" customHeight="1" x14ac:dyDescent="0.3">
      <c r="A32" s="86"/>
      <c r="B32" s="55" t="s">
        <v>55</v>
      </c>
      <c r="C32" s="56"/>
      <c r="D32" s="57" t="s">
        <v>68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67</v>
      </c>
      <c r="C33" s="30"/>
      <c r="D33" s="50" t="s">
        <v>65</v>
      </c>
      <c r="E33" s="51"/>
      <c r="F33" s="51"/>
      <c r="G33" s="52"/>
      <c r="H33" s="63">
        <v>55.2</v>
      </c>
      <c r="I33" s="12">
        <f>SUM(H33)+2.5</f>
        <v>57.7</v>
      </c>
      <c r="J33" s="12">
        <f>SUM(I33)+2.5</f>
        <v>60.2</v>
      </c>
      <c r="K33" s="12"/>
      <c r="L33" s="12"/>
      <c r="M33" s="14"/>
    </row>
    <row r="34" spans="1:13" s="2" customFormat="1" ht="14.1" customHeight="1" x14ac:dyDescent="0.3">
      <c r="A34" s="86"/>
      <c r="B34" s="55" t="s">
        <v>66</v>
      </c>
      <c r="C34" s="56"/>
      <c r="D34" s="57" t="s">
        <v>65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111</v>
      </c>
      <c r="C35" s="30"/>
      <c r="D35" s="50" t="s">
        <v>110</v>
      </c>
      <c r="E35" s="51"/>
      <c r="F35" s="51"/>
      <c r="G35" s="52"/>
      <c r="H35" s="63">
        <v>50.6</v>
      </c>
      <c r="I35" s="12">
        <f>SUM(H35)+2.1</f>
        <v>52.7</v>
      </c>
      <c r="J35" s="12">
        <f>SUM(I35)+2.1</f>
        <v>54.800000000000004</v>
      </c>
      <c r="K35" s="12"/>
      <c r="L35" s="12"/>
      <c r="M35" s="14"/>
    </row>
    <row r="36" spans="1:13" s="2" customFormat="1" ht="14.1" customHeight="1" x14ac:dyDescent="0.3">
      <c r="A36" s="86"/>
      <c r="B36" s="55" t="s">
        <v>109</v>
      </c>
      <c r="C36" s="56"/>
      <c r="D36" s="57" t="s">
        <v>108</v>
      </c>
      <c r="E36" s="58"/>
      <c r="F36" s="58"/>
      <c r="G36" s="59"/>
      <c r="H36" s="34"/>
      <c r="I36" s="21"/>
      <c r="J36" s="21"/>
      <c r="K36" s="21"/>
      <c r="L36" s="21"/>
      <c r="M36" s="25"/>
    </row>
    <row r="37" spans="1:13" s="2" customFormat="1" ht="14.1" customHeight="1" x14ac:dyDescent="0.3">
      <c r="A37" s="92">
        <v>18</v>
      </c>
      <c r="B37" s="29" t="s">
        <v>107</v>
      </c>
      <c r="C37" s="30"/>
      <c r="D37" s="50"/>
      <c r="E37" s="51"/>
      <c r="F37" s="51"/>
      <c r="G37" s="52"/>
      <c r="H37" s="63">
        <v>12</v>
      </c>
      <c r="I37" s="12">
        <f>SUM(H37)+0.5</f>
        <v>12.5</v>
      </c>
      <c r="J37" s="12">
        <f>SUM(I37)+0.5</f>
        <v>13</v>
      </c>
      <c r="K37" s="12"/>
      <c r="L37" s="12"/>
      <c r="M37" s="14"/>
    </row>
    <row r="38" spans="1:13" s="2" customFormat="1" ht="14.1" customHeight="1" x14ac:dyDescent="0.3">
      <c r="A38" s="86"/>
      <c r="B38" s="55" t="s">
        <v>284</v>
      </c>
      <c r="C38" s="56"/>
      <c r="D38" s="57"/>
      <c r="E38" s="58"/>
      <c r="F38" s="58"/>
      <c r="G38" s="59"/>
      <c r="H38" s="34"/>
      <c r="I38" s="21"/>
      <c r="J38" s="21"/>
      <c r="K38" s="21"/>
      <c r="L38" s="21"/>
      <c r="M38" s="25"/>
    </row>
    <row r="39" spans="1:13" ht="14.1" customHeight="1" x14ac:dyDescent="0.3">
      <c r="A39" s="92">
        <v>19</v>
      </c>
      <c r="B39" s="29" t="s">
        <v>77</v>
      </c>
      <c r="C39" s="30"/>
      <c r="D39" s="54"/>
      <c r="E39" s="54"/>
      <c r="F39" s="54"/>
      <c r="G39" s="54"/>
      <c r="H39" s="63">
        <v>13</v>
      </c>
      <c r="I39" s="12">
        <f>SUM(H39)+0.5</f>
        <v>13.5</v>
      </c>
      <c r="J39" s="12">
        <f>SUM(I39)+0.5</f>
        <v>14</v>
      </c>
      <c r="K39" s="12"/>
      <c r="L39" s="12"/>
      <c r="M39" s="14"/>
    </row>
    <row r="40" spans="1:13" ht="14.1" customHeight="1" x14ac:dyDescent="0.3">
      <c r="A40" s="86"/>
      <c r="B40" s="44" t="s">
        <v>78</v>
      </c>
      <c r="C40" s="45"/>
      <c r="D40" s="36"/>
      <c r="E40" s="37"/>
      <c r="F40" s="37"/>
      <c r="G40" s="38"/>
      <c r="H40" s="34"/>
      <c r="I40" s="21"/>
      <c r="J40" s="21"/>
      <c r="K40" s="21"/>
      <c r="L40" s="21"/>
      <c r="M40" s="25"/>
    </row>
    <row r="41" spans="1:13" ht="14.1" customHeight="1" x14ac:dyDescent="0.3">
      <c r="A41" s="92">
        <v>20</v>
      </c>
      <c r="B41" s="29" t="s">
        <v>79</v>
      </c>
      <c r="C41" s="30"/>
      <c r="D41" s="54"/>
      <c r="E41" s="54"/>
      <c r="F41" s="54"/>
      <c r="G41" s="54"/>
      <c r="H41" s="63">
        <v>13.5</v>
      </c>
      <c r="I41" s="12">
        <f>SUM(H41)+0.5</f>
        <v>14</v>
      </c>
      <c r="J41" s="12">
        <f>SUM(I41)+0.5</f>
        <v>14.5</v>
      </c>
      <c r="K41" s="12"/>
      <c r="L41" s="12"/>
      <c r="M41" s="14"/>
    </row>
    <row r="42" spans="1:13" ht="14.1" customHeight="1" thickBot="1" x14ac:dyDescent="0.35">
      <c r="A42" s="105"/>
      <c r="B42" s="107" t="s">
        <v>80</v>
      </c>
      <c r="C42" s="107"/>
      <c r="D42" s="18"/>
      <c r="E42" s="19"/>
      <c r="F42" s="19"/>
      <c r="G42" s="20"/>
      <c r="H42" s="106"/>
      <c r="I42" s="13"/>
      <c r="J42" s="13"/>
      <c r="K42" s="13"/>
      <c r="L42" s="13"/>
      <c r="M42" s="15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23">
    <mergeCell ref="A1:K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A39:A40"/>
    <mergeCell ref="B39:C39"/>
    <mergeCell ref="D39:G39"/>
    <mergeCell ref="H39:H40"/>
    <mergeCell ref="I39:I40"/>
    <mergeCell ref="J39:J40"/>
    <mergeCell ref="K39:K40"/>
    <mergeCell ref="L39:L40"/>
    <mergeCell ref="M39:M40"/>
    <mergeCell ref="B40:C40"/>
    <mergeCell ref="D40:G40"/>
    <mergeCell ref="A41:A42"/>
    <mergeCell ref="B41:C41"/>
    <mergeCell ref="D41:G41"/>
    <mergeCell ref="H41:H42"/>
    <mergeCell ref="I41:I42"/>
    <mergeCell ref="J41:J42"/>
    <mergeCell ref="K41:K42"/>
    <mergeCell ref="L41:L42"/>
    <mergeCell ref="M41:M42"/>
    <mergeCell ref="B42:C42"/>
    <mergeCell ref="D42:G42"/>
  </mergeCells>
  <phoneticPr fontId="9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AEF9-FFD2-47AD-BCA4-E81CDD27E92E}">
  <sheetPr codeName="Sheet116">
    <tabColor theme="7"/>
    <pageSetUpPr fitToPage="1"/>
  </sheetPr>
  <dimension ref="A1:M59"/>
  <sheetViews>
    <sheetView zoomScale="110" zoomScaleNormal="110" workbookViewId="0">
      <selection activeCell="D30" sqref="D30:G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12">
        <f>SUM(I3)-2.5</f>
        <v>64</v>
      </c>
      <c r="I3" s="91"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21"/>
      <c r="I4" s="34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23"/>
      <c r="I5" s="93"/>
      <c r="J5" s="23"/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21"/>
      <c r="I6" s="34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23"/>
      <c r="I7" s="93"/>
      <c r="J7" s="23"/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21"/>
      <c r="I8" s="34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23"/>
      <c r="I9" s="93"/>
      <c r="J9" s="23"/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21"/>
      <c r="I10" s="34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12">
        <f>SUM(I11)-4.5</f>
        <v>93.1</v>
      </c>
      <c r="I11" s="93">
        <v>97.6</v>
      </c>
      <c r="J11" s="23">
        <f>SUM(I11)+4.5</f>
        <v>102.1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21"/>
      <c r="I12" s="34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12">
        <f>SUM(I13)-5</f>
        <v>97</v>
      </c>
      <c r="I13" s="63">
        <v>102</v>
      </c>
      <c r="J13" s="12">
        <f>SUM(I13)+5</f>
        <v>107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21"/>
      <c r="I14" s="34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266</v>
      </c>
      <c r="C15" s="30"/>
      <c r="D15" s="50"/>
      <c r="E15" s="51"/>
      <c r="F15" s="51"/>
      <c r="G15" s="52"/>
      <c r="H15" s="12">
        <f>SUM(I15)-0.7</f>
        <v>18.3</v>
      </c>
      <c r="I15" s="63">
        <v>19</v>
      </c>
      <c r="J15" s="12">
        <f>SUM(I15)+0.7</f>
        <v>19.7</v>
      </c>
      <c r="K15" s="12"/>
      <c r="L15" s="53"/>
      <c r="M15" s="100"/>
    </row>
    <row r="16" spans="1:13" s="2" customFormat="1" ht="14.1" customHeight="1" x14ac:dyDescent="0.3">
      <c r="A16" s="86"/>
      <c r="B16" s="55" t="s">
        <v>265</v>
      </c>
      <c r="C16" s="56"/>
      <c r="D16" s="102" t="s">
        <v>115</v>
      </c>
      <c r="E16" s="103"/>
      <c r="F16" s="103"/>
      <c r="G16" s="104"/>
      <c r="H16" s="21"/>
      <c r="I16" s="34"/>
      <c r="J16" s="21"/>
      <c r="K16" s="21"/>
      <c r="L16" s="49"/>
      <c r="M16" s="101"/>
    </row>
    <row r="17" spans="1:13" s="2" customFormat="1" ht="14.1" customHeight="1" x14ac:dyDescent="0.3">
      <c r="A17" s="92">
        <v>8</v>
      </c>
      <c r="B17" s="29" t="s">
        <v>264</v>
      </c>
      <c r="C17" s="30"/>
      <c r="D17" s="50"/>
      <c r="E17" s="51"/>
      <c r="F17" s="51"/>
      <c r="G17" s="52"/>
      <c r="H17" s="12"/>
      <c r="I17" s="63"/>
      <c r="J17" s="12"/>
      <c r="K17" s="12"/>
      <c r="L17" s="53"/>
      <c r="M17" s="100"/>
    </row>
    <row r="18" spans="1:13" s="2" customFormat="1" ht="14.1" customHeight="1" x14ac:dyDescent="0.3">
      <c r="A18" s="86"/>
      <c r="B18" s="55" t="s">
        <v>263</v>
      </c>
      <c r="C18" s="56"/>
      <c r="D18" s="102" t="s">
        <v>112</v>
      </c>
      <c r="E18" s="103"/>
      <c r="F18" s="103"/>
      <c r="G18" s="104"/>
      <c r="H18" s="21"/>
      <c r="I18" s="34"/>
      <c r="J18" s="21"/>
      <c r="K18" s="21"/>
      <c r="L18" s="49"/>
      <c r="M18" s="101"/>
    </row>
    <row r="19" spans="1:13" s="2" customFormat="1" ht="14.1" customHeight="1" x14ac:dyDescent="0.3">
      <c r="A19" s="92">
        <v>9</v>
      </c>
      <c r="B19" s="29" t="s">
        <v>43</v>
      </c>
      <c r="C19" s="30"/>
      <c r="D19" s="50" t="s">
        <v>72</v>
      </c>
      <c r="E19" s="51"/>
      <c r="F19" s="51"/>
      <c r="G19" s="52"/>
      <c r="H19" s="12">
        <f>SUM(I19)-4</f>
        <v>92</v>
      </c>
      <c r="I19" s="63">
        <v>96</v>
      </c>
      <c r="J19" s="12">
        <f>SUM(I19)+4</f>
        <v>100</v>
      </c>
      <c r="K19" s="12"/>
      <c r="L19" s="12"/>
      <c r="M19" s="14"/>
    </row>
    <row r="20" spans="1:13" s="2" customFormat="1" ht="14.1" customHeight="1" x14ac:dyDescent="0.3">
      <c r="A20" s="86"/>
      <c r="B20" s="55" t="s">
        <v>44</v>
      </c>
      <c r="C20" s="56"/>
      <c r="D20" s="57" t="s">
        <v>71</v>
      </c>
      <c r="E20" s="58"/>
      <c r="F20" s="58"/>
      <c r="G20" s="59"/>
      <c r="H20" s="21"/>
      <c r="I20" s="34"/>
      <c r="J20" s="21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84</v>
      </c>
      <c r="C21" s="30"/>
      <c r="D21" s="50" t="s">
        <v>83</v>
      </c>
      <c r="E21" s="51"/>
      <c r="F21" s="51"/>
      <c r="G21" s="52"/>
      <c r="H21" s="12">
        <f>SUM(I21)-2</f>
        <v>48.6</v>
      </c>
      <c r="I21" s="63">
        <v>50.6</v>
      </c>
      <c r="J21" s="12">
        <f>SUM(I21)+2</f>
        <v>52.6</v>
      </c>
      <c r="K21" s="12"/>
      <c r="L21" s="12"/>
      <c r="M21" s="14"/>
    </row>
    <row r="22" spans="1:13" s="2" customFormat="1" ht="14.1" customHeight="1" x14ac:dyDescent="0.3">
      <c r="A22" s="86"/>
      <c r="B22" s="55" t="s">
        <v>82</v>
      </c>
      <c r="C22" s="56"/>
      <c r="D22" s="36" t="s">
        <v>81</v>
      </c>
      <c r="E22" s="37"/>
      <c r="F22" s="37"/>
      <c r="G22" s="38"/>
      <c r="H22" s="21"/>
      <c r="I22" s="34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233</v>
      </c>
      <c r="C23" s="30"/>
      <c r="D23" s="50"/>
      <c r="E23" s="51"/>
      <c r="F23" s="51"/>
      <c r="G23" s="52"/>
      <c r="H23" s="12">
        <f>SUM(I23)-2</f>
        <v>63.099999999999994</v>
      </c>
      <c r="I23" s="63">
        <v>65.099999999999994</v>
      </c>
      <c r="J23" s="12">
        <f>SUM(I23)+2</f>
        <v>67.099999999999994</v>
      </c>
      <c r="K23" s="12"/>
      <c r="L23" s="12"/>
      <c r="M23" s="14"/>
    </row>
    <row r="24" spans="1:13" s="2" customFormat="1" ht="14.1" customHeight="1" x14ac:dyDescent="0.3">
      <c r="A24" s="86"/>
      <c r="B24" s="55" t="s">
        <v>262</v>
      </c>
      <c r="C24" s="56"/>
      <c r="D24" s="36"/>
      <c r="E24" s="37"/>
      <c r="F24" s="37"/>
      <c r="G24" s="38"/>
      <c r="H24" s="21"/>
      <c r="I24" s="34"/>
      <c r="J24" s="21"/>
      <c r="K24" s="21"/>
      <c r="L24" s="21"/>
      <c r="M24" s="25"/>
    </row>
    <row r="25" spans="1:13" s="2" customFormat="1" ht="14.1" customHeight="1" x14ac:dyDescent="0.3">
      <c r="A25" s="92">
        <v>12</v>
      </c>
      <c r="B25" s="29" t="s">
        <v>45</v>
      </c>
      <c r="C25" s="30"/>
      <c r="D25" s="50" t="s">
        <v>46</v>
      </c>
      <c r="E25" s="51"/>
      <c r="F25" s="51"/>
      <c r="G25" s="52"/>
      <c r="H25" s="12">
        <f>SUM(I25)-1.1</f>
        <v>29.299999999999997</v>
      </c>
      <c r="I25" s="63">
        <v>30.4</v>
      </c>
      <c r="J25" s="12">
        <f>SUM(I25)+1.1</f>
        <v>31.5</v>
      </c>
      <c r="K25" s="12"/>
      <c r="L25" s="53"/>
      <c r="M25" s="100"/>
    </row>
    <row r="26" spans="1:13" s="2" customFormat="1" ht="14.1" customHeight="1" x14ac:dyDescent="0.3">
      <c r="A26" s="86"/>
      <c r="B26" s="55" t="s">
        <v>47</v>
      </c>
      <c r="C26" s="56"/>
      <c r="D26" s="57" t="s">
        <v>70</v>
      </c>
      <c r="E26" s="58"/>
      <c r="F26" s="58"/>
      <c r="G26" s="59"/>
      <c r="H26" s="21"/>
      <c r="I26" s="34"/>
      <c r="J26" s="21"/>
      <c r="K26" s="21"/>
      <c r="L26" s="49"/>
      <c r="M26" s="101"/>
    </row>
    <row r="27" spans="1:13" s="2" customFormat="1" ht="14.1" customHeight="1" x14ac:dyDescent="0.3">
      <c r="A27" s="92">
        <v>13</v>
      </c>
      <c r="B27" s="29" t="s">
        <v>48</v>
      </c>
      <c r="C27" s="30"/>
      <c r="D27" s="50" t="s">
        <v>46</v>
      </c>
      <c r="E27" s="51"/>
      <c r="F27" s="51"/>
      <c r="G27" s="52"/>
      <c r="H27" s="12">
        <f>SUM(I27)-1.3</f>
        <v>38.200000000000003</v>
      </c>
      <c r="I27" s="63">
        <v>39.5</v>
      </c>
      <c r="J27" s="12">
        <f>SUM(I27)+1.3</f>
        <v>40.799999999999997</v>
      </c>
      <c r="K27" s="12"/>
      <c r="L27" s="53"/>
      <c r="M27" s="100"/>
    </row>
    <row r="28" spans="1:13" s="2" customFormat="1" ht="14.1" customHeight="1" x14ac:dyDescent="0.3">
      <c r="A28" s="86"/>
      <c r="B28" s="55" t="s">
        <v>49</v>
      </c>
      <c r="C28" s="56"/>
      <c r="D28" s="57" t="s">
        <v>70</v>
      </c>
      <c r="E28" s="58"/>
      <c r="F28" s="58"/>
      <c r="G28" s="59"/>
      <c r="H28" s="21"/>
      <c r="I28" s="34"/>
      <c r="J28" s="21"/>
      <c r="K28" s="21"/>
      <c r="L28" s="49"/>
      <c r="M28" s="101"/>
    </row>
    <row r="29" spans="1:13" s="2" customFormat="1" ht="14.1" customHeight="1" x14ac:dyDescent="0.3">
      <c r="A29" s="92">
        <v>14</v>
      </c>
      <c r="B29" s="29" t="s">
        <v>50</v>
      </c>
      <c r="C29" s="30"/>
      <c r="D29" s="50" t="s">
        <v>51</v>
      </c>
      <c r="E29" s="51"/>
      <c r="F29" s="51"/>
      <c r="G29" s="52"/>
      <c r="H29" s="12">
        <f>SUM(I29)-3</f>
        <v>62.099999999999994</v>
      </c>
      <c r="I29" s="63">
        <v>65.099999999999994</v>
      </c>
      <c r="J29" s="12">
        <f>SUM(I29)+3</f>
        <v>68.099999999999994</v>
      </c>
      <c r="K29" s="12"/>
      <c r="L29" s="12"/>
      <c r="M29" s="14"/>
    </row>
    <row r="30" spans="1:13" s="2" customFormat="1" ht="14.1" customHeight="1" x14ac:dyDescent="0.3">
      <c r="A30" s="86"/>
      <c r="B30" s="55" t="s">
        <v>52</v>
      </c>
      <c r="C30" s="56"/>
      <c r="D30" s="57" t="s">
        <v>69</v>
      </c>
      <c r="E30" s="58"/>
      <c r="F30" s="58"/>
      <c r="G30" s="59"/>
      <c r="H30" s="21"/>
      <c r="I30" s="34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53</v>
      </c>
      <c r="C31" s="30"/>
      <c r="D31" s="50" t="s">
        <v>54</v>
      </c>
      <c r="E31" s="51"/>
      <c r="F31" s="51"/>
      <c r="G31" s="52"/>
      <c r="H31" s="12">
        <f>SUM(I31)-3</f>
        <v>64.8</v>
      </c>
      <c r="I31" s="63">
        <v>67.8</v>
      </c>
      <c r="J31" s="12">
        <f>SUM(I31)+3</f>
        <v>70.8</v>
      </c>
      <c r="K31" s="12"/>
      <c r="L31" s="12"/>
      <c r="M31" s="14"/>
    </row>
    <row r="32" spans="1:13" s="2" customFormat="1" ht="14.1" customHeight="1" x14ac:dyDescent="0.3">
      <c r="A32" s="86"/>
      <c r="B32" s="55" t="s">
        <v>55</v>
      </c>
      <c r="C32" s="56"/>
      <c r="D32" s="57" t="s">
        <v>68</v>
      </c>
      <c r="E32" s="58"/>
      <c r="F32" s="58"/>
      <c r="G32" s="59"/>
      <c r="H32" s="21"/>
      <c r="I32" s="34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67</v>
      </c>
      <c r="C33" s="30"/>
      <c r="D33" s="50" t="s">
        <v>65</v>
      </c>
      <c r="E33" s="51"/>
      <c r="F33" s="51"/>
      <c r="G33" s="52"/>
      <c r="H33" s="12">
        <f>SUM(I33)-2.3</f>
        <v>54.300000000000004</v>
      </c>
      <c r="I33" s="63">
        <v>56.6</v>
      </c>
      <c r="J33" s="12">
        <f>SUM(I33)+2.3</f>
        <v>58.9</v>
      </c>
      <c r="K33" s="12"/>
      <c r="L33" s="12"/>
      <c r="M33" s="14"/>
    </row>
    <row r="34" spans="1:13" s="2" customFormat="1" ht="14.1" customHeight="1" x14ac:dyDescent="0.3">
      <c r="A34" s="86"/>
      <c r="B34" s="55" t="s">
        <v>66</v>
      </c>
      <c r="C34" s="56"/>
      <c r="D34" s="57" t="s">
        <v>65</v>
      </c>
      <c r="E34" s="58"/>
      <c r="F34" s="58"/>
      <c r="G34" s="59"/>
      <c r="H34" s="21"/>
      <c r="I34" s="34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261</v>
      </c>
      <c r="C35" s="30"/>
      <c r="D35" s="50" t="s">
        <v>260</v>
      </c>
      <c r="E35" s="51"/>
      <c r="F35" s="51"/>
      <c r="G35" s="52"/>
      <c r="H35" s="12">
        <f>SUM(I35)-2.1</f>
        <v>50.6</v>
      </c>
      <c r="I35" s="63">
        <v>52.7</v>
      </c>
      <c r="J35" s="12">
        <f>SUM(I35)+2.1</f>
        <v>54.800000000000004</v>
      </c>
      <c r="K35" s="12"/>
      <c r="L35" s="12"/>
      <c r="M35" s="14"/>
    </row>
    <row r="36" spans="1:13" s="2" customFormat="1" ht="14.1" customHeight="1" x14ac:dyDescent="0.3">
      <c r="A36" s="86"/>
      <c r="B36" s="55" t="s">
        <v>259</v>
      </c>
      <c r="C36" s="56"/>
      <c r="D36" s="57" t="s">
        <v>258</v>
      </c>
      <c r="E36" s="58"/>
      <c r="F36" s="58"/>
      <c r="G36" s="59"/>
      <c r="H36" s="21"/>
      <c r="I36" s="34"/>
      <c r="J36" s="21"/>
      <c r="K36" s="21"/>
      <c r="L36" s="21"/>
      <c r="M36" s="25"/>
    </row>
    <row r="37" spans="1:13" s="2" customFormat="1" ht="14.1" customHeight="1" x14ac:dyDescent="0.3">
      <c r="A37" s="92">
        <v>18</v>
      </c>
      <c r="B37" s="29" t="s">
        <v>134</v>
      </c>
      <c r="C37" s="30"/>
      <c r="D37" s="50" t="s">
        <v>133</v>
      </c>
      <c r="E37" s="51"/>
      <c r="F37" s="51"/>
      <c r="G37" s="52"/>
      <c r="H37" s="26">
        <f>SUM(I37)-0.2</f>
        <v>5.3</v>
      </c>
      <c r="I37" s="46">
        <v>5.5</v>
      </c>
      <c r="J37" s="47">
        <f>SUM(I37)+0.2</f>
        <v>5.7</v>
      </c>
      <c r="K37" s="12"/>
      <c r="L37" s="12"/>
      <c r="M37" s="112"/>
    </row>
    <row r="38" spans="1:13" s="2" customFormat="1" ht="14.1" customHeight="1" x14ac:dyDescent="0.3">
      <c r="A38" s="86"/>
      <c r="B38" s="55" t="s">
        <v>132</v>
      </c>
      <c r="C38" s="56"/>
      <c r="D38" s="57" t="s">
        <v>131</v>
      </c>
      <c r="E38" s="58"/>
      <c r="F38" s="58"/>
      <c r="G38" s="59"/>
      <c r="H38" s="26"/>
      <c r="I38" s="46"/>
      <c r="J38" s="47"/>
      <c r="K38" s="21"/>
      <c r="L38" s="21"/>
      <c r="M38" s="113"/>
    </row>
    <row r="39" spans="1:13" s="2" customFormat="1" ht="14.1" customHeight="1" x14ac:dyDescent="0.3">
      <c r="A39" s="92">
        <v>19</v>
      </c>
      <c r="B39" s="29" t="s">
        <v>130</v>
      </c>
      <c r="C39" s="30"/>
      <c r="D39" s="50" t="s">
        <v>129</v>
      </c>
      <c r="E39" s="51"/>
      <c r="F39" s="51"/>
      <c r="G39" s="52"/>
      <c r="H39" s="26">
        <f>SUM(I39)-0.6</f>
        <v>12.4</v>
      </c>
      <c r="I39" s="46">
        <v>13</v>
      </c>
      <c r="J39" s="47">
        <f>SUM(I39)+0.6</f>
        <v>13.6</v>
      </c>
      <c r="K39" s="12"/>
      <c r="L39" s="12"/>
      <c r="M39" s="112"/>
    </row>
    <row r="40" spans="1:13" s="2" customFormat="1" ht="14.1" customHeight="1" x14ac:dyDescent="0.3">
      <c r="A40" s="86"/>
      <c r="B40" s="55" t="s">
        <v>128</v>
      </c>
      <c r="C40" s="56"/>
      <c r="D40" s="57" t="s">
        <v>127</v>
      </c>
      <c r="E40" s="58"/>
      <c r="F40" s="58"/>
      <c r="G40" s="59"/>
      <c r="H40" s="26"/>
      <c r="I40" s="46"/>
      <c r="J40" s="47"/>
      <c r="K40" s="21"/>
      <c r="L40" s="21"/>
      <c r="M40" s="113"/>
    </row>
    <row r="41" spans="1:13" ht="14.1" customHeight="1" x14ac:dyDescent="0.3">
      <c r="A41" s="92">
        <v>20</v>
      </c>
      <c r="B41" s="29" t="s">
        <v>77</v>
      </c>
      <c r="C41" s="30"/>
      <c r="D41" s="54"/>
      <c r="E41" s="54"/>
      <c r="F41" s="54"/>
      <c r="G41" s="54"/>
      <c r="H41" s="26">
        <f>SUM(I41)-0.5</f>
        <v>12.5</v>
      </c>
      <c r="I41" s="46">
        <v>13</v>
      </c>
      <c r="J41" s="47">
        <f>SUM(I41)+0.5</f>
        <v>13.5</v>
      </c>
      <c r="K41" s="12"/>
      <c r="L41" s="12"/>
      <c r="M41" s="112"/>
    </row>
    <row r="42" spans="1:13" ht="14.1" customHeight="1" x14ac:dyDescent="0.3">
      <c r="A42" s="86"/>
      <c r="B42" s="44" t="s">
        <v>78</v>
      </c>
      <c r="C42" s="45"/>
      <c r="D42" s="36"/>
      <c r="E42" s="37"/>
      <c r="F42" s="37"/>
      <c r="G42" s="38"/>
      <c r="H42" s="26"/>
      <c r="I42" s="46"/>
      <c r="J42" s="47"/>
      <c r="K42" s="21"/>
      <c r="L42" s="21"/>
      <c r="M42" s="113"/>
    </row>
    <row r="43" spans="1:13" ht="14.1" customHeight="1" x14ac:dyDescent="0.3">
      <c r="A43" s="92">
        <v>21</v>
      </c>
      <c r="B43" s="29" t="s">
        <v>79</v>
      </c>
      <c r="C43" s="30"/>
      <c r="D43" s="54"/>
      <c r="E43" s="54"/>
      <c r="F43" s="54"/>
      <c r="G43" s="54"/>
      <c r="H43" s="26">
        <f>SUM(I43)-0.5</f>
        <v>13</v>
      </c>
      <c r="I43" s="46">
        <v>13.5</v>
      </c>
      <c r="J43" s="47">
        <f>SUM(I43)+0.5</f>
        <v>14</v>
      </c>
      <c r="K43" s="12"/>
      <c r="L43" s="12"/>
      <c r="M43" s="112"/>
    </row>
    <row r="44" spans="1:13" ht="14.1" customHeight="1" x14ac:dyDescent="0.3">
      <c r="A44" s="86"/>
      <c r="B44" s="49" t="s">
        <v>80</v>
      </c>
      <c r="C44" s="49"/>
      <c r="D44" s="36"/>
      <c r="E44" s="37"/>
      <c r="F44" s="37"/>
      <c r="G44" s="38"/>
      <c r="H44" s="26"/>
      <c r="I44" s="46"/>
      <c r="J44" s="47"/>
      <c r="K44" s="21"/>
      <c r="L44" s="21"/>
      <c r="M44" s="113"/>
    </row>
    <row r="45" spans="1:13" s="2" customFormat="1" ht="14.1" customHeight="1" x14ac:dyDescent="0.3">
      <c r="A45" s="92">
        <v>22</v>
      </c>
      <c r="B45" s="29" t="s">
        <v>153</v>
      </c>
      <c r="C45" s="30"/>
      <c r="D45" s="31"/>
      <c r="E45" s="32"/>
      <c r="F45" s="32"/>
      <c r="G45" s="33"/>
      <c r="H45" s="12">
        <v>1</v>
      </c>
      <c r="I45" s="63">
        <v>1</v>
      </c>
      <c r="J45" s="12">
        <v>1</v>
      </c>
      <c r="K45" s="12"/>
      <c r="L45" s="12"/>
      <c r="M45" s="14"/>
    </row>
    <row r="46" spans="1:13" s="2" customFormat="1" ht="14.1" customHeight="1" x14ac:dyDescent="0.3">
      <c r="A46" s="86"/>
      <c r="B46" s="44" t="s">
        <v>167</v>
      </c>
      <c r="C46" s="45"/>
      <c r="D46" s="36" t="s">
        <v>268</v>
      </c>
      <c r="E46" s="37"/>
      <c r="F46" s="37"/>
      <c r="G46" s="38"/>
      <c r="H46" s="21"/>
      <c r="I46" s="34"/>
      <c r="J46" s="21"/>
      <c r="K46" s="21"/>
      <c r="L46" s="21"/>
      <c r="M46" s="25"/>
    </row>
    <row r="47" spans="1:13" s="2" customFormat="1" ht="14.1" customHeight="1" x14ac:dyDescent="0.3">
      <c r="A47" s="92">
        <v>23</v>
      </c>
      <c r="B47" s="39" t="s">
        <v>106</v>
      </c>
      <c r="C47" s="40"/>
      <c r="D47" s="41"/>
      <c r="E47" s="42"/>
      <c r="F47" s="42"/>
      <c r="G47" s="43"/>
      <c r="H47" s="23">
        <f>SUM(I47)-2.5</f>
        <v>100</v>
      </c>
      <c r="I47" s="93">
        <v>102.5</v>
      </c>
      <c r="J47" s="23">
        <f>SUM(I47)+2.5</f>
        <v>105</v>
      </c>
      <c r="K47" s="23"/>
      <c r="L47" s="23"/>
      <c r="M47" s="24"/>
    </row>
    <row r="48" spans="1:13" s="2" customFormat="1" ht="14.1" customHeight="1" thickBot="1" x14ac:dyDescent="0.35">
      <c r="A48" s="105"/>
      <c r="B48" s="16" t="s">
        <v>105</v>
      </c>
      <c r="C48" s="17"/>
      <c r="D48" s="18"/>
      <c r="E48" s="19"/>
      <c r="F48" s="19"/>
      <c r="G48" s="20"/>
      <c r="H48" s="13"/>
      <c r="I48" s="106"/>
      <c r="J48" s="13"/>
      <c r="K48" s="13"/>
      <c r="L48" s="13"/>
      <c r="M48" s="15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  <row r="54" ht="14.1" customHeight="1" x14ac:dyDescent="0.3"/>
    <row r="55" ht="14.1" customHeight="1" x14ac:dyDescent="0.3"/>
    <row r="56" ht="14.1" customHeight="1" x14ac:dyDescent="0.3"/>
    <row r="57" ht="14.1" customHeight="1" x14ac:dyDescent="0.3"/>
    <row r="58" ht="14.1" customHeight="1" x14ac:dyDescent="0.3"/>
    <row r="59" ht="14.1" customHeight="1" x14ac:dyDescent="0.3"/>
  </sheetData>
  <mergeCells count="256">
    <mergeCell ref="J3:J4"/>
    <mergeCell ref="J7:J8"/>
    <mergeCell ref="K7:K8"/>
    <mergeCell ref="K5:K6"/>
    <mergeCell ref="L7:L8"/>
    <mergeCell ref="M7:M8"/>
    <mergeCell ref="L3:L4"/>
    <mergeCell ref="A1:L1"/>
    <mergeCell ref="B2:C2"/>
    <mergeCell ref="D2:G2"/>
    <mergeCell ref="A3:A4"/>
    <mergeCell ref="B3:C3"/>
    <mergeCell ref="B8:C8"/>
    <mergeCell ref="D8:G8"/>
    <mergeCell ref="L5:L6"/>
    <mergeCell ref="M5:M6"/>
    <mergeCell ref="M3:M4"/>
    <mergeCell ref="B4:C4"/>
    <mergeCell ref="D4:G4"/>
    <mergeCell ref="K3:K4"/>
    <mergeCell ref="D6:G6"/>
    <mergeCell ref="D3:G3"/>
    <mergeCell ref="H3:H4"/>
    <mergeCell ref="I3:I4"/>
    <mergeCell ref="A5:A6"/>
    <mergeCell ref="B5:C5"/>
    <mergeCell ref="D5:G5"/>
    <mergeCell ref="H5:H6"/>
    <mergeCell ref="I5:I6"/>
    <mergeCell ref="J5:J6"/>
    <mergeCell ref="B6:C6"/>
    <mergeCell ref="H11:H12"/>
    <mergeCell ref="I11:I12"/>
    <mergeCell ref="A9:A10"/>
    <mergeCell ref="B9:C9"/>
    <mergeCell ref="D9:G9"/>
    <mergeCell ref="H9:H10"/>
    <mergeCell ref="I9:I10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7:A8"/>
    <mergeCell ref="B7:C7"/>
    <mergeCell ref="D7:G7"/>
    <mergeCell ref="H7:H8"/>
    <mergeCell ref="I7:I8"/>
    <mergeCell ref="J11:J12"/>
    <mergeCell ref="J9:J10"/>
    <mergeCell ref="A11:A12"/>
    <mergeCell ref="B11:C11"/>
    <mergeCell ref="D11:G11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B36:C36"/>
    <mergeCell ref="D36:G36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K45:K46"/>
    <mergeCell ref="L45:L46"/>
    <mergeCell ref="M45:M46"/>
    <mergeCell ref="K37:K38"/>
    <mergeCell ref="L37:L38"/>
    <mergeCell ref="M37:M38"/>
    <mergeCell ref="M39:M40"/>
    <mergeCell ref="K41:K42"/>
    <mergeCell ref="A45:A46"/>
    <mergeCell ref="B45:C45"/>
    <mergeCell ref="D45:G45"/>
    <mergeCell ref="H45:H46"/>
    <mergeCell ref="I45:I46"/>
    <mergeCell ref="I47:I48"/>
    <mergeCell ref="B48:C48"/>
    <mergeCell ref="D48:G48"/>
    <mergeCell ref="A47:A48"/>
    <mergeCell ref="B47:C47"/>
    <mergeCell ref="L47:L48"/>
    <mergeCell ref="M47:M48"/>
    <mergeCell ref="D47:G47"/>
    <mergeCell ref="H47:H48"/>
    <mergeCell ref="J47:J48"/>
    <mergeCell ref="J45:J46"/>
    <mergeCell ref="D37:G37"/>
    <mergeCell ref="H37:H38"/>
    <mergeCell ref="I37:I38"/>
    <mergeCell ref="B46:C46"/>
    <mergeCell ref="D46:G46"/>
    <mergeCell ref="K47:K48"/>
    <mergeCell ref="J37:J38"/>
    <mergeCell ref="J39:J40"/>
    <mergeCell ref="K39:K40"/>
    <mergeCell ref="L39:L40"/>
    <mergeCell ref="B40:C40"/>
    <mergeCell ref="D40:G40"/>
    <mergeCell ref="B39:C39"/>
    <mergeCell ref="D39:G39"/>
    <mergeCell ref="H39:H40"/>
    <mergeCell ref="I39:I40"/>
    <mergeCell ref="A41:A42"/>
    <mergeCell ref="B41:C41"/>
    <mergeCell ref="D41:G41"/>
    <mergeCell ref="H41:H42"/>
    <mergeCell ref="I41:I42"/>
    <mergeCell ref="B38:C38"/>
    <mergeCell ref="D38:G38"/>
    <mergeCell ref="A39:A40"/>
    <mergeCell ref="A37:A38"/>
    <mergeCell ref="B37:C37"/>
    <mergeCell ref="B44:C44"/>
    <mergeCell ref="A43:A44"/>
    <mergeCell ref="B43:C43"/>
    <mergeCell ref="D43:G43"/>
    <mergeCell ref="H43:H44"/>
    <mergeCell ref="I43:I44"/>
    <mergeCell ref="D44:G44"/>
    <mergeCell ref="L41:L42"/>
    <mergeCell ref="M41:M42"/>
    <mergeCell ref="B42:C42"/>
    <mergeCell ref="D42:G42"/>
    <mergeCell ref="J41:J42"/>
    <mergeCell ref="J43:J44"/>
    <mergeCell ref="K43:K44"/>
    <mergeCell ref="L43:L44"/>
    <mergeCell ref="M43:M4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03AC-89B2-41D1-BA36-08B7F07DC7A3}">
  <sheetPr codeName="Sheet8">
    <tabColor theme="7"/>
  </sheetPr>
  <dimension ref="A1:M60"/>
  <sheetViews>
    <sheetView zoomScale="110" zoomScaleNormal="110" zoomScalePageLayoutView="110" workbookViewId="0">
      <selection activeCell="U16" sqref="U16:U17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72">
        <v>55</v>
      </c>
      <c r="I3" s="69">
        <f>SUM(H3)+3</f>
        <v>58</v>
      </c>
      <c r="J3" s="69">
        <f>SUM(I3)+3</f>
        <v>61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46"/>
      <c r="I4" s="2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63">
        <v>52</v>
      </c>
      <c r="I5" s="12">
        <f>SUM(H5)+4</f>
        <v>56</v>
      </c>
      <c r="J5" s="12">
        <f>SUM(I5)+4</f>
        <v>60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34"/>
      <c r="I6" s="21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63">
        <v>51</v>
      </c>
      <c r="I7" s="12">
        <f>SUM(H7)+4</f>
        <v>55</v>
      </c>
      <c r="J7" s="12">
        <f>SUM(I7)+4</f>
        <v>59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34"/>
      <c r="I8" s="21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63">
        <v>40</v>
      </c>
      <c r="I9" s="12">
        <f>SUM(H9)+3.2</f>
        <v>43.2</v>
      </c>
      <c r="J9" s="12">
        <f>SUM(I9)+3.2</f>
        <v>46.400000000000006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34"/>
      <c r="I10" s="21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46">
        <v>20</v>
      </c>
      <c r="I11" s="26">
        <f>SUM(H11)+1</f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46"/>
      <c r="I12" s="2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46">
        <v>17.100000000000001</v>
      </c>
      <c r="I13" s="26">
        <f>SUM(H13)+0.6</f>
        <v>17.700000000000003</v>
      </c>
      <c r="J13" s="26">
        <f>SUM(I13)+0.6</f>
        <v>18.300000000000004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46"/>
      <c r="I14" s="2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46">
        <v>8.1999999999999993</v>
      </c>
      <c r="I15" s="26">
        <f>SUM(H15)+0.3</f>
        <v>8.5</v>
      </c>
      <c r="J15" s="26">
        <f>SUM(I15)+0.3</f>
        <v>8.8000000000000007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46"/>
      <c r="I16" s="2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46">
        <v>45.8</v>
      </c>
      <c r="I17" s="26">
        <f>SUM(H17)+1.6</f>
        <v>47.4</v>
      </c>
      <c r="J17" s="26">
        <f>SUM(I17)+1.6</f>
        <v>49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164</v>
      </c>
      <c r="E18" s="37"/>
      <c r="F18" s="37"/>
      <c r="G18" s="38"/>
      <c r="H18" s="46"/>
      <c r="I18" s="2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46">
        <v>46</v>
      </c>
      <c r="I19" s="26">
        <f>SUM(H19)+2</f>
        <v>48</v>
      </c>
      <c r="J19" s="26">
        <f>SUM(I19)+2</f>
        <v>50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46"/>
      <c r="I20" s="2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46">
        <v>40</v>
      </c>
      <c r="I21" s="26">
        <f>SUM(H21)+2</f>
        <v>42</v>
      </c>
      <c r="J21" s="26">
        <f>SUM(I21)+2</f>
        <v>44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46"/>
      <c r="I22" s="2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46">
        <v>19</v>
      </c>
      <c r="I23" s="26">
        <f>SUM(H23)+0.8</f>
        <v>19.8</v>
      </c>
      <c r="J23" s="26">
        <f>SUM(I23)+0.8</f>
        <v>20.6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46"/>
      <c r="I24" s="2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39" t="s">
        <v>186</v>
      </c>
      <c r="C25" s="40"/>
      <c r="D25" s="114"/>
      <c r="E25" s="114"/>
      <c r="F25" s="114"/>
      <c r="G25" s="114"/>
      <c r="H25" s="34">
        <v>32.9</v>
      </c>
      <c r="I25" s="21">
        <f>SUM(H25)+2.5</f>
        <v>35.4</v>
      </c>
      <c r="J25" s="21">
        <f>SUM(I25)+2.5</f>
        <v>37.9</v>
      </c>
      <c r="K25" s="12"/>
      <c r="L25" s="12"/>
      <c r="M25" s="14"/>
    </row>
    <row r="26" spans="1:13" s="2" customFormat="1" ht="14.1" customHeight="1" x14ac:dyDescent="0.3">
      <c r="A26" s="27"/>
      <c r="B26" s="44" t="s">
        <v>185</v>
      </c>
      <c r="C26" s="45"/>
      <c r="D26" s="36" t="s">
        <v>184</v>
      </c>
      <c r="E26" s="37"/>
      <c r="F26" s="37"/>
      <c r="G26" s="38"/>
      <c r="H26" s="46"/>
      <c r="I26" s="26"/>
      <c r="J26" s="26"/>
      <c r="K26" s="21"/>
      <c r="L26" s="21"/>
      <c r="M26" s="25"/>
    </row>
    <row r="27" spans="1:13" s="2" customFormat="1" ht="14.1" customHeight="1" x14ac:dyDescent="0.3">
      <c r="A27" s="27">
        <v>13</v>
      </c>
      <c r="B27" s="29" t="s">
        <v>183</v>
      </c>
      <c r="C27" s="30"/>
      <c r="D27" s="54"/>
      <c r="E27" s="54"/>
      <c r="F27" s="54"/>
      <c r="G27" s="54"/>
      <c r="H27" s="46">
        <v>19.5</v>
      </c>
      <c r="I27" s="26">
        <f>SUM(H27)+1.5</f>
        <v>21</v>
      </c>
      <c r="J27" s="26">
        <f>SUM(I27)+1.5</f>
        <v>22.5</v>
      </c>
      <c r="K27" s="26"/>
      <c r="L27" s="26"/>
      <c r="M27" s="48"/>
    </row>
    <row r="28" spans="1:13" s="2" customFormat="1" ht="14.1" customHeight="1" x14ac:dyDescent="0.3">
      <c r="A28" s="27"/>
      <c r="B28" s="49" t="s">
        <v>182</v>
      </c>
      <c r="C28" s="49"/>
      <c r="D28" s="36"/>
      <c r="E28" s="37"/>
      <c r="F28" s="37"/>
      <c r="G28" s="38"/>
      <c r="H28" s="46"/>
      <c r="I28" s="2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244</v>
      </c>
      <c r="C29" s="30"/>
      <c r="D29" s="50" t="s">
        <v>245</v>
      </c>
      <c r="E29" s="51"/>
      <c r="F29" s="51"/>
      <c r="G29" s="52"/>
      <c r="H29" s="46">
        <v>12.9</v>
      </c>
      <c r="I29" s="47">
        <f>SUM(H29)+0.5</f>
        <v>13.4</v>
      </c>
      <c r="J29" s="47">
        <f>SUM(I29)+0.5</f>
        <v>13.9</v>
      </c>
      <c r="K29" s="12"/>
      <c r="L29" s="12"/>
      <c r="M29" s="14"/>
    </row>
    <row r="30" spans="1:13" s="2" customFormat="1" ht="14.1" customHeight="1" x14ac:dyDescent="0.3">
      <c r="A30" s="27"/>
      <c r="B30" s="44" t="s">
        <v>246</v>
      </c>
      <c r="C30" s="45"/>
      <c r="D30" s="36" t="s">
        <v>247</v>
      </c>
      <c r="E30" s="37"/>
      <c r="F30" s="37"/>
      <c r="G30" s="38"/>
      <c r="H30" s="46"/>
      <c r="I30" s="47"/>
      <c r="J30" s="47"/>
      <c r="K30" s="21"/>
      <c r="L30" s="21"/>
      <c r="M30" s="25"/>
    </row>
    <row r="31" spans="1:13" ht="14.1" customHeight="1" x14ac:dyDescent="0.3">
      <c r="A31" s="27">
        <v>15</v>
      </c>
      <c r="B31" s="39" t="s">
        <v>248</v>
      </c>
      <c r="C31" s="40"/>
      <c r="D31" s="114"/>
      <c r="E31" s="114"/>
      <c r="F31" s="114"/>
      <c r="G31" s="114"/>
      <c r="H31" s="34">
        <v>17.399999999999999</v>
      </c>
      <c r="I31" s="21">
        <f>SUM(H31)+0.7</f>
        <v>18.099999999999998</v>
      </c>
      <c r="J31" s="21">
        <f>SUM(I31)+0.7</f>
        <v>18.799999999999997</v>
      </c>
      <c r="K31" s="23"/>
      <c r="L31" s="23"/>
      <c r="M31" s="24"/>
    </row>
    <row r="32" spans="1:13" ht="14.1" customHeight="1" x14ac:dyDescent="0.3">
      <c r="A32" s="27"/>
      <c r="B32" s="44" t="s">
        <v>220</v>
      </c>
      <c r="C32" s="45"/>
      <c r="D32" s="36"/>
      <c r="E32" s="37"/>
      <c r="F32" s="37"/>
      <c r="G32" s="38"/>
      <c r="H32" s="46"/>
      <c r="I32" s="26"/>
      <c r="J32" s="26"/>
      <c r="K32" s="21"/>
      <c r="L32" s="21"/>
      <c r="M32" s="25"/>
    </row>
    <row r="33" spans="1:13" ht="14.1" customHeight="1" x14ac:dyDescent="0.3">
      <c r="A33" s="27">
        <v>16</v>
      </c>
      <c r="B33" s="29" t="s">
        <v>249</v>
      </c>
      <c r="C33" s="30"/>
      <c r="D33" s="61" t="s">
        <v>251</v>
      </c>
      <c r="E33" s="61"/>
      <c r="F33" s="61"/>
      <c r="G33" s="61"/>
      <c r="H33" s="46">
        <v>4.5</v>
      </c>
      <c r="I33" s="26">
        <f>SUM(H33)+0.2</f>
        <v>4.7</v>
      </c>
      <c r="J33" s="26">
        <f>SUM(I33)+0.2</f>
        <v>4.9000000000000004</v>
      </c>
      <c r="K33" s="12"/>
      <c r="L33" s="12"/>
      <c r="M33" s="14"/>
    </row>
    <row r="34" spans="1:13" ht="14.1" customHeight="1" x14ac:dyDescent="0.3">
      <c r="A34" s="27"/>
      <c r="B34" s="49" t="s">
        <v>250</v>
      </c>
      <c r="C34" s="49"/>
      <c r="D34" s="36" t="s">
        <v>252</v>
      </c>
      <c r="E34" s="37"/>
      <c r="F34" s="37"/>
      <c r="G34" s="38"/>
      <c r="H34" s="46"/>
      <c r="I34" s="26"/>
      <c r="J34" s="26"/>
      <c r="K34" s="21"/>
      <c r="L34" s="21"/>
      <c r="M34" s="25"/>
    </row>
    <row r="35" spans="1:13" s="2" customFormat="1" ht="14.1" customHeight="1" x14ac:dyDescent="0.3">
      <c r="A35" s="27">
        <v>17</v>
      </c>
      <c r="B35" s="29" t="s">
        <v>153</v>
      </c>
      <c r="C35" s="30"/>
      <c r="D35" s="31"/>
      <c r="E35" s="32"/>
      <c r="F35" s="32"/>
      <c r="G35" s="33"/>
      <c r="H35" s="46">
        <v>13.9</v>
      </c>
      <c r="I35" s="26">
        <f>SUM(H35)+0.6</f>
        <v>14.5</v>
      </c>
      <c r="J35" s="26">
        <f>SUM(I35)+0.6</f>
        <v>15.1</v>
      </c>
      <c r="K35" s="12"/>
      <c r="L35" s="12"/>
      <c r="M35" s="14"/>
    </row>
    <row r="36" spans="1:13" s="2" customFormat="1" ht="14.1" customHeight="1" x14ac:dyDescent="0.3">
      <c r="A36" s="27"/>
      <c r="B36" s="44" t="s">
        <v>152</v>
      </c>
      <c r="C36" s="45"/>
      <c r="D36" s="36" t="s">
        <v>253</v>
      </c>
      <c r="E36" s="37"/>
      <c r="F36" s="37"/>
      <c r="G36" s="38"/>
      <c r="H36" s="46"/>
      <c r="I36" s="26"/>
      <c r="J36" s="26"/>
      <c r="K36" s="21"/>
      <c r="L36" s="21"/>
      <c r="M36" s="25"/>
    </row>
    <row r="37" spans="1:13" s="2" customFormat="1" ht="14.1" customHeight="1" x14ac:dyDescent="0.3">
      <c r="A37" s="27">
        <v>18</v>
      </c>
      <c r="B37" s="39" t="s">
        <v>151</v>
      </c>
      <c r="C37" s="40"/>
      <c r="D37" s="41"/>
      <c r="E37" s="42"/>
      <c r="F37" s="42"/>
      <c r="G37" s="43"/>
      <c r="H37" s="34">
        <v>3.4</v>
      </c>
      <c r="I37" s="21">
        <f>SUM(H37)+0.5</f>
        <v>3.9</v>
      </c>
      <c r="J37" s="21">
        <f>SUM(I37)+0.5</f>
        <v>4.4000000000000004</v>
      </c>
      <c r="K37" s="23"/>
      <c r="L37" s="23"/>
      <c r="M37" s="24"/>
    </row>
    <row r="38" spans="1:13" s="2" customFormat="1" ht="14.1" customHeight="1" thickBot="1" x14ac:dyDescent="0.35">
      <c r="A38" s="28"/>
      <c r="B38" s="16" t="s">
        <v>150</v>
      </c>
      <c r="C38" s="17"/>
      <c r="D38" s="18" t="s">
        <v>254</v>
      </c>
      <c r="E38" s="19"/>
      <c r="F38" s="19"/>
      <c r="G38" s="20"/>
      <c r="H38" s="35"/>
      <c r="I38" s="22"/>
      <c r="J38" s="22"/>
      <c r="K38" s="13"/>
      <c r="L38" s="13"/>
      <c r="M38" s="15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J3:J4"/>
    <mergeCell ref="M7:M8"/>
    <mergeCell ref="B8:C8"/>
    <mergeCell ref="D8:G8"/>
    <mergeCell ref="K5:K6"/>
    <mergeCell ref="L5:L6"/>
    <mergeCell ref="M5:M6"/>
    <mergeCell ref="B6:C6"/>
    <mergeCell ref="D6:G6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1:A12"/>
    <mergeCell ref="B11:C11"/>
    <mergeCell ref="D11:G11"/>
    <mergeCell ref="A9:A10"/>
    <mergeCell ref="B9:C9"/>
    <mergeCell ref="L3:L4"/>
    <mergeCell ref="K7:K8"/>
    <mergeCell ref="L7:L8"/>
    <mergeCell ref="H9:H10"/>
    <mergeCell ref="K11:K12"/>
    <mergeCell ref="I9:I10"/>
    <mergeCell ref="I11:I12"/>
    <mergeCell ref="L11:L12"/>
    <mergeCell ref="A7:A8"/>
    <mergeCell ref="B7:C7"/>
    <mergeCell ref="D7:G7"/>
    <mergeCell ref="H7:H8"/>
    <mergeCell ref="I7:I8"/>
    <mergeCell ref="M11:M12"/>
    <mergeCell ref="B12:C12"/>
    <mergeCell ref="D12:G12"/>
    <mergeCell ref="K9:K10"/>
    <mergeCell ref="L9:L10"/>
    <mergeCell ref="M9:M10"/>
    <mergeCell ref="B10:C10"/>
    <mergeCell ref="D10:G10"/>
    <mergeCell ref="H11:H12"/>
    <mergeCell ref="D9:G9"/>
    <mergeCell ref="A15:A16"/>
    <mergeCell ref="B15:C15"/>
    <mergeCell ref="D15:G15"/>
    <mergeCell ref="H15:H16"/>
    <mergeCell ref="A13:A14"/>
    <mergeCell ref="B13:C13"/>
    <mergeCell ref="D13:G13"/>
    <mergeCell ref="H13:H14"/>
    <mergeCell ref="K13:K14"/>
    <mergeCell ref="L13:L14"/>
    <mergeCell ref="M13:M14"/>
    <mergeCell ref="B14:C14"/>
    <mergeCell ref="D14:G14"/>
    <mergeCell ref="J15:J16"/>
    <mergeCell ref="I13:I14"/>
    <mergeCell ref="I15:I16"/>
    <mergeCell ref="I17:I18"/>
    <mergeCell ref="I19:I20"/>
    <mergeCell ref="K15:K16"/>
    <mergeCell ref="L15:L16"/>
    <mergeCell ref="M15:M16"/>
    <mergeCell ref="B16:C16"/>
    <mergeCell ref="D16:G16"/>
    <mergeCell ref="J17:J18"/>
    <mergeCell ref="J19:J20"/>
    <mergeCell ref="K19:K20"/>
    <mergeCell ref="A19:A20"/>
    <mergeCell ref="B19:C19"/>
    <mergeCell ref="D19:G19"/>
    <mergeCell ref="H19:H20"/>
    <mergeCell ref="A17:A18"/>
    <mergeCell ref="B17:C17"/>
    <mergeCell ref="D17:G17"/>
    <mergeCell ref="H17:H18"/>
    <mergeCell ref="I21:I22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23:A24"/>
    <mergeCell ref="B23:C23"/>
    <mergeCell ref="D23:G23"/>
    <mergeCell ref="H23:H24"/>
    <mergeCell ref="A21:A22"/>
    <mergeCell ref="B21:C21"/>
    <mergeCell ref="D21:G21"/>
    <mergeCell ref="H21:H22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J23:J24"/>
    <mergeCell ref="A29:A30"/>
    <mergeCell ref="B29:C29"/>
    <mergeCell ref="D29:G29"/>
    <mergeCell ref="H29:H30"/>
    <mergeCell ref="I25:I26"/>
    <mergeCell ref="I23:I24"/>
    <mergeCell ref="D26:G26"/>
    <mergeCell ref="A27:A28"/>
    <mergeCell ref="B27:C27"/>
    <mergeCell ref="D27:G27"/>
    <mergeCell ref="H27:H28"/>
    <mergeCell ref="A25:A26"/>
    <mergeCell ref="B25:C25"/>
    <mergeCell ref="D25:G25"/>
    <mergeCell ref="H25:H26"/>
    <mergeCell ref="M31:M32"/>
    <mergeCell ref="B32:C32"/>
    <mergeCell ref="D32:G32"/>
    <mergeCell ref="A31:A32"/>
    <mergeCell ref="B31:C31"/>
    <mergeCell ref="D31:G31"/>
    <mergeCell ref="H31:H32"/>
    <mergeCell ref="M27:M28"/>
    <mergeCell ref="B28:C28"/>
    <mergeCell ref="D28:G28"/>
    <mergeCell ref="A33:A34"/>
    <mergeCell ref="B33:C33"/>
    <mergeCell ref="D33:G33"/>
    <mergeCell ref="H33:H34"/>
    <mergeCell ref="I33:I34"/>
    <mergeCell ref="I31:I32"/>
    <mergeCell ref="K31:K32"/>
    <mergeCell ref="K37:K38"/>
    <mergeCell ref="L37:L38"/>
    <mergeCell ref="M37:M38"/>
    <mergeCell ref="B38:C38"/>
    <mergeCell ref="D38:G38"/>
    <mergeCell ref="J37:J38"/>
    <mergeCell ref="K35:K36"/>
    <mergeCell ref="L35:L36"/>
    <mergeCell ref="M35:M36"/>
    <mergeCell ref="B36:C36"/>
    <mergeCell ref="D36:G36"/>
    <mergeCell ref="A35:A36"/>
    <mergeCell ref="B35:C35"/>
    <mergeCell ref="D35:G35"/>
    <mergeCell ref="H35:H36"/>
    <mergeCell ref="J35:J36"/>
    <mergeCell ref="A37:A38"/>
    <mergeCell ref="B37:C37"/>
    <mergeCell ref="D37:G37"/>
    <mergeCell ref="H37:H38"/>
    <mergeCell ref="I37:I38"/>
    <mergeCell ref="I35:I36"/>
    <mergeCell ref="M25:M26"/>
    <mergeCell ref="B26:C26"/>
    <mergeCell ref="J25:J26"/>
    <mergeCell ref="J27:J28"/>
    <mergeCell ref="J29:J30"/>
    <mergeCell ref="J31:J32"/>
    <mergeCell ref="I29:I30"/>
    <mergeCell ref="I27:I28"/>
    <mergeCell ref="K27:K28"/>
    <mergeCell ref="L27:L28"/>
    <mergeCell ref="M33:M34"/>
    <mergeCell ref="B34:C34"/>
    <mergeCell ref="D34:G34"/>
    <mergeCell ref="K29:K30"/>
    <mergeCell ref="L29:L30"/>
    <mergeCell ref="M29:M30"/>
    <mergeCell ref="B30:C30"/>
    <mergeCell ref="D30:G30"/>
    <mergeCell ref="J33:J34"/>
    <mergeCell ref="L31:L32"/>
    <mergeCell ref="J7:J8"/>
    <mergeCell ref="J9:J10"/>
    <mergeCell ref="J11:J12"/>
    <mergeCell ref="K33:K34"/>
    <mergeCell ref="L33:L34"/>
    <mergeCell ref="K25:K26"/>
    <mergeCell ref="L25:L26"/>
    <mergeCell ref="J13:J14"/>
    <mergeCell ref="K23:K24"/>
    <mergeCell ref="L23:L2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2E3F-BF10-4E34-BED1-2D737325A02C}">
  <sheetPr codeName="Sheet105">
    <tabColor theme="7"/>
  </sheetPr>
  <dimension ref="A1:M60"/>
  <sheetViews>
    <sheetView zoomScale="110" zoomScaleNormal="110" zoomScalePageLayoutView="110" workbookViewId="0">
      <selection activeCell="I3" sqref="I3:I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56</v>
      </c>
      <c r="I3" s="72">
        <v>59</v>
      </c>
      <c r="J3" s="69">
        <f>SUM(I3)+3</f>
        <v>62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50.8</v>
      </c>
      <c r="I5" s="63">
        <v>54.8</v>
      </c>
      <c r="J5" s="12">
        <f>SUM(I5)+4</f>
        <v>58.8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50</v>
      </c>
      <c r="I7" s="63">
        <v>54</v>
      </c>
      <c r="J7" s="12">
        <f>SUM(I7)+4</f>
        <v>58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SUM(I9)-3.3</f>
        <v>39.700000000000003</v>
      </c>
      <c r="I9" s="63">
        <v>43</v>
      </c>
      <c r="J9" s="12">
        <f>SUM(I9)+3.3</f>
        <v>46.3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19.5</v>
      </c>
      <c r="I11" s="46">
        <v>20.5</v>
      </c>
      <c r="J11" s="26">
        <f>SUM(I11)+1</f>
        <v>21.5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19.2</v>
      </c>
      <c r="I13" s="46">
        <v>19.8</v>
      </c>
      <c r="J13" s="26">
        <f>SUM(I13)+0.6</f>
        <v>20.400000000000002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8.1</v>
      </c>
      <c r="I15" s="46">
        <v>8.4</v>
      </c>
      <c r="J15" s="26">
        <f>SUM(I15)+0.3</f>
        <v>8.7000000000000011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160</v>
      </c>
      <c r="E17" s="51"/>
      <c r="F17" s="51"/>
      <c r="G17" s="52"/>
      <c r="H17" s="26">
        <f>SUM(I17)-1.6</f>
        <v>48.8</v>
      </c>
      <c r="I17" s="46">
        <v>50.4</v>
      </c>
      <c r="J17" s="26">
        <f>SUM(I17)+1.6</f>
        <v>52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164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</f>
        <v>46.6</v>
      </c>
      <c r="I19" s="46">
        <v>48.6</v>
      </c>
      <c r="J19" s="26">
        <f>SUM(I19)+2</f>
        <v>50.6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38.6</v>
      </c>
      <c r="I21" s="46">
        <v>40.6</v>
      </c>
      <c r="J21" s="26">
        <f>SUM(I21)+2</f>
        <v>42.6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SUM(I23)-0.8</f>
        <v>18.2</v>
      </c>
      <c r="I23" s="46">
        <v>19</v>
      </c>
      <c r="J23" s="26">
        <f>SUM(I23)+0.8</f>
        <v>19.8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194</v>
      </c>
      <c r="C25" s="53"/>
      <c r="D25" s="50" t="s">
        <v>193</v>
      </c>
      <c r="E25" s="51"/>
      <c r="F25" s="51"/>
      <c r="G25" s="52"/>
      <c r="H25" s="26">
        <f>SUM(I25)-1</f>
        <v>36</v>
      </c>
      <c r="I25" s="46">
        <v>37</v>
      </c>
      <c r="J25" s="26">
        <f>SUM(I25)+1</f>
        <v>38</v>
      </c>
      <c r="K25" s="26"/>
      <c r="L25" s="26"/>
      <c r="M25" s="48"/>
    </row>
    <row r="26" spans="1:13" s="2" customFormat="1" ht="14.1" customHeight="1" x14ac:dyDescent="0.3">
      <c r="A26" s="27"/>
      <c r="B26" s="49" t="s">
        <v>192</v>
      </c>
      <c r="C26" s="49"/>
      <c r="D26" s="36" t="s">
        <v>191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53" t="s">
        <v>190</v>
      </c>
      <c r="C27" s="53"/>
      <c r="D27" s="50" t="s">
        <v>189</v>
      </c>
      <c r="E27" s="51"/>
      <c r="F27" s="51"/>
      <c r="G27" s="52"/>
      <c r="H27" s="26">
        <f>SUM(I27)-0.8</f>
        <v>26.2</v>
      </c>
      <c r="I27" s="46">
        <v>27</v>
      </c>
      <c r="J27" s="26">
        <f>SUM(I27)+0.8</f>
        <v>27.8</v>
      </c>
      <c r="K27" s="12"/>
      <c r="L27" s="12"/>
      <c r="M27" s="14"/>
    </row>
    <row r="28" spans="1:13" s="2" customFormat="1" ht="14.1" customHeight="1" x14ac:dyDescent="0.3">
      <c r="A28" s="27"/>
      <c r="B28" s="49" t="s">
        <v>188</v>
      </c>
      <c r="C28" s="49"/>
      <c r="D28" s="36" t="s">
        <v>187</v>
      </c>
      <c r="E28" s="37"/>
      <c r="F28" s="37"/>
      <c r="G28" s="38"/>
      <c r="H28" s="26"/>
      <c r="I28" s="46"/>
      <c r="J28" s="26"/>
      <c r="K28" s="21"/>
      <c r="L28" s="21"/>
      <c r="M28" s="25"/>
    </row>
    <row r="29" spans="1:13" s="2" customFormat="1" ht="14.1" customHeight="1" x14ac:dyDescent="0.3">
      <c r="A29" s="27">
        <v>14</v>
      </c>
      <c r="B29" s="29" t="s">
        <v>144</v>
      </c>
      <c r="C29" s="30"/>
      <c r="D29" s="31"/>
      <c r="E29" s="32"/>
      <c r="F29" s="32"/>
      <c r="G29" s="33"/>
      <c r="H29" s="26">
        <f>SUM(I29)-2</f>
        <v>97</v>
      </c>
      <c r="I29" s="46">
        <v>99</v>
      </c>
      <c r="J29" s="47">
        <f>SUM(I29)+2</f>
        <v>101</v>
      </c>
      <c r="K29" s="12"/>
      <c r="L29" s="12"/>
      <c r="M29" s="14"/>
    </row>
    <row r="30" spans="1:13" s="2" customFormat="1" ht="14.1" customHeight="1" x14ac:dyDescent="0.3">
      <c r="A30" s="27"/>
      <c r="B30" s="44" t="s">
        <v>145</v>
      </c>
      <c r="C30" s="45"/>
      <c r="D30" s="36"/>
      <c r="E30" s="37"/>
      <c r="F30" s="37"/>
      <c r="G30" s="38"/>
      <c r="H30" s="26"/>
      <c r="I30" s="46"/>
      <c r="J30" s="47"/>
      <c r="K30" s="21"/>
      <c r="L30" s="21"/>
      <c r="M30" s="25"/>
    </row>
    <row r="31" spans="1:13" ht="14.1" customHeight="1" x14ac:dyDescent="0.3">
      <c r="A31" s="27">
        <v>15</v>
      </c>
      <c r="B31" s="39" t="s">
        <v>186</v>
      </c>
      <c r="C31" s="40"/>
      <c r="D31" s="114"/>
      <c r="E31" s="114"/>
      <c r="F31" s="114"/>
      <c r="G31" s="114"/>
      <c r="H31" s="21">
        <f>SUM(I31)-2.6</f>
        <v>30.299999999999997</v>
      </c>
      <c r="I31" s="34">
        <v>32.9</v>
      </c>
      <c r="J31" s="21">
        <f>SUM(I31)+2.6</f>
        <v>35.5</v>
      </c>
      <c r="K31" s="23"/>
      <c r="L31" s="23"/>
      <c r="M31" s="24"/>
    </row>
    <row r="32" spans="1:13" ht="14.1" customHeight="1" x14ac:dyDescent="0.3">
      <c r="A32" s="27"/>
      <c r="B32" s="44" t="s">
        <v>185</v>
      </c>
      <c r="C32" s="45"/>
      <c r="D32" s="36" t="s">
        <v>184</v>
      </c>
      <c r="E32" s="37"/>
      <c r="F32" s="37"/>
      <c r="G32" s="38"/>
      <c r="H32" s="26"/>
      <c r="I32" s="46"/>
      <c r="J32" s="26"/>
      <c r="K32" s="21"/>
      <c r="L32" s="21"/>
      <c r="M32" s="25"/>
    </row>
    <row r="33" spans="1:13" ht="14.1" customHeight="1" x14ac:dyDescent="0.3">
      <c r="A33" s="27">
        <v>16</v>
      </c>
      <c r="B33" s="29" t="s">
        <v>183</v>
      </c>
      <c r="C33" s="30"/>
      <c r="D33" s="54"/>
      <c r="E33" s="54"/>
      <c r="F33" s="54"/>
      <c r="G33" s="54"/>
      <c r="H33" s="26">
        <f>SUM(I33)-1.5</f>
        <v>18</v>
      </c>
      <c r="I33" s="46">
        <v>19.5</v>
      </c>
      <c r="J33" s="26">
        <f>SUM(I33)+1.5</f>
        <v>21</v>
      </c>
      <c r="K33" s="12"/>
      <c r="L33" s="12"/>
      <c r="M33" s="14"/>
    </row>
    <row r="34" spans="1:13" ht="14.1" customHeight="1" x14ac:dyDescent="0.3">
      <c r="A34" s="27"/>
      <c r="B34" s="49" t="s">
        <v>182</v>
      </c>
      <c r="C34" s="49"/>
      <c r="D34" s="36"/>
      <c r="E34" s="37"/>
      <c r="F34" s="37"/>
      <c r="G34" s="38"/>
      <c r="H34" s="26"/>
      <c r="I34" s="46"/>
      <c r="J34" s="26"/>
      <c r="K34" s="21"/>
      <c r="L34" s="21"/>
      <c r="M34" s="25"/>
    </row>
    <row r="35" spans="1:13" s="2" customFormat="1" ht="14.1" customHeight="1" x14ac:dyDescent="0.3">
      <c r="A35" s="27">
        <v>17</v>
      </c>
      <c r="B35" s="29" t="s">
        <v>153</v>
      </c>
      <c r="C35" s="30"/>
      <c r="D35" s="31" t="s">
        <v>90</v>
      </c>
      <c r="E35" s="32"/>
      <c r="F35" s="32"/>
      <c r="G35" s="33"/>
      <c r="H35" s="26">
        <f>SUM(I35)-0.3</f>
        <v>7.2</v>
      </c>
      <c r="I35" s="46">
        <v>7.5</v>
      </c>
      <c r="J35" s="26">
        <f>SUM(I35)+0.3</f>
        <v>7.8</v>
      </c>
      <c r="K35" s="12"/>
      <c r="L35" s="12"/>
      <c r="M35" s="14"/>
    </row>
    <row r="36" spans="1:13" s="2" customFormat="1" ht="14.1" customHeight="1" x14ac:dyDescent="0.3">
      <c r="A36" s="27"/>
      <c r="B36" s="44" t="s">
        <v>152</v>
      </c>
      <c r="C36" s="45"/>
      <c r="D36" s="36" t="s">
        <v>89</v>
      </c>
      <c r="E36" s="37"/>
      <c r="F36" s="37"/>
      <c r="G36" s="38"/>
      <c r="H36" s="26"/>
      <c r="I36" s="46"/>
      <c r="J36" s="26"/>
      <c r="K36" s="21"/>
      <c r="L36" s="21"/>
      <c r="M36" s="25"/>
    </row>
    <row r="37" spans="1:13" s="2" customFormat="1" ht="14.1" customHeight="1" x14ac:dyDescent="0.3">
      <c r="A37" s="73">
        <v>18</v>
      </c>
      <c r="B37" s="39" t="s">
        <v>151</v>
      </c>
      <c r="C37" s="40"/>
      <c r="D37" s="41" t="s">
        <v>181</v>
      </c>
      <c r="E37" s="42"/>
      <c r="F37" s="42"/>
      <c r="G37" s="43"/>
      <c r="H37" s="21">
        <f>SUM(I37)-0.7</f>
        <v>16.3</v>
      </c>
      <c r="I37" s="34">
        <v>17</v>
      </c>
      <c r="J37" s="21">
        <f>SUM(I37)+0.7</f>
        <v>17.7</v>
      </c>
      <c r="K37" s="23"/>
      <c r="L37" s="23"/>
      <c r="M37" s="24"/>
    </row>
    <row r="38" spans="1:13" s="2" customFormat="1" ht="14.1" customHeight="1" thickBot="1" x14ac:dyDescent="0.35">
      <c r="A38" s="28"/>
      <c r="B38" s="16" t="s">
        <v>150</v>
      </c>
      <c r="C38" s="17"/>
      <c r="D38" s="18" t="s">
        <v>180</v>
      </c>
      <c r="E38" s="19"/>
      <c r="F38" s="19"/>
      <c r="G38" s="20"/>
      <c r="H38" s="22"/>
      <c r="I38" s="35"/>
      <c r="J38" s="22"/>
      <c r="K38" s="13"/>
      <c r="L38" s="13"/>
      <c r="M38" s="15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A37:A38"/>
    <mergeCell ref="B37:C37"/>
    <mergeCell ref="D37:G37"/>
    <mergeCell ref="H37:H38"/>
    <mergeCell ref="I37:I38"/>
    <mergeCell ref="J37:J38"/>
    <mergeCell ref="L3:L4"/>
    <mergeCell ref="M3:M4"/>
    <mergeCell ref="B4:C4"/>
    <mergeCell ref="D4:G4"/>
    <mergeCell ref="K37:K38"/>
    <mergeCell ref="L37:L38"/>
    <mergeCell ref="M37:M38"/>
    <mergeCell ref="B38:C38"/>
    <mergeCell ref="D38:G38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5:K6"/>
    <mergeCell ref="L5:L6"/>
    <mergeCell ref="M5:M6"/>
    <mergeCell ref="B6:C6"/>
    <mergeCell ref="D6:G6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J7:J8"/>
    <mergeCell ref="J9:J10"/>
    <mergeCell ref="K9:K10"/>
    <mergeCell ref="L9:L10"/>
    <mergeCell ref="M9:M10"/>
    <mergeCell ref="B10:C10"/>
    <mergeCell ref="D10:G10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A11:A12"/>
    <mergeCell ref="B11:C11"/>
    <mergeCell ref="D11:G11"/>
    <mergeCell ref="H11:H12"/>
    <mergeCell ref="I11:I12"/>
    <mergeCell ref="J11:J12"/>
    <mergeCell ref="J13:J14"/>
    <mergeCell ref="K13:K14"/>
    <mergeCell ref="L13:L14"/>
    <mergeCell ref="M13:M14"/>
    <mergeCell ref="B14:C14"/>
    <mergeCell ref="D14:G14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A15:A16"/>
    <mergeCell ref="B15:C15"/>
    <mergeCell ref="D15:G15"/>
    <mergeCell ref="H15:H16"/>
    <mergeCell ref="I15:I16"/>
    <mergeCell ref="J15:J16"/>
    <mergeCell ref="J17:J18"/>
    <mergeCell ref="K17:K18"/>
    <mergeCell ref="L17:L18"/>
    <mergeCell ref="M17:M18"/>
    <mergeCell ref="B18:C18"/>
    <mergeCell ref="D18:G18"/>
    <mergeCell ref="K19:K20"/>
    <mergeCell ref="L19:L20"/>
    <mergeCell ref="M19:M20"/>
    <mergeCell ref="B20:C20"/>
    <mergeCell ref="D20:G20"/>
    <mergeCell ref="A17:A18"/>
    <mergeCell ref="B17:C17"/>
    <mergeCell ref="D17:G17"/>
    <mergeCell ref="H17:H18"/>
    <mergeCell ref="I17:I18"/>
    <mergeCell ref="A19:A20"/>
    <mergeCell ref="B19:C19"/>
    <mergeCell ref="D19:G19"/>
    <mergeCell ref="H19:H20"/>
    <mergeCell ref="I19:I20"/>
    <mergeCell ref="J19:J20"/>
    <mergeCell ref="J21:J22"/>
    <mergeCell ref="K21:K22"/>
    <mergeCell ref="L21:L22"/>
    <mergeCell ref="M21:M22"/>
    <mergeCell ref="B22:C22"/>
    <mergeCell ref="D22:G22"/>
    <mergeCell ref="A33:A34"/>
    <mergeCell ref="A21:A22"/>
    <mergeCell ref="B21:C21"/>
    <mergeCell ref="D21:G21"/>
    <mergeCell ref="H21:H22"/>
    <mergeCell ref="I21:I22"/>
    <mergeCell ref="H25:H26"/>
    <mergeCell ref="B27:C27"/>
    <mergeCell ref="D27:G27"/>
    <mergeCell ref="H27:H28"/>
    <mergeCell ref="A35:A36"/>
    <mergeCell ref="B35:C35"/>
    <mergeCell ref="A25:A26"/>
    <mergeCell ref="A27:A28"/>
    <mergeCell ref="D26:G26"/>
    <mergeCell ref="I27:I28"/>
    <mergeCell ref="A31:A32"/>
    <mergeCell ref="B31:C31"/>
    <mergeCell ref="D31:G31"/>
    <mergeCell ref="H31:H32"/>
    <mergeCell ref="M25:M26"/>
    <mergeCell ref="B26:C26"/>
    <mergeCell ref="A23:A24"/>
    <mergeCell ref="B23:C23"/>
    <mergeCell ref="D23:G23"/>
    <mergeCell ref="H23:H24"/>
    <mergeCell ref="I23:I24"/>
    <mergeCell ref="J23:J24"/>
    <mergeCell ref="L23:L24"/>
    <mergeCell ref="M23:M24"/>
    <mergeCell ref="K35:K36"/>
    <mergeCell ref="L35:L36"/>
    <mergeCell ref="M35:M36"/>
    <mergeCell ref="I35:I36"/>
    <mergeCell ref="M27:M28"/>
    <mergeCell ref="K29:K30"/>
    <mergeCell ref="K31:K32"/>
    <mergeCell ref="L31:L32"/>
    <mergeCell ref="M31:M32"/>
    <mergeCell ref="B36:C36"/>
    <mergeCell ref="D35:G35"/>
    <mergeCell ref="H35:H36"/>
    <mergeCell ref="J35:J36"/>
    <mergeCell ref="D36:G36"/>
    <mergeCell ref="M29:M30"/>
    <mergeCell ref="B30:C30"/>
    <mergeCell ref="D30:G30"/>
    <mergeCell ref="I29:I30"/>
    <mergeCell ref="J29:J30"/>
    <mergeCell ref="B24:C24"/>
    <mergeCell ref="D24:G24"/>
    <mergeCell ref="B25:C25"/>
    <mergeCell ref="D25:G25"/>
    <mergeCell ref="I25:I26"/>
    <mergeCell ref="J25:J26"/>
    <mergeCell ref="K25:K26"/>
    <mergeCell ref="L25:L26"/>
    <mergeCell ref="D28:G28"/>
    <mergeCell ref="A29:A30"/>
    <mergeCell ref="B29:C29"/>
    <mergeCell ref="D29:G29"/>
    <mergeCell ref="H29:H30"/>
    <mergeCell ref="L27:L28"/>
    <mergeCell ref="L29:L30"/>
    <mergeCell ref="K23:K24"/>
    <mergeCell ref="J27:J28"/>
    <mergeCell ref="B33:C33"/>
    <mergeCell ref="D33:G33"/>
    <mergeCell ref="H33:H34"/>
    <mergeCell ref="K27:K28"/>
    <mergeCell ref="I31:I32"/>
    <mergeCell ref="J33:J34"/>
    <mergeCell ref="J31:J32"/>
    <mergeCell ref="B28:C28"/>
    <mergeCell ref="B32:C32"/>
    <mergeCell ref="D32:G32"/>
    <mergeCell ref="K33:K34"/>
    <mergeCell ref="L33:L34"/>
    <mergeCell ref="M33:M34"/>
    <mergeCell ref="I33:I34"/>
    <mergeCell ref="B34:C34"/>
    <mergeCell ref="D34:G3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F85F-CA63-4DB2-A65D-9F25860D0D83}">
  <sheetPr codeName="Sheet70">
    <tabColor theme="7"/>
  </sheetPr>
  <dimension ref="A1:M50"/>
  <sheetViews>
    <sheetView zoomScale="110" zoomScaleNormal="110" zoomScalePageLayoutView="110" workbookViewId="0">
      <selection activeCell="T34" sqref="T34:T35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72">
        <v>47.5</v>
      </c>
      <c r="I3" s="69">
        <f>SUM(H3)+3</f>
        <v>50.5</v>
      </c>
      <c r="J3" s="69">
        <f>SUM(I3)+3</f>
        <v>53.5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46"/>
      <c r="I4" s="26"/>
      <c r="J4" s="26"/>
      <c r="K4" s="12"/>
      <c r="L4" s="21"/>
      <c r="M4" s="25"/>
    </row>
    <row r="5" spans="1:13" s="2" customFormat="1" ht="14.1" customHeight="1" x14ac:dyDescent="0.3">
      <c r="A5" s="74">
        <v>2</v>
      </c>
      <c r="B5" s="29" t="s">
        <v>21</v>
      </c>
      <c r="C5" s="30"/>
      <c r="D5" s="50" t="s">
        <v>22</v>
      </c>
      <c r="E5" s="51"/>
      <c r="F5" s="51"/>
      <c r="G5" s="52"/>
      <c r="H5" s="63">
        <v>34</v>
      </c>
      <c r="I5" s="12">
        <f>SUM(H5)+4</f>
        <v>38</v>
      </c>
      <c r="J5" s="12">
        <f>SUM(I5)+4</f>
        <v>42</v>
      </c>
      <c r="K5" s="12"/>
      <c r="L5" s="12"/>
      <c r="M5" s="14"/>
    </row>
    <row r="6" spans="1:13" s="2" customFormat="1" ht="14.1" customHeight="1" x14ac:dyDescent="0.3">
      <c r="A6" s="73"/>
      <c r="B6" s="44" t="s">
        <v>12</v>
      </c>
      <c r="C6" s="45"/>
      <c r="D6" s="36" t="s">
        <v>25</v>
      </c>
      <c r="E6" s="37"/>
      <c r="F6" s="37"/>
      <c r="G6" s="38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74">
        <v>3</v>
      </c>
      <c r="B7" s="53" t="s">
        <v>20</v>
      </c>
      <c r="C7" s="53"/>
      <c r="D7" s="54" t="s">
        <v>11</v>
      </c>
      <c r="E7" s="54"/>
      <c r="F7" s="54"/>
      <c r="G7" s="54"/>
      <c r="H7" s="63">
        <v>44</v>
      </c>
      <c r="I7" s="12">
        <f>SUM(H7)+4</f>
        <v>48</v>
      </c>
      <c r="J7" s="12">
        <f>SUM(I7)+4</f>
        <v>52</v>
      </c>
      <c r="K7" s="26"/>
      <c r="L7" s="26"/>
      <c r="M7" s="48"/>
    </row>
    <row r="8" spans="1:13" s="2" customFormat="1" ht="14.1" customHeight="1" x14ac:dyDescent="0.3">
      <c r="A8" s="73"/>
      <c r="B8" s="49" t="s">
        <v>23</v>
      </c>
      <c r="C8" s="49"/>
      <c r="D8" s="36" t="s">
        <v>26</v>
      </c>
      <c r="E8" s="37"/>
      <c r="F8" s="37"/>
      <c r="G8" s="38"/>
      <c r="H8" s="34"/>
      <c r="I8" s="21"/>
      <c r="J8" s="21"/>
      <c r="K8" s="26"/>
      <c r="L8" s="26"/>
      <c r="M8" s="48"/>
    </row>
    <row r="9" spans="1:13" s="2" customFormat="1" ht="14.1" customHeight="1" x14ac:dyDescent="0.3">
      <c r="A9" s="74">
        <v>4</v>
      </c>
      <c r="B9" s="53" t="s">
        <v>24</v>
      </c>
      <c r="C9" s="53"/>
      <c r="D9" s="54" t="s">
        <v>9</v>
      </c>
      <c r="E9" s="54"/>
      <c r="F9" s="54"/>
      <c r="G9" s="54"/>
      <c r="H9" s="63">
        <v>40</v>
      </c>
      <c r="I9" s="12">
        <f>SUM(H9)+4</f>
        <v>44</v>
      </c>
      <c r="J9" s="12">
        <f>SUM(I9)+4</f>
        <v>48</v>
      </c>
      <c r="K9" s="26"/>
      <c r="L9" s="26"/>
      <c r="M9" s="48"/>
    </row>
    <row r="10" spans="1:13" s="2" customFormat="1" ht="14.1" customHeight="1" x14ac:dyDescent="0.3">
      <c r="A10" s="73"/>
      <c r="B10" s="49" t="s">
        <v>13</v>
      </c>
      <c r="C10" s="49"/>
      <c r="D10" s="36" t="s">
        <v>27</v>
      </c>
      <c r="E10" s="37"/>
      <c r="F10" s="37"/>
      <c r="G10" s="38"/>
      <c r="H10" s="34"/>
      <c r="I10" s="21"/>
      <c r="J10" s="21"/>
      <c r="K10" s="26"/>
      <c r="L10" s="26"/>
      <c r="M10" s="48"/>
    </row>
    <row r="11" spans="1:13" s="2" customFormat="1" ht="14.1" customHeight="1" x14ac:dyDescent="0.3">
      <c r="A11" s="74">
        <v>5</v>
      </c>
      <c r="B11" s="53" t="s">
        <v>10</v>
      </c>
      <c r="C11" s="53"/>
      <c r="D11" s="54" t="s">
        <v>0</v>
      </c>
      <c r="E11" s="54"/>
      <c r="F11" s="54"/>
      <c r="G11" s="54"/>
      <c r="H11" s="46">
        <v>23</v>
      </c>
      <c r="I11" s="26">
        <f>SUM(H11)+1</f>
        <v>24</v>
      </c>
      <c r="J11" s="26">
        <f>SUM(I11)+1</f>
        <v>25</v>
      </c>
      <c r="K11" s="26"/>
      <c r="L11" s="26"/>
      <c r="M11" s="48"/>
    </row>
    <row r="12" spans="1:13" s="2" customFormat="1" ht="14.1" customHeight="1" x14ac:dyDescent="0.3">
      <c r="A12" s="73"/>
      <c r="B12" s="49" t="s">
        <v>14</v>
      </c>
      <c r="C12" s="49"/>
      <c r="D12" s="36" t="s">
        <v>28</v>
      </c>
      <c r="E12" s="37"/>
      <c r="F12" s="37"/>
      <c r="G12" s="38"/>
      <c r="H12" s="46"/>
      <c r="I12" s="26"/>
      <c r="J12" s="26"/>
      <c r="K12" s="26"/>
      <c r="L12" s="26"/>
      <c r="M12" s="48"/>
    </row>
    <row r="13" spans="1:13" s="2" customFormat="1" ht="14.1" customHeight="1" x14ac:dyDescent="0.3">
      <c r="A13" s="74">
        <v>6</v>
      </c>
      <c r="B13" s="53" t="s">
        <v>1</v>
      </c>
      <c r="C13" s="53"/>
      <c r="D13" s="54" t="s">
        <v>161</v>
      </c>
      <c r="E13" s="54"/>
      <c r="F13" s="54"/>
      <c r="G13" s="54"/>
      <c r="H13" s="46">
        <v>19</v>
      </c>
      <c r="I13" s="26">
        <f>SUM(H13)+0.6</f>
        <v>19.600000000000001</v>
      </c>
      <c r="J13" s="26">
        <f>SUM(I13)+0.6</f>
        <v>20.200000000000003</v>
      </c>
      <c r="K13" s="26"/>
      <c r="L13" s="26"/>
      <c r="M13" s="48"/>
    </row>
    <row r="14" spans="1:13" s="2" customFormat="1" ht="14.1" customHeight="1" x14ac:dyDescent="0.3">
      <c r="A14" s="73"/>
      <c r="B14" s="49" t="s">
        <v>15</v>
      </c>
      <c r="C14" s="49"/>
      <c r="D14" s="36" t="s">
        <v>96</v>
      </c>
      <c r="E14" s="37"/>
      <c r="F14" s="37"/>
      <c r="G14" s="38"/>
      <c r="H14" s="46"/>
      <c r="I14" s="26"/>
      <c r="J14" s="26"/>
      <c r="K14" s="26"/>
      <c r="L14" s="26"/>
      <c r="M14" s="48"/>
    </row>
    <row r="15" spans="1:13" s="2" customFormat="1" ht="14.1" customHeight="1" x14ac:dyDescent="0.3">
      <c r="A15" s="74">
        <v>7</v>
      </c>
      <c r="B15" s="53" t="s">
        <v>3</v>
      </c>
      <c r="C15" s="53"/>
      <c r="D15" s="54" t="s">
        <v>4</v>
      </c>
      <c r="E15" s="54"/>
      <c r="F15" s="54"/>
      <c r="G15" s="54"/>
      <c r="H15" s="46">
        <v>9.5</v>
      </c>
      <c r="I15" s="26">
        <f>SUM(H15)+0.3</f>
        <v>9.8000000000000007</v>
      </c>
      <c r="J15" s="26">
        <f>SUM(I15)+0.3</f>
        <v>10.100000000000001</v>
      </c>
      <c r="K15" s="26"/>
      <c r="L15" s="26"/>
      <c r="M15" s="48"/>
    </row>
    <row r="16" spans="1:13" s="2" customFormat="1" ht="14.1" customHeight="1" x14ac:dyDescent="0.3">
      <c r="A16" s="73"/>
      <c r="B16" s="49" t="s">
        <v>16</v>
      </c>
      <c r="C16" s="49"/>
      <c r="D16" s="36" t="s">
        <v>95</v>
      </c>
      <c r="E16" s="37"/>
      <c r="F16" s="37"/>
      <c r="G16" s="38"/>
      <c r="H16" s="46"/>
      <c r="I16" s="26"/>
      <c r="J16" s="26"/>
      <c r="K16" s="26"/>
      <c r="L16" s="26"/>
      <c r="M16" s="48"/>
    </row>
    <row r="17" spans="1:13" s="2" customFormat="1" ht="12.95" customHeight="1" x14ac:dyDescent="0.3">
      <c r="A17" s="74">
        <v>8</v>
      </c>
      <c r="B17" s="29" t="s">
        <v>56</v>
      </c>
      <c r="C17" s="30"/>
      <c r="D17" s="50" t="s">
        <v>160</v>
      </c>
      <c r="E17" s="51"/>
      <c r="F17" s="51"/>
      <c r="G17" s="52"/>
      <c r="H17" s="46"/>
      <c r="I17" s="26"/>
      <c r="J17" s="26"/>
      <c r="K17" s="26"/>
      <c r="L17" s="26"/>
      <c r="M17" s="48"/>
    </row>
    <row r="18" spans="1:13" s="2" customFormat="1" ht="12.95" customHeight="1" x14ac:dyDescent="0.3">
      <c r="A18" s="73"/>
      <c r="B18" s="49" t="s">
        <v>57</v>
      </c>
      <c r="C18" s="49"/>
      <c r="D18" s="36" t="s">
        <v>164</v>
      </c>
      <c r="E18" s="37"/>
      <c r="F18" s="37"/>
      <c r="G18" s="38"/>
      <c r="H18" s="46"/>
      <c r="I18" s="26"/>
      <c r="J18" s="26"/>
      <c r="K18" s="26"/>
      <c r="L18" s="26"/>
      <c r="M18" s="48"/>
    </row>
    <row r="19" spans="1:13" s="2" customFormat="1" ht="14.1" customHeight="1" x14ac:dyDescent="0.3">
      <c r="A19" s="74">
        <v>9</v>
      </c>
      <c r="B19" s="53" t="s">
        <v>5</v>
      </c>
      <c r="C19" s="53"/>
      <c r="D19" s="54" t="s">
        <v>6</v>
      </c>
      <c r="E19" s="54"/>
      <c r="F19" s="54"/>
      <c r="G19" s="54"/>
      <c r="H19" s="63"/>
      <c r="I19" s="12"/>
      <c r="J19" s="12"/>
      <c r="K19" s="26"/>
      <c r="L19" s="26"/>
      <c r="M19" s="48"/>
    </row>
    <row r="20" spans="1:13" s="2" customFormat="1" ht="14.1" customHeight="1" x14ac:dyDescent="0.3">
      <c r="A20" s="73"/>
      <c r="B20" s="49" t="s">
        <v>17</v>
      </c>
      <c r="C20" s="49"/>
      <c r="D20" s="36" t="s">
        <v>29</v>
      </c>
      <c r="E20" s="37"/>
      <c r="F20" s="37"/>
      <c r="G20" s="38"/>
      <c r="H20" s="34"/>
      <c r="I20" s="21"/>
      <c r="J20" s="21"/>
      <c r="K20" s="26"/>
      <c r="L20" s="26"/>
      <c r="M20" s="48"/>
    </row>
    <row r="21" spans="1:13" s="2" customFormat="1" ht="14.1" customHeight="1" x14ac:dyDescent="0.3">
      <c r="A21" s="74">
        <v>10</v>
      </c>
      <c r="B21" s="53" t="s">
        <v>7</v>
      </c>
      <c r="C21" s="53"/>
      <c r="D21" s="50" t="s">
        <v>8</v>
      </c>
      <c r="E21" s="51"/>
      <c r="F21" s="51"/>
      <c r="G21" s="52"/>
      <c r="H21" s="63"/>
      <c r="I21" s="12"/>
      <c r="J21" s="12"/>
      <c r="K21" s="26"/>
      <c r="L21" s="26"/>
      <c r="M21" s="48"/>
    </row>
    <row r="22" spans="1:13" s="2" customFormat="1" ht="14.1" customHeight="1" x14ac:dyDescent="0.3">
      <c r="A22" s="73"/>
      <c r="B22" s="49" t="s">
        <v>18</v>
      </c>
      <c r="C22" s="49"/>
      <c r="D22" s="36" t="s">
        <v>36</v>
      </c>
      <c r="E22" s="37"/>
      <c r="F22" s="37"/>
      <c r="G22" s="38"/>
      <c r="H22" s="34"/>
      <c r="I22" s="21"/>
      <c r="J22" s="21"/>
      <c r="K22" s="26"/>
      <c r="L22" s="26"/>
      <c r="M22" s="48"/>
    </row>
    <row r="23" spans="1:13" s="2" customFormat="1" ht="14.1" customHeight="1" x14ac:dyDescent="0.3">
      <c r="A23" s="74">
        <v>11</v>
      </c>
      <c r="B23" s="29" t="s">
        <v>59</v>
      </c>
      <c r="C23" s="30"/>
      <c r="D23" s="54" t="s">
        <v>37</v>
      </c>
      <c r="E23" s="54"/>
      <c r="F23" s="54"/>
      <c r="G23" s="54"/>
      <c r="H23" s="63"/>
      <c r="I23" s="12"/>
      <c r="J23" s="12"/>
      <c r="K23" s="26"/>
      <c r="L23" s="26"/>
      <c r="M23" s="48"/>
    </row>
    <row r="24" spans="1:13" s="2" customFormat="1" ht="14.1" customHeight="1" thickBot="1" x14ac:dyDescent="0.35">
      <c r="A24" s="81"/>
      <c r="B24" s="107" t="s">
        <v>19</v>
      </c>
      <c r="C24" s="107"/>
      <c r="D24" s="18" t="s">
        <v>38</v>
      </c>
      <c r="E24" s="19"/>
      <c r="F24" s="19"/>
      <c r="G24" s="20"/>
      <c r="H24" s="106"/>
      <c r="I24" s="13"/>
      <c r="J24" s="13"/>
      <c r="K24" s="22"/>
      <c r="L24" s="22"/>
      <c r="M24" s="80"/>
    </row>
    <row r="25" spans="1:13" s="2" customFormat="1" ht="14.1" customHeight="1" x14ac:dyDescent="0.3"/>
    <row r="26" spans="1:13" s="2" customFormat="1" ht="14.1" customHeight="1" x14ac:dyDescent="0.3"/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s="2" customFormat="1" ht="14.1" customHeight="1" x14ac:dyDescent="0.3"/>
    <row r="38" spans="2:7" s="2" customFormat="1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</sheetData>
  <mergeCells count="124">
    <mergeCell ref="M3:M4"/>
    <mergeCell ref="B4:C4"/>
    <mergeCell ref="D4:G4"/>
    <mergeCell ref="J3:J4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L3:L4"/>
    <mergeCell ref="K5:K6"/>
    <mergeCell ref="L5:L6"/>
    <mergeCell ref="M5:M6"/>
    <mergeCell ref="B6:C6"/>
    <mergeCell ref="D6:G6"/>
    <mergeCell ref="J5:J6"/>
    <mergeCell ref="L7:L8"/>
    <mergeCell ref="M7:M8"/>
    <mergeCell ref="B8:C8"/>
    <mergeCell ref="D8:G8"/>
    <mergeCell ref="J7:J8"/>
    <mergeCell ref="K7:K8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K9:K10"/>
    <mergeCell ref="L9:L10"/>
    <mergeCell ref="M9:M10"/>
    <mergeCell ref="B10:C10"/>
    <mergeCell ref="D10:G10"/>
    <mergeCell ref="J9:J10"/>
    <mergeCell ref="L11:L12"/>
    <mergeCell ref="M11:M12"/>
    <mergeCell ref="B12:C12"/>
    <mergeCell ref="D12:G12"/>
    <mergeCell ref="J11:J12"/>
    <mergeCell ref="A9:A10"/>
    <mergeCell ref="B9:C9"/>
    <mergeCell ref="D9:G9"/>
    <mergeCell ref="H9:H10"/>
    <mergeCell ref="I9:I10"/>
    <mergeCell ref="A11:A12"/>
    <mergeCell ref="B11:C11"/>
    <mergeCell ref="D11:G11"/>
    <mergeCell ref="H11:H12"/>
    <mergeCell ref="I11:I12"/>
    <mergeCell ref="K11:K12"/>
    <mergeCell ref="K13:K14"/>
    <mergeCell ref="L13:L14"/>
    <mergeCell ref="M13:M14"/>
    <mergeCell ref="B14:C14"/>
    <mergeCell ref="D14:G14"/>
    <mergeCell ref="J13:J14"/>
    <mergeCell ref="L15:L16"/>
    <mergeCell ref="M15:M16"/>
    <mergeCell ref="B16:C16"/>
    <mergeCell ref="D16:G16"/>
    <mergeCell ref="J15:J16"/>
    <mergeCell ref="A13:A14"/>
    <mergeCell ref="B13:C13"/>
    <mergeCell ref="D13:G13"/>
    <mergeCell ref="H13:H14"/>
    <mergeCell ref="I13:I14"/>
    <mergeCell ref="A15:A16"/>
    <mergeCell ref="B15:C15"/>
    <mergeCell ref="D15:G15"/>
    <mergeCell ref="H15:H16"/>
    <mergeCell ref="I15:I16"/>
    <mergeCell ref="K15:K16"/>
    <mergeCell ref="K17:K18"/>
    <mergeCell ref="L17:L18"/>
    <mergeCell ref="M17:M18"/>
    <mergeCell ref="B18:C18"/>
    <mergeCell ref="D18:G18"/>
    <mergeCell ref="J17:J18"/>
    <mergeCell ref="L19:L20"/>
    <mergeCell ref="M19:M20"/>
    <mergeCell ref="B20:C20"/>
    <mergeCell ref="D20:G20"/>
    <mergeCell ref="J19:J20"/>
    <mergeCell ref="A17:A18"/>
    <mergeCell ref="B17:C17"/>
    <mergeCell ref="D17:G17"/>
    <mergeCell ref="H17:H18"/>
    <mergeCell ref="I17:I18"/>
    <mergeCell ref="A19:A20"/>
    <mergeCell ref="B19:C19"/>
    <mergeCell ref="D19:G19"/>
    <mergeCell ref="H19:H20"/>
    <mergeCell ref="I19:I20"/>
    <mergeCell ref="K19:K20"/>
    <mergeCell ref="K21:K22"/>
    <mergeCell ref="L21:L22"/>
    <mergeCell ref="M21:M22"/>
    <mergeCell ref="B22:C22"/>
    <mergeCell ref="D22:G22"/>
    <mergeCell ref="J21:J22"/>
    <mergeCell ref="L23:L24"/>
    <mergeCell ref="M23:M24"/>
    <mergeCell ref="B24:C24"/>
    <mergeCell ref="D24:G24"/>
    <mergeCell ref="J23:J24"/>
    <mergeCell ref="A21:A22"/>
    <mergeCell ref="B21:C21"/>
    <mergeCell ref="D21:G21"/>
    <mergeCell ref="H21:H22"/>
    <mergeCell ref="I21:I22"/>
    <mergeCell ref="A23:A24"/>
    <mergeCell ref="B23:C23"/>
    <mergeCell ref="D23:G23"/>
    <mergeCell ref="H23:H24"/>
    <mergeCell ref="I23:I24"/>
    <mergeCell ref="K23:K2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8FE6-3C89-4171-8393-D1D0D204FE5B}">
  <sheetPr codeName="Sheet9">
    <tabColor theme="7"/>
  </sheetPr>
  <dimension ref="A1:M56"/>
  <sheetViews>
    <sheetView topLeftCell="A10" zoomScale="110" zoomScaleNormal="110" zoomScalePageLayoutView="110" workbookViewId="0">
      <selection activeCell="O32" sqref="O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215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39" t="s">
        <v>99</v>
      </c>
      <c r="C3" s="40"/>
      <c r="D3" s="60" t="s">
        <v>98</v>
      </c>
      <c r="E3" s="61"/>
      <c r="F3" s="61"/>
      <c r="G3" s="62"/>
      <c r="H3" s="69">
        <f>SUM(I3)-2.9</f>
        <v>54.7</v>
      </c>
      <c r="I3" s="72">
        <v>57.6</v>
      </c>
      <c r="J3" s="69">
        <f>SUM(I3)+2.9</f>
        <v>60.5</v>
      </c>
      <c r="K3" s="69"/>
      <c r="L3" s="70"/>
      <c r="M3" s="71"/>
    </row>
    <row r="4" spans="1:13" s="2" customFormat="1" ht="14.1" customHeight="1" x14ac:dyDescent="0.3">
      <c r="A4" s="27"/>
      <c r="B4" s="49" t="s">
        <v>60</v>
      </c>
      <c r="C4" s="49"/>
      <c r="D4" s="36" t="s">
        <v>97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46</v>
      </c>
      <c r="I5" s="63">
        <v>50</v>
      </c>
      <c r="J5" s="12">
        <f>SUM(I5)+4</f>
        <v>54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49</v>
      </c>
      <c r="I7" s="63">
        <v>53</v>
      </c>
      <c r="J7" s="12">
        <f>SUM(I7)+4</f>
        <v>57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SUM(I9)-4</f>
        <v>49</v>
      </c>
      <c r="I9" s="63">
        <v>53</v>
      </c>
      <c r="J9" s="12">
        <f>SUM(I9)+4</f>
        <v>57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20</v>
      </c>
      <c r="I11" s="46"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2</v>
      </c>
      <c r="E13" s="54"/>
      <c r="F13" s="54"/>
      <c r="G13" s="54"/>
      <c r="H13" s="26">
        <f>SUM(I13)-0.6</f>
        <v>15.3</v>
      </c>
      <c r="I13" s="46">
        <v>15.9</v>
      </c>
      <c r="J13" s="26">
        <f>SUM(I13)+0.6</f>
        <v>16.5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6.8</v>
      </c>
      <c r="I15" s="46">
        <v>7.1</v>
      </c>
      <c r="J15" s="26">
        <f>SUM(I15)+0.3</f>
        <v>7.3999999999999995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2.95" customHeight="1" x14ac:dyDescent="0.3">
      <c r="A17" s="27">
        <v>8</v>
      </c>
      <c r="B17" s="29" t="s">
        <v>56</v>
      </c>
      <c r="C17" s="30"/>
      <c r="D17" s="50"/>
      <c r="E17" s="51"/>
      <c r="F17" s="51"/>
      <c r="G17" s="52"/>
      <c r="H17" s="26">
        <f>SUM(I17)-1.5</f>
        <v>36.299999999999997</v>
      </c>
      <c r="I17" s="46">
        <v>37.799999999999997</v>
      </c>
      <c r="J17" s="26">
        <f>SUM(I17)+1.5</f>
        <v>39.299999999999997</v>
      </c>
      <c r="K17" s="26"/>
      <c r="L17" s="26"/>
      <c r="M17" s="48"/>
    </row>
    <row r="18" spans="1:13" s="2" customFormat="1" ht="12.95" customHeight="1" x14ac:dyDescent="0.3">
      <c r="A18" s="27"/>
      <c r="B18" s="49" t="s">
        <v>57</v>
      </c>
      <c r="C18" s="49"/>
      <c r="D18" s="36" t="s">
        <v>216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217</v>
      </c>
      <c r="C19" s="53"/>
      <c r="D19" s="54"/>
      <c r="E19" s="54"/>
      <c r="F19" s="54"/>
      <c r="G19" s="54"/>
      <c r="H19" s="26">
        <f>SUM(I19)-0.1</f>
        <v>2.4</v>
      </c>
      <c r="I19" s="46">
        <v>2.5</v>
      </c>
      <c r="J19" s="47">
        <f>SUM(I19)+0.1</f>
        <v>2.6</v>
      </c>
      <c r="K19" s="26"/>
      <c r="L19" s="26"/>
      <c r="M19" s="48"/>
    </row>
    <row r="20" spans="1:13" s="2" customFormat="1" ht="14.1" customHeight="1" x14ac:dyDescent="0.3">
      <c r="A20" s="27"/>
      <c r="B20" s="49" t="s">
        <v>218</v>
      </c>
      <c r="C20" s="49"/>
      <c r="D20" s="36" t="s">
        <v>92</v>
      </c>
      <c r="E20" s="37"/>
      <c r="F20" s="37"/>
      <c r="G20" s="38"/>
      <c r="H20" s="26"/>
      <c r="I20" s="46"/>
      <c r="J20" s="47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94</v>
      </c>
      <c r="C21" s="53"/>
      <c r="D21" s="54"/>
      <c r="E21" s="54"/>
      <c r="F21" s="54"/>
      <c r="G21" s="54"/>
      <c r="H21" s="26">
        <f>SUM(I21)-0.2</f>
        <v>6.3</v>
      </c>
      <c r="I21" s="46">
        <v>6.5</v>
      </c>
      <c r="J21" s="47">
        <f>SUM(I21)+0.2</f>
        <v>6.7</v>
      </c>
      <c r="K21" s="26"/>
      <c r="L21" s="26"/>
      <c r="M21" s="48"/>
    </row>
    <row r="22" spans="1:13" s="2" customFormat="1" ht="14.1" customHeight="1" x14ac:dyDescent="0.3">
      <c r="A22" s="27"/>
      <c r="B22" s="49" t="s">
        <v>93</v>
      </c>
      <c r="C22" s="49"/>
      <c r="D22" s="36" t="s">
        <v>92</v>
      </c>
      <c r="E22" s="37"/>
      <c r="F22" s="37"/>
      <c r="G22" s="38"/>
      <c r="H22" s="26"/>
      <c r="I22" s="46"/>
      <c r="J22" s="47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139</v>
      </c>
      <c r="C23" s="30"/>
      <c r="D23" s="50" t="s">
        <v>138</v>
      </c>
      <c r="E23" s="51"/>
      <c r="F23" s="51"/>
      <c r="G23" s="52"/>
      <c r="H23" s="26">
        <f>SUM(I23)-0.2</f>
        <v>6.6</v>
      </c>
      <c r="I23" s="46">
        <v>6.8</v>
      </c>
      <c r="J23" s="47">
        <f>SUM(I23)+0.2</f>
        <v>7</v>
      </c>
      <c r="K23" s="26"/>
      <c r="L23" s="26"/>
      <c r="M23" s="48"/>
    </row>
    <row r="24" spans="1:13" s="2" customFormat="1" ht="14.1" customHeight="1" x14ac:dyDescent="0.3">
      <c r="A24" s="27"/>
      <c r="B24" s="44" t="s">
        <v>137</v>
      </c>
      <c r="C24" s="45"/>
      <c r="D24" s="36" t="s">
        <v>136</v>
      </c>
      <c r="E24" s="37"/>
      <c r="F24" s="37"/>
      <c r="G24" s="38"/>
      <c r="H24" s="26"/>
      <c r="I24" s="46"/>
      <c r="J24" s="47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5</v>
      </c>
      <c r="C25" s="53"/>
      <c r="D25" s="54" t="s">
        <v>6</v>
      </c>
      <c r="E25" s="54"/>
      <c r="F25" s="54"/>
      <c r="G25" s="54"/>
      <c r="H25" s="21">
        <f>SUM(I25)-2</f>
        <v>49</v>
      </c>
      <c r="I25" s="34">
        <v>51</v>
      </c>
      <c r="J25" s="21">
        <f>SUM(I25)+2</f>
        <v>53</v>
      </c>
      <c r="K25" s="26"/>
      <c r="L25" s="26"/>
      <c r="M25" s="48"/>
    </row>
    <row r="26" spans="1:13" s="2" customFormat="1" ht="14.1" customHeight="1" x14ac:dyDescent="0.3">
      <c r="A26" s="27"/>
      <c r="B26" s="49" t="s">
        <v>17</v>
      </c>
      <c r="C26" s="49"/>
      <c r="D26" s="36" t="s">
        <v>29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53" t="s">
        <v>7</v>
      </c>
      <c r="C27" s="53"/>
      <c r="D27" s="50" t="s">
        <v>8</v>
      </c>
      <c r="E27" s="51"/>
      <c r="F27" s="51"/>
      <c r="G27" s="52"/>
      <c r="H27" s="21">
        <f>SUM(I27)-2</f>
        <v>38</v>
      </c>
      <c r="I27" s="34">
        <v>40</v>
      </c>
      <c r="J27" s="21">
        <f>SUM(I27)+2</f>
        <v>42</v>
      </c>
      <c r="K27" s="26"/>
      <c r="L27" s="26"/>
      <c r="M27" s="48"/>
    </row>
    <row r="28" spans="1:13" s="2" customFormat="1" ht="14.1" customHeight="1" x14ac:dyDescent="0.3">
      <c r="A28" s="27"/>
      <c r="B28" s="49" t="s">
        <v>18</v>
      </c>
      <c r="C28" s="49"/>
      <c r="D28" s="36" t="s">
        <v>36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91</v>
      </c>
      <c r="C29" s="30"/>
      <c r="D29" s="54" t="s">
        <v>37</v>
      </c>
      <c r="E29" s="54"/>
      <c r="F29" s="54"/>
      <c r="G29" s="54"/>
      <c r="H29" s="26">
        <f>SUM(I29)-0.8</f>
        <v>18.2</v>
      </c>
      <c r="I29" s="46">
        <v>19</v>
      </c>
      <c r="J29" s="26">
        <f>SUM(I29)+0.8</f>
        <v>19.8</v>
      </c>
      <c r="K29" s="26"/>
      <c r="L29" s="26"/>
      <c r="M29" s="48"/>
    </row>
    <row r="30" spans="1:13" s="2" customFormat="1" ht="14.1" customHeight="1" x14ac:dyDescent="0.3">
      <c r="A30" s="27"/>
      <c r="B30" s="49" t="s">
        <v>19</v>
      </c>
      <c r="C30" s="49"/>
      <c r="D30" s="36" t="s">
        <v>38</v>
      </c>
      <c r="E30" s="37"/>
      <c r="F30" s="37"/>
      <c r="G30" s="38"/>
      <c r="H30" s="26"/>
      <c r="I30" s="46"/>
      <c r="J30" s="26"/>
      <c r="K30" s="26"/>
      <c r="L30" s="26"/>
      <c r="M30" s="48"/>
    </row>
    <row r="31" spans="1:13" s="2" customFormat="1" ht="14.1" customHeight="1" x14ac:dyDescent="0.3">
      <c r="A31" s="27">
        <v>15</v>
      </c>
      <c r="B31" s="29" t="s">
        <v>219</v>
      </c>
      <c r="C31" s="30"/>
      <c r="D31" s="31"/>
      <c r="E31" s="32"/>
      <c r="F31" s="32"/>
      <c r="G31" s="33"/>
      <c r="H31" s="26">
        <f>SUM(I31)-0.2</f>
        <v>14.3</v>
      </c>
      <c r="I31" s="46">
        <v>14.5</v>
      </c>
      <c r="J31" s="26">
        <f>SUM(I31)+0.2</f>
        <v>14.7</v>
      </c>
      <c r="K31" s="26"/>
      <c r="L31" s="26"/>
      <c r="M31" s="48"/>
    </row>
    <row r="32" spans="1:13" s="2" customFormat="1" ht="14.1" customHeight="1" x14ac:dyDescent="0.3">
      <c r="A32" s="27"/>
      <c r="B32" s="44" t="s">
        <v>220</v>
      </c>
      <c r="C32" s="45"/>
      <c r="D32" s="36"/>
      <c r="E32" s="37"/>
      <c r="F32" s="37"/>
      <c r="G32" s="38"/>
      <c r="H32" s="26"/>
      <c r="I32" s="46"/>
      <c r="J32" s="26"/>
      <c r="K32" s="26"/>
      <c r="L32" s="26"/>
      <c r="M32" s="48"/>
    </row>
    <row r="33" spans="1:13" s="2" customFormat="1" ht="14.1" customHeight="1" x14ac:dyDescent="0.3">
      <c r="A33" s="27">
        <v>16</v>
      </c>
      <c r="B33" s="29" t="s">
        <v>39</v>
      </c>
      <c r="C33" s="30"/>
      <c r="D33" s="31" t="s">
        <v>90</v>
      </c>
      <c r="E33" s="32"/>
      <c r="F33" s="32"/>
      <c r="G33" s="33"/>
      <c r="H33" s="26">
        <f>SUM(I33)-0.2</f>
        <v>1.7</v>
      </c>
      <c r="I33" s="46">
        <v>1.9</v>
      </c>
      <c r="J33" s="26">
        <f>SUM(I33)+0.2</f>
        <v>2.1</v>
      </c>
      <c r="K33" s="12"/>
      <c r="L33" s="12"/>
      <c r="M33" s="14"/>
    </row>
    <row r="34" spans="1:13" s="2" customFormat="1" ht="14.1" customHeight="1" x14ac:dyDescent="0.3">
      <c r="A34" s="27"/>
      <c r="B34" s="44" t="s">
        <v>40</v>
      </c>
      <c r="C34" s="45"/>
      <c r="D34" s="36" t="s">
        <v>89</v>
      </c>
      <c r="E34" s="37"/>
      <c r="F34" s="37"/>
      <c r="G34" s="38"/>
      <c r="H34" s="26"/>
      <c r="I34" s="46"/>
      <c r="J34" s="26"/>
      <c r="K34" s="21"/>
      <c r="L34" s="21"/>
      <c r="M34" s="25"/>
    </row>
    <row r="35" spans="1:13" ht="14.1" customHeight="1" x14ac:dyDescent="0.3">
      <c r="A35" s="27"/>
      <c r="B35" s="29"/>
      <c r="C35" s="30"/>
      <c r="D35" s="31"/>
      <c r="E35" s="32"/>
      <c r="F35" s="32"/>
      <c r="G35" s="33"/>
      <c r="H35" s="26"/>
      <c r="I35" s="46"/>
      <c r="J35" s="26"/>
      <c r="K35" s="12"/>
      <c r="L35" s="12"/>
      <c r="M35" s="14"/>
    </row>
    <row r="36" spans="1:13" ht="14.1" customHeight="1" x14ac:dyDescent="0.3">
      <c r="A36" s="27"/>
      <c r="B36" s="44"/>
      <c r="C36" s="45"/>
      <c r="D36" s="36"/>
      <c r="E36" s="37"/>
      <c r="F36" s="37"/>
      <c r="G36" s="38"/>
      <c r="H36" s="26"/>
      <c r="I36" s="46"/>
      <c r="J36" s="26"/>
      <c r="K36" s="21"/>
      <c r="L36" s="21"/>
      <c r="M36" s="25"/>
    </row>
    <row r="37" spans="1:13" ht="14.1" customHeight="1" x14ac:dyDescent="0.3">
      <c r="A37" s="73">
        <v>18</v>
      </c>
      <c r="B37" s="39"/>
      <c r="C37" s="40"/>
      <c r="D37" s="41"/>
      <c r="E37" s="42"/>
      <c r="F37" s="42"/>
      <c r="G37" s="43"/>
      <c r="H37" s="26"/>
      <c r="I37" s="46"/>
      <c r="J37" s="26"/>
      <c r="K37" s="23"/>
      <c r="L37" s="23"/>
      <c r="M37" s="24"/>
    </row>
    <row r="38" spans="1:13" ht="14.1" customHeight="1" thickBot="1" x14ac:dyDescent="0.35">
      <c r="A38" s="28"/>
      <c r="B38" s="16"/>
      <c r="C38" s="17"/>
      <c r="D38" s="18"/>
      <c r="E38" s="19"/>
      <c r="F38" s="19"/>
      <c r="G38" s="20"/>
      <c r="H38" s="22"/>
      <c r="I38" s="35"/>
      <c r="J38" s="22"/>
      <c r="K38" s="13"/>
      <c r="L38" s="13"/>
      <c r="M38" s="15"/>
    </row>
    <row r="39" spans="1:13" ht="14.1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4.1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</sheetData>
  <mergeCells count="201">
    <mergeCell ref="L33:L34"/>
    <mergeCell ref="M33:M34"/>
    <mergeCell ref="M35:M36"/>
    <mergeCell ref="J35:J36"/>
    <mergeCell ref="K31:K32"/>
    <mergeCell ref="L31:L32"/>
    <mergeCell ref="M31:M32"/>
    <mergeCell ref="J31:J32"/>
    <mergeCell ref="K35:K36"/>
    <mergeCell ref="L35:L36"/>
    <mergeCell ref="I35:I36"/>
    <mergeCell ref="J29:J30"/>
    <mergeCell ref="K29:K30"/>
    <mergeCell ref="I31:I32"/>
    <mergeCell ref="J33:J34"/>
    <mergeCell ref="K33:K34"/>
    <mergeCell ref="A35:A36"/>
    <mergeCell ref="K37:K38"/>
    <mergeCell ref="L37:L38"/>
    <mergeCell ref="M37:M38"/>
    <mergeCell ref="B38:C38"/>
    <mergeCell ref="D38:G38"/>
    <mergeCell ref="J37:J38"/>
    <mergeCell ref="A37:A38"/>
    <mergeCell ref="B37:C37"/>
    <mergeCell ref="D37:G37"/>
    <mergeCell ref="D32:G32"/>
    <mergeCell ref="A33:A34"/>
    <mergeCell ref="B33:C33"/>
    <mergeCell ref="D33:G33"/>
    <mergeCell ref="H33:H34"/>
    <mergeCell ref="A31:A32"/>
    <mergeCell ref="B31:C31"/>
    <mergeCell ref="D31:G31"/>
    <mergeCell ref="H31:H32"/>
    <mergeCell ref="B32:C32"/>
    <mergeCell ref="H37:H38"/>
    <mergeCell ref="I37:I38"/>
    <mergeCell ref="B34:C34"/>
    <mergeCell ref="D34:G34"/>
    <mergeCell ref="I33:I34"/>
    <mergeCell ref="B36:C36"/>
    <mergeCell ref="D36:G36"/>
    <mergeCell ref="B35:C35"/>
    <mergeCell ref="D35:G35"/>
    <mergeCell ref="H35:H3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B30:C30"/>
    <mergeCell ref="D30:G30"/>
    <mergeCell ref="K27:K28"/>
    <mergeCell ref="L27:L28"/>
    <mergeCell ref="M27:M28"/>
    <mergeCell ref="B28:C28"/>
    <mergeCell ref="D28:G28"/>
    <mergeCell ref="J27:J28"/>
    <mergeCell ref="L29:L30"/>
    <mergeCell ref="M29:M30"/>
    <mergeCell ref="K23:K24"/>
    <mergeCell ref="L23:L24"/>
    <mergeCell ref="M23:M24"/>
    <mergeCell ref="B24:C24"/>
    <mergeCell ref="D24:G24"/>
    <mergeCell ref="J23:J24"/>
    <mergeCell ref="J25:J26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I19:I20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J21:J22"/>
    <mergeCell ref="K21:K22"/>
    <mergeCell ref="L21:L22"/>
    <mergeCell ref="M21:M22"/>
    <mergeCell ref="B22:C22"/>
    <mergeCell ref="D22:G22"/>
    <mergeCell ref="B19:C19"/>
    <mergeCell ref="D19:G19"/>
    <mergeCell ref="H19:H20"/>
    <mergeCell ref="A21:A22"/>
    <mergeCell ref="B21:C21"/>
    <mergeCell ref="D21:G21"/>
    <mergeCell ref="H21:H22"/>
    <mergeCell ref="I21:I22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6D9F-11BA-4B33-B170-061DD3D733F4}">
  <sheetPr codeName="Sheet109">
    <tabColor theme="7"/>
  </sheetPr>
  <dimension ref="A1:M54"/>
  <sheetViews>
    <sheetView zoomScale="110" zoomScaleNormal="110" zoomScalePageLayoutView="110" workbookViewId="0">
      <selection activeCell="I7" sqref="I7:I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57</v>
      </c>
      <c r="I3" s="72">
        <v>60</v>
      </c>
      <c r="J3" s="69">
        <f>SUM(I3)+3</f>
        <v>63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SUM(I5)-3</f>
        <v>45</v>
      </c>
      <c r="I5" s="63">
        <v>48</v>
      </c>
      <c r="J5" s="12">
        <f>SUM(I5)+3</f>
        <v>51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SUM(I7)-3</f>
        <v>50</v>
      </c>
      <c r="I7" s="63">
        <v>53</v>
      </c>
      <c r="J7" s="12">
        <f>SUM(I7)+3</f>
        <v>56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</f>
        <v>49</v>
      </c>
      <c r="I9" s="63">
        <v>52</v>
      </c>
      <c r="J9" s="12">
        <f>SUM(I9)+3</f>
        <v>55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19</v>
      </c>
      <c r="I11" s="46">
        <v>20</v>
      </c>
      <c r="J11" s="26">
        <f>SUM(I11)+1</f>
        <v>21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19.399999999999999</v>
      </c>
      <c r="I13" s="46">
        <v>20</v>
      </c>
      <c r="J13" s="26">
        <f>SUM(I13)+0.6</f>
        <v>20.6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142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7.8999999999999995</v>
      </c>
      <c r="I15" s="46">
        <v>8.1999999999999993</v>
      </c>
      <c r="J15" s="26">
        <f>SUM(I15)+0.3</f>
        <v>8.5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141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160</v>
      </c>
      <c r="E17" s="51"/>
      <c r="F17" s="51"/>
      <c r="G17" s="52"/>
      <c r="H17" s="26">
        <f>SUM(I17)-1.6</f>
        <v>48.4</v>
      </c>
      <c r="I17" s="46">
        <v>50</v>
      </c>
      <c r="J17" s="26">
        <f>SUM(I17)+1.6</f>
        <v>51.6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140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SUM(I19)-2.5</f>
        <v>48.5</v>
      </c>
      <c r="I19" s="46">
        <v>51</v>
      </c>
      <c r="J19" s="26">
        <f>SUM(I19)+2.5</f>
        <v>53.5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37.200000000000003</v>
      </c>
      <c r="I21" s="46">
        <v>39.200000000000003</v>
      </c>
      <c r="J21" s="26">
        <f>SUM(I21)+2</f>
        <v>41.2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SUM(I23)-1</f>
        <v>21</v>
      </c>
      <c r="I23" s="46">
        <v>22</v>
      </c>
      <c r="J23" s="26">
        <f>SUM(I23)+1</f>
        <v>23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159</v>
      </c>
      <c r="C25" s="53"/>
      <c r="D25" s="54" t="s">
        <v>6</v>
      </c>
      <c r="E25" s="54"/>
      <c r="F25" s="54"/>
      <c r="G25" s="54"/>
      <c r="H25" s="26">
        <f>SUM(I25)-1</f>
        <v>14</v>
      </c>
      <c r="I25" s="46">
        <v>15</v>
      </c>
      <c r="J25" s="26">
        <f>SUM(I25)+1</f>
        <v>16</v>
      </c>
      <c r="K25" s="26"/>
      <c r="L25" s="26"/>
      <c r="M25" s="48"/>
    </row>
    <row r="26" spans="1:13" s="2" customFormat="1" ht="14.1" customHeight="1" x14ac:dyDescent="0.3">
      <c r="A26" s="27"/>
      <c r="B26" s="49" t="s">
        <v>158</v>
      </c>
      <c r="C26" s="49"/>
      <c r="D26" s="36" t="s">
        <v>29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53" t="s">
        <v>157</v>
      </c>
      <c r="C27" s="53"/>
      <c r="D27" s="50" t="s">
        <v>8</v>
      </c>
      <c r="E27" s="51"/>
      <c r="F27" s="51"/>
      <c r="G27" s="52"/>
      <c r="H27" s="26">
        <f>SUM(I27)-2</f>
        <v>37.200000000000003</v>
      </c>
      <c r="I27" s="46">
        <v>39.200000000000003</v>
      </c>
      <c r="J27" s="26">
        <f>SUM(I27)+2</f>
        <v>41.2</v>
      </c>
      <c r="K27" s="26"/>
      <c r="L27" s="26"/>
      <c r="M27" s="48"/>
    </row>
    <row r="28" spans="1:13" s="2" customFormat="1" ht="14.1" customHeight="1" x14ac:dyDescent="0.3">
      <c r="A28" s="27"/>
      <c r="B28" s="49" t="s">
        <v>156</v>
      </c>
      <c r="C28" s="49"/>
      <c r="D28" s="36" t="s">
        <v>36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115" t="s">
        <v>155</v>
      </c>
      <c r="C29" s="116"/>
      <c r="D29" s="54" t="s">
        <v>37</v>
      </c>
      <c r="E29" s="54"/>
      <c r="F29" s="54"/>
      <c r="G29" s="54"/>
      <c r="H29" s="26">
        <f>SUM(I29)-1.8</f>
        <v>35</v>
      </c>
      <c r="I29" s="46">
        <v>36.799999999999997</v>
      </c>
      <c r="J29" s="26">
        <f>SUM(I29)+1.8</f>
        <v>38.599999999999994</v>
      </c>
      <c r="K29" s="26"/>
      <c r="L29" s="26"/>
      <c r="M29" s="48"/>
    </row>
    <row r="30" spans="1:13" s="2" customFormat="1" ht="14.1" customHeight="1" x14ac:dyDescent="0.3">
      <c r="A30" s="27"/>
      <c r="B30" s="49" t="s">
        <v>154</v>
      </c>
      <c r="C30" s="49"/>
      <c r="D30" s="36" t="s">
        <v>38</v>
      </c>
      <c r="E30" s="37"/>
      <c r="F30" s="37"/>
      <c r="G30" s="38"/>
      <c r="H30" s="26"/>
      <c r="I30" s="46"/>
      <c r="J30" s="26"/>
      <c r="K30" s="26"/>
      <c r="L30" s="26"/>
      <c r="M30" s="48"/>
    </row>
    <row r="31" spans="1:13" s="2" customFormat="1" ht="14.1" customHeight="1" x14ac:dyDescent="0.3">
      <c r="A31" s="27">
        <v>15</v>
      </c>
      <c r="B31" s="29" t="s">
        <v>153</v>
      </c>
      <c r="C31" s="30"/>
      <c r="D31" s="31" t="s">
        <v>90</v>
      </c>
      <c r="E31" s="32"/>
      <c r="F31" s="32"/>
      <c r="G31" s="33"/>
      <c r="H31" s="26">
        <f>SUM(I31)-0.4</f>
        <v>7.6</v>
      </c>
      <c r="I31" s="46">
        <v>8</v>
      </c>
      <c r="J31" s="26">
        <f>SUM(I31)+0.4</f>
        <v>8.4</v>
      </c>
      <c r="K31" s="12"/>
      <c r="L31" s="12"/>
      <c r="M31" s="14"/>
    </row>
    <row r="32" spans="1:13" s="2" customFormat="1" ht="14.1" customHeight="1" x14ac:dyDescent="0.3">
      <c r="A32" s="27"/>
      <c r="B32" s="44" t="s">
        <v>152</v>
      </c>
      <c r="C32" s="45"/>
      <c r="D32" s="36" t="s">
        <v>89</v>
      </c>
      <c r="E32" s="37"/>
      <c r="F32" s="37"/>
      <c r="G32" s="38"/>
      <c r="H32" s="26"/>
      <c r="I32" s="46"/>
      <c r="J32" s="26"/>
      <c r="K32" s="21"/>
      <c r="L32" s="21"/>
      <c r="M32" s="25"/>
    </row>
    <row r="33" spans="1:13" s="2" customFormat="1" ht="14.1" customHeight="1" x14ac:dyDescent="0.3">
      <c r="A33" s="27">
        <v>16</v>
      </c>
      <c r="B33" s="39" t="s">
        <v>151</v>
      </c>
      <c r="C33" s="40"/>
      <c r="D33" s="41"/>
      <c r="E33" s="42"/>
      <c r="F33" s="42"/>
      <c r="G33" s="43"/>
      <c r="H33" s="21">
        <v>3</v>
      </c>
      <c r="I33" s="34">
        <v>3</v>
      </c>
      <c r="J33" s="21">
        <v>3</v>
      </c>
      <c r="K33" s="23"/>
      <c r="L33" s="23"/>
      <c r="M33" s="24"/>
    </row>
    <row r="34" spans="1:13" s="2" customFormat="1" ht="14.1" customHeight="1" thickBot="1" x14ac:dyDescent="0.35">
      <c r="A34" s="28"/>
      <c r="B34" s="16" t="s">
        <v>150</v>
      </c>
      <c r="C34" s="17"/>
      <c r="D34" s="18" t="s">
        <v>149</v>
      </c>
      <c r="E34" s="19"/>
      <c r="F34" s="19"/>
      <c r="G34" s="20"/>
      <c r="H34" s="22"/>
      <c r="I34" s="35"/>
      <c r="J34" s="22"/>
      <c r="K34" s="13"/>
      <c r="L34" s="13"/>
      <c r="M34" s="15"/>
    </row>
    <row r="35" spans="1:13" s="2" customFormat="1" ht="14.1" customHeight="1" x14ac:dyDescent="0.3"/>
    <row r="36" spans="1:13" s="2" customFormat="1" ht="14.1" customHeight="1" x14ac:dyDescent="0.3"/>
    <row r="37" spans="1:13" s="2" customFormat="1" ht="14.1" customHeight="1" x14ac:dyDescent="0.3"/>
    <row r="38" spans="1:13" s="2" customFormat="1" ht="14.1" customHeight="1" x14ac:dyDescent="0.3"/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>
      <c r="B51" s="1"/>
      <c r="C51" s="1"/>
      <c r="D51" s="1"/>
      <c r="E51" s="1"/>
      <c r="F51" s="1"/>
      <c r="G51" s="1"/>
    </row>
    <row r="52" spans="2:7" ht="14.1" customHeight="1" x14ac:dyDescent="0.3">
      <c r="B52" s="1"/>
      <c r="C52" s="1"/>
      <c r="D52" s="1"/>
      <c r="E52" s="1"/>
      <c r="F52" s="1"/>
      <c r="G52" s="1"/>
    </row>
    <row r="53" spans="2:7" ht="14.1" customHeight="1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</sheetData>
  <mergeCells count="179"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J5:J6"/>
    <mergeCell ref="K5:K6"/>
    <mergeCell ref="L5:L6"/>
    <mergeCell ref="M5:M6"/>
    <mergeCell ref="B6:C6"/>
    <mergeCell ref="D6:G6"/>
    <mergeCell ref="K7:K8"/>
    <mergeCell ref="L7:L8"/>
    <mergeCell ref="M7:M8"/>
    <mergeCell ref="B8:C8"/>
    <mergeCell ref="D8:G8"/>
    <mergeCell ref="J7:J8"/>
    <mergeCell ref="A5:A6"/>
    <mergeCell ref="B5:C5"/>
    <mergeCell ref="D5:G5"/>
    <mergeCell ref="H5:H6"/>
    <mergeCell ref="I5:I6"/>
    <mergeCell ref="A7:A8"/>
    <mergeCell ref="B7:C7"/>
    <mergeCell ref="D7:G7"/>
    <mergeCell ref="H7:H8"/>
    <mergeCell ref="I7:I8"/>
    <mergeCell ref="J9:J10"/>
    <mergeCell ref="K9:K10"/>
    <mergeCell ref="L9:L10"/>
    <mergeCell ref="M9:M10"/>
    <mergeCell ref="B10:C10"/>
    <mergeCell ref="D10:G10"/>
    <mergeCell ref="K11:K12"/>
    <mergeCell ref="L11:L12"/>
    <mergeCell ref="M11:M12"/>
    <mergeCell ref="B12:C12"/>
    <mergeCell ref="D12:G12"/>
    <mergeCell ref="A9:A10"/>
    <mergeCell ref="B9:C9"/>
    <mergeCell ref="D9:G9"/>
    <mergeCell ref="H9:H10"/>
    <mergeCell ref="I9:I10"/>
    <mergeCell ref="A11:A12"/>
    <mergeCell ref="B11:C11"/>
    <mergeCell ref="D11:G11"/>
    <mergeCell ref="H11:H12"/>
    <mergeCell ref="I11:I12"/>
    <mergeCell ref="J11:J12"/>
    <mergeCell ref="J13:J14"/>
    <mergeCell ref="K13:K14"/>
    <mergeCell ref="L13:L14"/>
    <mergeCell ref="M13:M14"/>
    <mergeCell ref="B14:C14"/>
    <mergeCell ref="D14:G14"/>
    <mergeCell ref="K15:K16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A15:A16"/>
    <mergeCell ref="B15:C15"/>
    <mergeCell ref="D15:G15"/>
    <mergeCell ref="H15:H16"/>
    <mergeCell ref="I15:I16"/>
    <mergeCell ref="J15:J16"/>
    <mergeCell ref="J17:J18"/>
    <mergeCell ref="K17:K18"/>
    <mergeCell ref="L17:L18"/>
    <mergeCell ref="M17:M18"/>
    <mergeCell ref="B18:C18"/>
    <mergeCell ref="D18:G18"/>
    <mergeCell ref="K19:K20"/>
    <mergeCell ref="L19:L20"/>
    <mergeCell ref="M19:M20"/>
    <mergeCell ref="B20:C20"/>
    <mergeCell ref="D20:G20"/>
    <mergeCell ref="A17:A18"/>
    <mergeCell ref="B17:C17"/>
    <mergeCell ref="D17:G17"/>
    <mergeCell ref="H17:H18"/>
    <mergeCell ref="I17:I18"/>
    <mergeCell ref="A19:A20"/>
    <mergeCell ref="B19:C19"/>
    <mergeCell ref="D19:G19"/>
    <mergeCell ref="H19:H20"/>
    <mergeCell ref="I19:I20"/>
    <mergeCell ref="J19:J20"/>
    <mergeCell ref="A21:A22"/>
    <mergeCell ref="B21:C21"/>
    <mergeCell ref="D21:G21"/>
    <mergeCell ref="H21:H22"/>
    <mergeCell ref="I21:I22"/>
    <mergeCell ref="B24:C24"/>
    <mergeCell ref="D24:G24"/>
    <mergeCell ref="M23:M24"/>
    <mergeCell ref="A23:A24"/>
    <mergeCell ref="B23:C23"/>
    <mergeCell ref="D23:G23"/>
    <mergeCell ref="H23:H24"/>
    <mergeCell ref="I23:I24"/>
    <mergeCell ref="M27:M28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I27:I28"/>
    <mergeCell ref="A25:A26"/>
    <mergeCell ref="B25:C25"/>
    <mergeCell ref="J27:J28"/>
    <mergeCell ref="K27:K28"/>
    <mergeCell ref="L27:L28"/>
    <mergeCell ref="K25:K26"/>
    <mergeCell ref="L25:L26"/>
    <mergeCell ref="M25:M26"/>
    <mergeCell ref="D25:G25"/>
    <mergeCell ref="H25:H26"/>
    <mergeCell ref="A31:A32"/>
    <mergeCell ref="B31:C31"/>
    <mergeCell ref="D31:G31"/>
    <mergeCell ref="H31:H32"/>
    <mergeCell ref="B26:C26"/>
    <mergeCell ref="B28:C28"/>
    <mergeCell ref="D28:G28"/>
    <mergeCell ref="J33:J34"/>
    <mergeCell ref="J29:J30"/>
    <mergeCell ref="B32:C32"/>
    <mergeCell ref="D32:G32"/>
    <mergeCell ref="I31:I32"/>
    <mergeCell ref="J25:J26"/>
    <mergeCell ref="D26:G26"/>
    <mergeCell ref="I25:I26"/>
    <mergeCell ref="B27:C27"/>
    <mergeCell ref="D27:G27"/>
    <mergeCell ref="A29:A30"/>
    <mergeCell ref="B29:C29"/>
    <mergeCell ref="D29:G29"/>
    <mergeCell ref="H29:H30"/>
    <mergeCell ref="A27:A28"/>
    <mergeCell ref="H27:H28"/>
    <mergeCell ref="K29:K30"/>
    <mergeCell ref="L29:L30"/>
    <mergeCell ref="M29:M30"/>
    <mergeCell ref="B30:C30"/>
    <mergeCell ref="D30:G30"/>
    <mergeCell ref="K31:K32"/>
    <mergeCell ref="L31:L32"/>
    <mergeCell ref="M31:M32"/>
    <mergeCell ref="J31:J32"/>
    <mergeCell ref="I29:I30"/>
    <mergeCell ref="K33:K34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6199-228A-4088-AFE7-5D87D2ED2D4E}">
  <sheetPr codeName="Sheet108">
    <tabColor theme="7"/>
  </sheetPr>
  <dimension ref="A1:M48"/>
  <sheetViews>
    <sheetView zoomScale="110" zoomScaleNormal="110" zoomScalePageLayoutView="110" workbookViewId="0">
      <selection activeCell="Q8" sqref="Q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57</v>
      </c>
      <c r="I3" s="72">
        <v>60</v>
      </c>
      <c r="J3" s="69">
        <f>SUM(I3)+3</f>
        <v>63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SUM(I5)-3</f>
        <v>45</v>
      </c>
      <c r="I5" s="63">
        <v>48</v>
      </c>
      <c r="J5" s="12">
        <f>SUM(I5)+3</f>
        <v>51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SUM(I7)-3</f>
        <v>47</v>
      </c>
      <c r="I7" s="63">
        <v>50</v>
      </c>
      <c r="J7" s="12">
        <f>SUM(I7)+3</f>
        <v>53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</f>
        <v>46</v>
      </c>
      <c r="I9" s="63">
        <v>49</v>
      </c>
      <c r="J9" s="12">
        <f>SUM(I9)+3</f>
        <v>52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18</v>
      </c>
      <c r="I11" s="46">
        <v>19</v>
      </c>
      <c r="J11" s="26">
        <f>SUM(I11)+1</f>
        <v>20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17.399999999999999</v>
      </c>
      <c r="I13" s="46">
        <v>18</v>
      </c>
      <c r="J13" s="26">
        <f>SUM(I13)+0.6</f>
        <v>18.600000000000001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142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8.5</v>
      </c>
      <c r="I15" s="46">
        <v>8.8000000000000007</v>
      </c>
      <c r="J15" s="26">
        <f>SUM(I15)+0.3</f>
        <v>9.1000000000000014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141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160</v>
      </c>
      <c r="E17" s="51"/>
      <c r="F17" s="51"/>
      <c r="G17" s="52"/>
      <c r="H17" s="26">
        <f>SUM(I17)-1.6</f>
        <v>45.4</v>
      </c>
      <c r="I17" s="46">
        <v>47</v>
      </c>
      <c r="J17" s="26">
        <f>SUM(I17)+1.6</f>
        <v>48.6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140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SUM(I19)-2.5</f>
        <v>49.5</v>
      </c>
      <c r="I19" s="46">
        <v>52</v>
      </c>
      <c r="J19" s="26">
        <f>SUM(I19)+2.5</f>
        <v>54.5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36</v>
      </c>
      <c r="I21" s="46">
        <v>38</v>
      </c>
      <c r="J21" s="26">
        <f>SUM(I21)+2</f>
        <v>40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SUM(I23)-1</f>
        <v>21</v>
      </c>
      <c r="I23" s="46">
        <v>22</v>
      </c>
      <c r="J23" s="26">
        <f>SUM(I23)+1</f>
        <v>23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29" t="s">
        <v>153</v>
      </c>
      <c r="C25" s="30"/>
      <c r="D25" s="31" t="s">
        <v>90</v>
      </c>
      <c r="E25" s="32"/>
      <c r="F25" s="32"/>
      <c r="G25" s="33"/>
      <c r="H25" s="26">
        <f>SUM(I25)-0.3</f>
        <v>4.2</v>
      </c>
      <c r="I25" s="46">
        <v>4.5</v>
      </c>
      <c r="J25" s="26">
        <f>SUM(I25)+0.3</f>
        <v>4.8</v>
      </c>
      <c r="K25" s="12"/>
      <c r="L25" s="12"/>
      <c r="M25" s="14"/>
    </row>
    <row r="26" spans="1:13" s="2" customFormat="1" ht="14.1" customHeight="1" thickBot="1" x14ac:dyDescent="0.35">
      <c r="A26" s="28"/>
      <c r="B26" s="16" t="s">
        <v>152</v>
      </c>
      <c r="C26" s="17"/>
      <c r="D26" s="18" t="s">
        <v>89</v>
      </c>
      <c r="E26" s="19"/>
      <c r="F26" s="19"/>
      <c r="G26" s="20"/>
      <c r="H26" s="22"/>
      <c r="I26" s="35"/>
      <c r="J26" s="22"/>
      <c r="K26" s="13"/>
      <c r="L26" s="13"/>
      <c r="M26" s="15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M3:M4"/>
    <mergeCell ref="B4:C4"/>
    <mergeCell ref="D4:G4"/>
    <mergeCell ref="D3:G3"/>
    <mergeCell ref="H3:H4"/>
    <mergeCell ref="I3:I4"/>
    <mergeCell ref="J3:J4"/>
    <mergeCell ref="K3:K4"/>
    <mergeCell ref="L3:L4"/>
    <mergeCell ref="K5:K6"/>
    <mergeCell ref="L5:L6"/>
    <mergeCell ref="M5:M6"/>
    <mergeCell ref="B6:C6"/>
    <mergeCell ref="D6:G6"/>
    <mergeCell ref="A1:M1"/>
    <mergeCell ref="B2:C2"/>
    <mergeCell ref="D2:G2"/>
    <mergeCell ref="A3:A4"/>
    <mergeCell ref="B3:C3"/>
    <mergeCell ref="A5:A6"/>
    <mergeCell ref="B5:C5"/>
    <mergeCell ref="D5:G5"/>
    <mergeCell ref="H5:H6"/>
    <mergeCell ref="I5:I6"/>
    <mergeCell ref="J5:J6"/>
    <mergeCell ref="J7:J8"/>
    <mergeCell ref="K7:K8"/>
    <mergeCell ref="L7:L8"/>
    <mergeCell ref="M7:M8"/>
    <mergeCell ref="B8:C8"/>
    <mergeCell ref="D8:G8"/>
    <mergeCell ref="K9:K10"/>
    <mergeCell ref="L9:L10"/>
    <mergeCell ref="M9:M10"/>
    <mergeCell ref="B10:C10"/>
    <mergeCell ref="D10:G10"/>
    <mergeCell ref="A7:A8"/>
    <mergeCell ref="B7:C7"/>
    <mergeCell ref="D7:G7"/>
    <mergeCell ref="H7:H8"/>
    <mergeCell ref="I7:I8"/>
    <mergeCell ref="A9:A10"/>
    <mergeCell ref="B9:C9"/>
    <mergeCell ref="D9:G9"/>
    <mergeCell ref="H9:H10"/>
    <mergeCell ref="I9:I10"/>
    <mergeCell ref="J9:J10"/>
    <mergeCell ref="J11:J12"/>
    <mergeCell ref="K11:K12"/>
    <mergeCell ref="L11:L12"/>
    <mergeCell ref="M11:M12"/>
    <mergeCell ref="B12:C12"/>
    <mergeCell ref="D12:G12"/>
    <mergeCell ref="K13:K14"/>
    <mergeCell ref="L13:L14"/>
    <mergeCell ref="M13:M14"/>
    <mergeCell ref="B14:C14"/>
    <mergeCell ref="D14:G14"/>
    <mergeCell ref="A11:A12"/>
    <mergeCell ref="B11:C11"/>
    <mergeCell ref="D11:G11"/>
    <mergeCell ref="H11:H12"/>
    <mergeCell ref="I11:I12"/>
    <mergeCell ref="L15:L16"/>
    <mergeCell ref="M15:M16"/>
    <mergeCell ref="B16:C16"/>
    <mergeCell ref="D16:G16"/>
    <mergeCell ref="A13:A14"/>
    <mergeCell ref="B13:C13"/>
    <mergeCell ref="D13:G13"/>
    <mergeCell ref="H13:H14"/>
    <mergeCell ref="I13:I14"/>
    <mergeCell ref="J13:J14"/>
    <mergeCell ref="M17:M18"/>
    <mergeCell ref="B18:C18"/>
    <mergeCell ref="D18:G18"/>
    <mergeCell ref="A15:A16"/>
    <mergeCell ref="B15:C15"/>
    <mergeCell ref="D15:G15"/>
    <mergeCell ref="H15:H16"/>
    <mergeCell ref="I15:I16"/>
    <mergeCell ref="J15:J16"/>
    <mergeCell ref="K15:K16"/>
    <mergeCell ref="K19:K20"/>
    <mergeCell ref="L19:L20"/>
    <mergeCell ref="A17:A18"/>
    <mergeCell ref="B17:C17"/>
    <mergeCell ref="D17:G17"/>
    <mergeCell ref="H17:H18"/>
    <mergeCell ref="I17:I18"/>
    <mergeCell ref="J17:J18"/>
    <mergeCell ref="K17:K18"/>
    <mergeCell ref="L17:L18"/>
    <mergeCell ref="A19:A20"/>
    <mergeCell ref="B19:C19"/>
    <mergeCell ref="D19:G19"/>
    <mergeCell ref="H19:H20"/>
    <mergeCell ref="I19:I20"/>
    <mergeCell ref="J21:J22"/>
    <mergeCell ref="J19:J20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3:J24"/>
    <mergeCell ref="M19:M20"/>
    <mergeCell ref="B20:C20"/>
    <mergeCell ref="D20:G20"/>
    <mergeCell ref="I23:I24"/>
    <mergeCell ref="A21:A22"/>
    <mergeCell ref="B21:C21"/>
    <mergeCell ref="D21:G21"/>
    <mergeCell ref="H21:H22"/>
    <mergeCell ref="I21:I22"/>
    <mergeCell ref="K23:K24"/>
    <mergeCell ref="A23:A24"/>
    <mergeCell ref="B23:C23"/>
    <mergeCell ref="D23:G23"/>
    <mergeCell ref="H23:H24"/>
    <mergeCell ref="J25:J26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2C45-3EFC-4D8D-8588-B9E4F9DDDDBE}">
  <sheetPr codeName="Sheet10">
    <tabColor theme="7"/>
  </sheetPr>
  <dimension ref="A1:M60"/>
  <sheetViews>
    <sheetView topLeftCell="A7" zoomScale="110" zoomScaleNormal="110" zoomScalePageLayoutView="110" workbookViewId="0">
      <selection activeCell="J29" sqref="J29:J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196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50</v>
      </c>
      <c r="I3" s="72">
        <v>53</v>
      </c>
      <c r="J3" s="69">
        <f>SUM(I3)+3</f>
        <v>56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52</v>
      </c>
      <c r="I5" s="63">
        <v>56</v>
      </c>
      <c r="J5" s="12">
        <f>SUM(I5)+4</f>
        <v>60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50</v>
      </c>
      <c r="I7" s="63">
        <v>54</v>
      </c>
      <c r="J7" s="12">
        <f>SUM(I7)+4</f>
        <v>58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</f>
        <v>38</v>
      </c>
      <c r="I9" s="63">
        <v>41</v>
      </c>
      <c r="J9" s="12">
        <f>SUM(I9)+3</f>
        <v>44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20</v>
      </c>
      <c r="I11" s="46"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20.299999999999997</v>
      </c>
      <c r="I13" s="46">
        <v>20.9</v>
      </c>
      <c r="J13" s="26">
        <f>SUM(I13)+0.6</f>
        <v>21.5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8.5</v>
      </c>
      <c r="I15" s="46">
        <v>8.8000000000000007</v>
      </c>
      <c r="J15" s="26">
        <f>SUM(I15)+0.3</f>
        <v>9.1000000000000014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26">
        <f>SUM(I17)-1.6</f>
        <v>51.199999999999996</v>
      </c>
      <c r="I17" s="46">
        <v>52.8</v>
      </c>
      <c r="J17" s="26">
        <f>SUM(I17)+1.6</f>
        <v>54.4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164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</f>
        <v>46</v>
      </c>
      <c r="I19" s="46">
        <v>48</v>
      </c>
      <c r="J19" s="26">
        <f>SUM(I19)+2</f>
        <v>50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40</v>
      </c>
      <c r="I21" s="46">
        <v>42</v>
      </c>
      <c r="J21" s="26">
        <f>SUM(I21)+2</f>
        <v>44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SUM(I23)-0.8</f>
        <v>18.2</v>
      </c>
      <c r="I23" s="46">
        <v>19</v>
      </c>
      <c r="J23" s="26">
        <f>SUM(I23)+0.8</f>
        <v>19.8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194</v>
      </c>
      <c r="C25" s="53"/>
      <c r="D25" s="50" t="s">
        <v>193</v>
      </c>
      <c r="E25" s="51"/>
      <c r="F25" s="51"/>
      <c r="G25" s="52"/>
      <c r="H25" s="26">
        <f>SUM(I25)-1</f>
        <v>38</v>
      </c>
      <c r="I25" s="46">
        <v>39</v>
      </c>
      <c r="J25" s="26">
        <f>SUM(I25)+1</f>
        <v>40</v>
      </c>
      <c r="K25" s="26"/>
      <c r="L25" s="26"/>
      <c r="M25" s="48"/>
    </row>
    <row r="26" spans="1:13" s="2" customFormat="1" ht="14.1" customHeight="1" x14ac:dyDescent="0.3">
      <c r="A26" s="27"/>
      <c r="B26" s="49" t="s">
        <v>192</v>
      </c>
      <c r="C26" s="49"/>
      <c r="D26" s="36" t="s">
        <v>191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53" t="s">
        <v>190</v>
      </c>
      <c r="C27" s="53"/>
      <c r="D27" s="50" t="s">
        <v>189</v>
      </c>
      <c r="E27" s="51"/>
      <c r="F27" s="51"/>
      <c r="G27" s="52"/>
      <c r="H27" s="26">
        <f>SUM(I27)-0.8</f>
        <v>26.099999999999998</v>
      </c>
      <c r="I27" s="46">
        <v>26.9</v>
      </c>
      <c r="J27" s="26">
        <f>SUM(I27)+0.8</f>
        <v>27.7</v>
      </c>
      <c r="K27" s="12"/>
      <c r="L27" s="12"/>
      <c r="M27" s="14"/>
    </row>
    <row r="28" spans="1:13" s="2" customFormat="1" ht="14.1" customHeight="1" x14ac:dyDescent="0.3">
      <c r="A28" s="27"/>
      <c r="B28" s="49" t="s">
        <v>188</v>
      </c>
      <c r="C28" s="49"/>
      <c r="D28" s="36" t="s">
        <v>187</v>
      </c>
      <c r="E28" s="37"/>
      <c r="F28" s="37"/>
      <c r="G28" s="38"/>
      <c r="H28" s="26"/>
      <c r="I28" s="46"/>
      <c r="J28" s="26"/>
      <c r="K28" s="21"/>
      <c r="L28" s="21"/>
      <c r="M28" s="25"/>
    </row>
    <row r="29" spans="1:13" s="2" customFormat="1" ht="14.1" customHeight="1" x14ac:dyDescent="0.3">
      <c r="A29" s="27">
        <v>14</v>
      </c>
      <c r="B29" s="29" t="s">
        <v>144</v>
      </c>
      <c r="C29" s="30"/>
      <c r="D29" s="31"/>
      <c r="E29" s="32"/>
      <c r="F29" s="32"/>
      <c r="G29" s="33"/>
      <c r="H29" s="26">
        <f>SUM(I29)-2</f>
        <v>101</v>
      </c>
      <c r="I29" s="46">
        <v>103</v>
      </c>
      <c r="J29" s="47">
        <f>SUM(I29)+2</f>
        <v>105</v>
      </c>
      <c r="K29" s="12"/>
      <c r="L29" s="12"/>
      <c r="M29" s="14"/>
    </row>
    <row r="30" spans="1:13" s="2" customFormat="1" ht="14.1" customHeight="1" x14ac:dyDescent="0.3">
      <c r="A30" s="27"/>
      <c r="B30" s="44" t="s">
        <v>145</v>
      </c>
      <c r="C30" s="45"/>
      <c r="D30" s="36" t="s">
        <v>197</v>
      </c>
      <c r="E30" s="37"/>
      <c r="F30" s="37"/>
      <c r="G30" s="38"/>
      <c r="H30" s="26"/>
      <c r="I30" s="46"/>
      <c r="J30" s="47"/>
      <c r="K30" s="21"/>
      <c r="L30" s="21"/>
      <c r="M30" s="25"/>
    </row>
    <row r="31" spans="1:13" ht="14.1" customHeight="1" x14ac:dyDescent="0.3">
      <c r="A31" s="27">
        <v>15</v>
      </c>
      <c r="B31" s="29" t="s">
        <v>153</v>
      </c>
      <c r="C31" s="30"/>
      <c r="D31" s="31" t="s">
        <v>90</v>
      </c>
      <c r="E31" s="32"/>
      <c r="F31" s="32"/>
      <c r="G31" s="33"/>
      <c r="H31" s="26">
        <f>SUM(I31)-0.2</f>
        <v>5.3</v>
      </c>
      <c r="I31" s="46">
        <v>5.5</v>
      </c>
      <c r="J31" s="26">
        <f>SUM(I31)+0.2</f>
        <v>5.7</v>
      </c>
      <c r="K31" s="23"/>
      <c r="L31" s="23"/>
      <c r="M31" s="24"/>
    </row>
    <row r="32" spans="1:13" ht="14.1" customHeight="1" x14ac:dyDescent="0.3">
      <c r="A32" s="27"/>
      <c r="B32" s="44" t="s">
        <v>152</v>
      </c>
      <c r="C32" s="45"/>
      <c r="D32" s="36" t="s">
        <v>89</v>
      </c>
      <c r="E32" s="37"/>
      <c r="F32" s="37"/>
      <c r="G32" s="38"/>
      <c r="H32" s="26"/>
      <c r="I32" s="46"/>
      <c r="J32" s="26"/>
      <c r="K32" s="21"/>
      <c r="L32" s="21"/>
      <c r="M32" s="25"/>
    </row>
    <row r="33" spans="1:13" ht="14.1" customHeight="1" x14ac:dyDescent="0.3">
      <c r="A33" s="27">
        <v>16</v>
      </c>
      <c r="B33" s="29"/>
      <c r="C33" s="30"/>
      <c r="D33" s="54"/>
      <c r="E33" s="54"/>
      <c r="F33" s="54"/>
      <c r="G33" s="54"/>
      <c r="H33" s="26"/>
      <c r="I33" s="46"/>
      <c r="J33" s="26"/>
      <c r="K33" s="12"/>
      <c r="L33" s="12"/>
      <c r="M33" s="14"/>
    </row>
    <row r="34" spans="1:13" ht="14.1" customHeight="1" x14ac:dyDescent="0.3">
      <c r="A34" s="27"/>
      <c r="B34" s="49"/>
      <c r="C34" s="49"/>
      <c r="D34" s="36"/>
      <c r="E34" s="37"/>
      <c r="F34" s="37"/>
      <c r="G34" s="38"/>
      <c r="H34" s="26"/>
      <c r="I34" s="46"/>
      <c r="J34" s="26"/>
      <c r="K34" s="21"/>
      <c r="L34" s="21"/>
      <c r="M34" s="25"/>
    </row>
    <row r="35" spans="1:13" s="2" customFormat="1" ht="14.1" customHeight="1" x14ac:dyDescent="0.3">
      <c r="A35" s="27">
        <v>17</v>
      </c>
      <c r="B35" s="29"/>
      <c r="C35" s="30"/>
      <c r="D35" s="31"/>
      <c r="E35" s="32"/>
      <c r="F35" s="32"/>
      <c r="G35" s="33"/>
      <c r="H35" s="26"/>
      <c r="I35" s="46"/>
      <c r="J35" s="26"/>
      <c r="K35" s="12"/>
      <c r="L35" s="12"/>
      <c r="M35" s="14"/>
    </row>
    <row r="36" spans="1:13" s="2" customFormat="1" ht="14.1" customHeight="1" x14ac:dyDescent="0.3">
      <c r="A36" s="27"/>
      <c r="B36" s="44"/>
      <c r="C36" s="45"/>
      <c r="D36" s="36"/>
      <c r="E36" s="37"/>
      <c r="F36" s="37"/>
      <c r="G36" s="38"/>
      <c r="H36" s="26"/>
      <c r="I36" s="46"/>
      <c r="J36" s="26"/>
      <c r="K36" s="21"/>
      <c r="L36" s="21"/>
      <c r="M36" s="25"/>
    </row>
    <row r="37" spans="1:13" s="2" customFormat="1" ht="14.1" customHeight="1" x14ac:dyDescent="0.3">
      <c r="A37" s="73">
        <v>18</v>
      </c>
      <c r="B37" s="39"/>
      <c r="C37" s="40"/>
      <c r="D37" s="41"/>
      <c r="E37" s="42"/>
      <c r="F37" s="42"/>
      <c r="G37" s="43"/>
      <c r="H37" s="21"/>
      <c r="I37" s="34"/>
      <c r="J37" s="21"/>
      <c r="K37" s="23"/>
      <c r="L37" s="23"/>
      <c r="M37" s="24"/>
    </row>
    <row r="38" spans="1:13" s="2" customFormat="1" ht="14.1" customHeight="1" thickBot="1" x14ac:dyDescent="0.35">
      <c r="A38" s="28"/>
      <c r="B38" s="16"/>
      <c r="C38" s="17"/>
      <c r="D38" s="18"/>
      <c r="E38" s="19"/>
      <c r="F38" s="19"/>
      <c r="G38" s="20"/>
      <c r="H38" s="22"/>
      <c r="I38" s="35"/>
      <c r="J38" s="22"/>
      <c r="K38" s="13"/>
      <c r="L38" s="13"/>
      <c r="M38" s="15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s="2" customFormat="1" ht="14.1" customHeight="1" x14ac:dyDescent="0.3"/>
    <row r="46" spans="1:13" s="2" customFormat="1" ht="14.1" customHeight="1" x14ac:dyDescent="0.3"/>
    <row r="47" spans="1:13" s="2" customFormat="1" ht="14.1" customHeight="1" x14ac:dyDescent="0.3"/>
    <row r="48" spans="1:13" s="2" customFormat="1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/>
    <row r="54" spans="2:7" ht="14.1" customHeight="1" x14ac:dyDescent="0.3"/>
    <row r="55" spans="2:7" ht="14.1" customHeight="1" x14ac:dyDescent="0.3"/>
    <row r="56" spans="2:7" ht="14.1" customHeight="1" x14ac:dyDescent="0.3"/>
    <row r="57" spans="2:7" ht="14.1" customHeight="1" x14ac:dyDescent="0.3">
      <c r="B57" s="1"/>
      <c r="C57" s="1"/>
      <c r="D57" s="1"/>
      <c r="E57" s="1"/>
      <c r="F57" s="1"/>
      <c r="G57" s="1"/>
    </row>
    <row r="58" spans="2:7" ht="14.1" customHeight="1" x14ac:dyDescent="0.3">
      <c r="B58" s="1"/>
      <c r="C58" s="1"/>
      <c r="D58" s="1"/>
      <c r="E58" s="1"/>
      <c r="F58" s="1"/>
      <c r="G58" s="1"/>
    </row>
    <row r="59" spans="2:7" ht="14.1" customHeight="1" x14ac:dyDescent="0.3">
      <c r="B59" s="1"/>
      <c r="C59" s="1"/>
      <c r="D59" s="1"/>
      <c r="E59" s="1"/>
      <c r="F59" s="1"/>
      <c r="G59" s="1"/>
    </row>
    <row r="60" spans="2:7" x14ac:dyDescent="0.3">
      <c r="B60" s="1"/>
      <c r="C60" s="1"/>
      <c r="D60" s="1"/>
      <c r="E60" s="1"/>
      <c r="F60" s="1"/>
      <c r="G60" s="1"/>
    </row>
  </sheetData>
  <mergeCells count="201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33:K34"/>
    <mergeCell ref="L33:L34"/>
    <mergeCell ref="M33:M34"/>
    <mergeCell ref="B34:C34"/>
    <mergeCell ref="D34:G34"/>
    <mergeCell ref="J33:J34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I37:I38"/>
    <mergeCell ref="B38:C38"/>
    <mergeCell ref="D38:G38"/>
    <mergeCell ref="A37:A38"/>
    <mergeCell ref="B37:C37"/>
    <mergeCell ref="D37:G37"/>
    <mergeCell ref="H37:H38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C48-FFF0-4428-BF82-E7EB3E9E3716}">
  <sheetPr codeName="Sheet11">
    <tabColor theme="7"/>
  </sheetPr>
  <dimension ref="A1:M52"/>
  <sheetViews>
    <sheetView zoomScale="110" zoomScaleNormal="110" zoomScalePageLayoutView="110" workbookViewId="0">
      <selection activeCell="P39" sqref="P39:P4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226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55</v>
      </c>
      <c r="I3" s="72">
        <v>58</v>
      </c>
      <c r="J3" s="69">
        <f>SUM(I3)+3</f>
        <v>61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51</v>
      </c>
      <c r="I5" s="63">
        <v>55</v>
      </c>
      <c r="J5" s="12">
        <f>SUM(I5)+4</f>
        <v>59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49</v>
      </c>
      <c r="I7" s="63">
        <v>53</v>
      </c>
      <c r="J7" s="12">
        <f>SUM(I7)+4</f>
        <v>57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</f>
        <v>36</v>
      </c>
      <c r="I9" s="63">
        <v>39</v>
      </c>
      <c r="J9" s="12">
        <f>SUM(I9)+3</f>
        <v>42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18.600000000000001</v>
      </c>
      <c r="I11" s="46">
        <v>19.600000000000001</v>
      </c>
      <c r="J11" s="26">
        <f>SUM(I11)+1</f>
        <v>20.6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227</v>
      </c>
      <c r="C13" s="53"/>
      <c r="D13" s="54"/>
      <c r="E13" s="54"/>
      <c r="F13" s="54"/>
      <c r="G13" s="54"/>
      <c r="H13" s="12">
        <v>2.5</v>
      </c>
      <c r="I13" s="63">
        <v>2.5</v>
      </c>
      <c r="J13" s="12">
        <v>2.5</v>
      </c>
      <c r="K13" s="26"/>
      <c r="L13" s="26"/>
      <c r="M13" s="48"/>
    </row>
    <row r="14" spans="1:13" s="2" customFormat="1" ht="14.1" customHeight="1" x14ac:dyDescent="0.3">
      <c r="A14" s="27"/>
      <c r="B14" s="49" t="s">
        <v>228</v>
      </c>
      <c r="C14" s="49"/>
      <c r="D14" s="36"/>
      <c r="E14" s="37"/>
      <c r="F14" s="37"/>
      <c r="G14" s="38"/>
      <c r="H14" s="21"/>
      <c r="I14" s="34"/>
      <c r="J14" s="21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229</v>
      </c>
      <c r="C15" s="53"/>
      <c r="D15" s="54"/>
      <c r="E15" s="54"/>
      <c r="F15" s="54"/>
      <c r="G15" s="54"/>
      <c r="H15" s="26">
        <f>SUM(I15)-0.5</f>
        <v>9.5</v>
      </c>
      <c r="I15" s="46">
        <v>10</v>
      </c>
      <c r="J15" s="26">
        <f>SUM(I15)+0.5</f>
        <v>10.5</v>
      </c>
      <c r="K15" s="26"/>
      <c r="L15" s="26"/>
      <c r="M15" s="48"/>
    </row>
    <row r="16" spans="1:13" s="2" customFormat="1" ht="14.1" customHeight="1" x14ac:dyDescent="0.3">
      <c r="A16" s="27"/>
      <c r="B16" s="49" t="s">
        <v>230</v>
      </c>
      <c r="C16" s="49"/>
      <c r="D16" s="36"/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53" t="s">
        <v>1</v>
      </c>
      <c r="C17" s="53"/>
      <c r="D17" s="54" t="s">
        <v>161</v>
      </c>
      <c r="E17" s="54"/>
      <c r="F17" s="54"/>
      <c r="G17" s="54"/>
      <c r="H17" s="26">
        <f>SUM(I17)-0.6</f>
        <v>16.899999999999999</v>
      </c>
      <c r="I17" s="46">
        <v>17.5</v>
      </c>
      <c r="J17" s="26">
        <f>SUM(I17)+0.6</f>
        <v>18.100000000000001</v>
      </c>
      <c r="K17" s="26"/>
      <c r="L17" s="26"/>
      <c r="M17" s="48"/>
    </row>
    <row r="18" spans="1:13" s="2" customFormat="1" ht="14.1" customHeight="1" x14ac:dyDescent="0.3">
      <c r="A18" s="27"/>
      <c r="B18" s="49" t="s">
        <v>15</v>
      </c>
      <c r="C18" s="49"/>
      <c r="D18" s="36" t="s">
        <v>142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3</v>
      </c>
      <c r="C19" s="53"/>
      <c r="D19" s="54" t="s">
        <v>4</v>
      </c>
      <c r="E19" s="54"/>
      <c r="F19" s="54"/>
      <c r="G19" s="54"/>
      <c r="H19" s="26">
        <f>SUM(I19)-0.3</f>
        <v>8.6999999999999993</v>
      </c>
      <c r="I19" s="46">
        <v>9</v>
      </c>
      <c r="J19" s="26">
        <f>SUM(I19)+0.3</f>
        <v>9.3000000000000007</v>
      </c>
      <c r="K19" s="26"/>
      <c r="L19" s="26"/>
      <c r="M19" s="48"/>
    </row>
    <row r="20" spans="1:13" s="2" customFormat="1" ht="14.1" customHeight="1" x14ac:dyDescent="0.3">
      <c r="A20" s="27"/>
      <c r="B20" s="49" t="s">
        <v>16</v>
      </c>
      <c r="C20" s="49"/>
      <c r="D20" s="36" t="s">
        <v>141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29" t="s">
        <v>56</v>
      </c>
      <c r="C21" s="30"/>
      <c r="D21" s="50" t="s">
        <v>58</v>
      </c>
      <c r="E21" s="51"/>
      <c r="F21" s="51"/>
      <c r="G21" s="52"/>
      <c r="H21" s="26">
        <f>SUM(I21)-1.6</f>
        <v>45.4</v>
      </c>
      <c r="I21" s="46">
        <v>47</v>
      </c>
      <c r="J21" s="26">
        <f>SUM(I21)+1.6</f>
        <v>48.6</v>
      </c>
      <c r="K21" s="26"/>
      <c r="L21" s="26"/>
      <c r="M21" s="48"/>
    </row>
    <row r="22" spans="1:13" s="2" customFormat="1" ht="14.1" customHeight="1" x14ac:dyDescent="0.3">
      <c r="A22" s="27"/>
      <c r="B22" s="49" t="s">
        <v>57</v>
      </c>
      <c r="C22" s="49"/>
      <c r="D22" s="36" t="s">
        <v>140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53" t="s">
        <v>5</v>
      </c>
      <c r="C23" s="53"/>
      <c r="D23" s="54" t="s">
        <v>6</v>
      </c>
      <c r="E23" s="54"/>
      <c r="F23" s="54"/>
      <c r="G23" s="54"/>
      <c r="H23" s="26">
        <f>SUM(I23)-2</f>
        <v>46.5</v>
      </c>
      <c r="I23" s="46">
        <v>48.5</v>
      </c>
      <c r="J23" s="26">
        <f>SUM(I23)+2</f>
        <v>50.5</v>
      </c>
      <c r="K23" s="26"/>
      <c r="L23" s="26"/>
      <c r="M23" s="48"/>
    </row>
    <row r="24" spans="1:13" s="2" customFormat="1" ht="14.1" customHeight="1" x14ac:dyDescent="0.3">
      <c r="A24" s="27"/>
      <c r="B24" s="49" t="s">
        <v>17</v>
      </c>
      <c r="C24" s="49"/>
      <c r="D24" s="36" t="s">
        <v>29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7</v>
      </c>
      <c r="C25" s="53"/>
      <c r="D25" s="50" t="s">
        <v>8</v>
      </c>
      <c r="E25" s="51"/>
      <c r="F25" s="51"/>
      <c r="G25" s="52"/>
      <c r="H25" s="26">
        <f>SUM(I25)-1.9</f>
        <v>35.800000000000004</v>
      </c>
      <c r="I25" s="46">
        <v>37.700000000000003</v>
      </c>
      <c r="J25" s="26">
        <f>SUM(I25)+1.9</f>
        <v>39.6</v>
      </c>
      <c r="K25" s="26"/>
      <c r="L25" s="26"/>
      <c r="M25" s="48"/>
    </row>
    <row r="26" spans="1:13" s="2" customFormat="1" ht="14.1" customHeight="1" x14ac:dyDescent="0.3">
      <c r="A26" s="27"/>
      <c r="B26" s="49" t="s">
        <v>18</v>
      </c>
      <c r="C26" s="49"/>
      <c r="D26" s="36" t="s">
        <v>36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29" t="s">
        <v>59</v>
      </c>
      <c r="C27" s="30"/>
      <c r="D27" s="54" t="s">
        <v>37</v>
      </c>
      <c r="E27" s="54"/>
      <c r="F27" s="54"/>
      <c r="G27" s="54"/>
      <c r="H27" s="26">
        <f>SUM(I27)-0.8</f>
        <v>18.2</v>
      </c>
      <c r="I27" s="46">
        <v>19</v>
      </c>
      <c r="J27" s="26">
        <f>SUM(I27)+0.8</f>
        <v>19.8</v>
      </c>
      <c r="K27" s="26"/>
      <c r="L27" s="26"/>
      <c r="M27" s="48"/>
    </row>
    <row r="28" spans="1:13" s="2" customFormat="1" ht="14.1" customHeight="1" x14ac:dyDescent="0.3">
      <c r="A28" s="27"/>
      <c r="B28" s="49" t="s">
        <v>19</v>
      </c>
      <c r="C28" s="49"/>
      <c r="D28" s="36" t="s">
        <v>38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153</v>
      </c>
      <c r="C29" s="30"/>
      <c r="D29" s="31"/>
      <c r="E29" s="32"/>
      <c r="F29" s="32"/>
      <c r="G29" s="33"/>
      <c r="H29" s="26">
        <f>SUM(I29)-0.3</f>
        <v>3.2</v>
      </c>
      <c r="I29" s="46">
        <v>3.5</v>
      </c>
      <c r="J29" s="26">
        <f>SUM(I29)+0.3</f>
        <v>3.8</v>
      </c>
      <c r="K29" s="12"/>
      <c r="L29" s="12"/>
      <c r="M29" s="14"/>
    </row>
    <row r="30" spans="1:13" s="2" customFormat="1" ht="14.1" customHeight="1" thickBot="1" x14ac:dyDescent="0.35">
      <c r="A30" s="28"/>
      <c r="B30" s="16" t="s">
        <v>152</v>
      </c>
      <c r="C30" s="17"/>
      <c r="D30" s="18" t="s">
        <v>231</v>
      </c>
      <c r="E30" s="19"/>
      <c r="F30" s="19"/>
      <c r="G30" s="20"/>
      <c r="H30" s="22"/>
      <c r="I30" s="35"/>
      <c r="J30" s="22"/>
      <c r="K30" s="13"/>
      <c r="L30" s="13"/>
      <c r="M30" s="15"/>
    </row>
    <row r="31" spans="1:13" s="2" customFormat="1" ht="14.1" customHeight="1" x14ac:dyDescent="0.3"/>
    <row r="32" spans="1:13" s="2" customFormat="1" ht="14.1" customHeight="1" x14ac:dyDescent="0.3"/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57">
    <mergeCell ref="H15:H16"/>
    <mergeCell ref="I15:I16"/>
    <mergeCell ref="J15:J16"/>
    <mergeCell ref="M23:M24"/>
    <mergeCell ref="K15:K16"/>
    <mergeCell ref="L15:L16"/>
    <mergeCell ref="M15:M16"/>
    <mergeCell ref="B16:C16"/>
    <mergeCell ref="D16:G16"/>
    <mergeCell ref="H21:H22"/>
    <mergeCell ref="I21:I22"/>
    <mergeCell ref="B24:C24"/>
    <mergeCell ref="D24:G24"/>
    <mergeCell ref="J27:J28"/>
    <mergeCell ref="K27:K28"/>
    <mergeCell ref="L27:L28"/>
    <mergeCell ref="M27:M28"/>
    <mergeCell ref="K25:K26"/>
    <mergeCell ref="L25:L26"/>
    <mergeCell ref="M25:M26"/>
    <mergeCell ref="J25:J26"/>
    <mergeCell ref="K29:K30"/>
    <mergeCell ref="L29:L30"/>
    <mergeCell ref="M29:M30"/>
    <mergeCell ref="B30:C30"/>
    <mergeCell ref="D30:G30"/>
    <mergeCell ref="J29:J30"/>
    <mergeCell ref="J13:J14"/>
    <mergeCell ref="K13:K14"/>
    <mergeCell ref="L13:L14"/>
    <mergeCell ref="M13:M14"/>
    <mergeCell ref="B14:C14"/>
    <mergeCell ref="D14:G14"/>
    <mergeCell ref="H13:H14"/>
    <mergeCell ref="I13:I14"/>
    <mergeCell ref="B25:C25"/>
    <mergeCell ref="D25:G25"/>
    <mergeCell ref="H25:H26"/>
    <mergeCell ref="I25:I26"/>
    <mergeCell ref="B28:C28"/>
    <mergeCell ref="D28:G28"/>
    <mergeCell ref="B26:C26"/>
    <mergeCell ref="A13:A14"/>
    <mergeCell ref="B13:C13"/>
    <mergeCell ref="D13:G13"/>
    <mergeCell ref="A21:A22"/>
    <mergeCell ref="B21:C21"/>
    <mergeCell ref="D21:G21"/>
    <mergeCell ref="A15:A16"/>
    <mergeCell ref="B15:C15"/>
    <mergeCell ref="D15:G15"/>
    <mergeCell ref="D23:G23"/>
    <mergeCell ref="H23:H24"/>
    <mergeCell ref="I23:I24"/>
    <mergeCell ref="D26:G26"/>
    <mergeCell ref="A27:A28"/>
    <mergeCell ref="B27:C27"/>
    <mergeCell ref="D27:G27"/>
    <mergeCell ref="H27:H28"/>
    <mergeCell ref="I27:I28"/>
    <mergeCell ref="A25:A26"/>
    <mergeCell ref="B22:C22"/>
    <mergeCell ref="D22:G22"/>
    <mergeCell ref="J21:J22"/>
    <mergeCell ref="A29:A30"/>
    <mergeCell ref="B29:C29"/>
    <mergeCell ref="D29:G29"/>
    <mergeCell ref="H29:H30"/>
    <mergeCell ref="I29:I30"/>
    <mergeCell ref="A23:A24"/>
    <mergeCell ref="B23:C23"/>
    <mergeCell ref="J23:J24"/>
    <mergeCell ref="K23:K24"/>
    <mergeCell ref="L23:L24"/>
    <mergeCell ref="K17:K18"/>
    <mergeCell ref="L17:L18"/>
    <mergeCell ref="M17:M18"/>
    <mergeCell ref="M19:M20"/>
    <mergeCell ref="K21:K22"/>
    <mergeCell ref="L21:L22"/>
    <mergeCell ref="M21:M22"/>
    <mergeCell ref="B18:C18"/>
    <mergeCell ref="D18:G18"/>
    <mergeCell ref="J17:J18"/>
    <mergeCell ref="J19:J20"/>
    <mergeCell ref="K19:K20"/>
    <mergeCell ref="L19:L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7457-C412-42AC-950B-A7D4B868CEA6}">
  <sheetPr codeName="Sheet2">
    <tabColor theme="7"/>
    <pageSetUpPr fitToPage="1"/>
  </sheetPr>
  <dimension ref="A1:M64"/>
  <sheetViews>
    <sheetView topLeftCell="A10" zoomScale="110" zoomScaleNormal="110" zoomScalePageLayoutView="30" workbookViewId="0">
      <selection activeCell="I19" sqref="I19:I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64" t="s">
        <v>198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4.1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39" t="s">
        <v>99</v>
      </c>
      <c r="C3" s="40"/>
      <c r="D3" s="60" t="s">
        <v>98</v>
      </c>
      <c r="E3" s="61"/>
      <c r="F3" s="61"/>
      <c r="G3" s="62"/>
      <c r="H3" s="69">
        <f>SUM(I3)-2.9</f>
        <v>52.1</v>
      </c>
      <c r="I3" s="72">
        <v>55</v>
      </c>
      <c r="J3" s="69">
        <f>SUM(I3)+2.9</f>
        <v>57.9</v>
      </c>
      <c r="K3" s="69"/>
      <c r="L3" s="70"/>
      <c r="M3" s="71"/>
    </row>
    <row r="4" spans="1:13" s="2" customFormat="1" ht="14.1" customHeight="1" x14ac:dyDescent="0.3">
      <c r="A4" s="27"/>
      <c r="B4" s="49" t="s">
        <v>60</v>
      </c>
      <c r="C4" s="49"/>
      <c r="D4" s="36" t="s">
        <v>97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46</v>
      </c>
      <c r="I5" s="63">
        <v>50</v>
      </c>
      <c r="J5" s="12">
        <f>SUM(I5)+4</f>
        <v>54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50</v>
      </c>
      <c r="I7" s="63">
        <v>54</v>
      </c>
      <c r="J7" s="12">
        <f>SUM(I7)+4</f>
        <v>58</v>
      </c>
      <c r="K7" s="26"/>
      <c r="L7" s="47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47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SUM(I9)-3.2</f>
        <v>39.799999999999997</v>
      </c>
      <c r="I9" s="63">
        <v>43</v>
      </c>
      <c r="J9" s="12">
        <f>SUM(I9)+3.2</f>
        <v>46.2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21</v>
      </c>
      <c r="I11" s="46">
        <v>22</v>
      </c>
      <c r="J11" s="26">
        <f>SUM(I11)+1</f>
        <v>23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2</v>
      </c>
      <c r="E13" s="54"/>
      <c r="F13" s="54"/>
      <c r="G13" s="54"/>
      <c r="H13" s="26">
        <f>SUM(I13)-0.6</f>
        <v>17.399999999999999</v>
      </c>
      <c r="I13" s="46">
        <v>18</v>
      </c>
      <c r="J13" s="26">
        <f>SUM(I13)+0.6</f>
        <v>18.600000000000001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7.2</v>
      </c>
      <c r="I15" s="46">
        <v>7.5</v>
      </c>
      <c r="J15" s="26">
        <f>SUM(I15)+0.3</f>
        <v>7.8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26">
        <f>SUM(I17)-1.6</f>
        <v>43</v>
      </c>
      <c r="I17" s="46">
        <v>44.6</v>
      </c>
      <c r="J17" s="26">
        <f>SUM(I17)+1.6</f>
        <v>46.2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101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194</v>
      </c>
      <c r="C19" s="53"/>
      <c r="D19" s="50" t="s">
        <v>193</v>
      </c>
      <c r="E19" s="51"/>
      <c r="F19" s="51"/>
      <c r="G19" s="52"/>
      <c r="H19" s="26">
        <f>SUM(I19)-1</f>
        <v>36</v>
      </c>
      <c r="I19" s="46">
        <v>37</v>
      </c>
      <c r="J19" s="26">
        <f>SUM(I19)+1</f>
        <v>38</v>
      </c>
      <c r="K19" s="26"/>
      <c r="L19" s="26"/>
      <c r="M19" s="48"/>
    </row>
    <row r="20" spans="1:13" s="2" customFormat="1" ht="14.1" customHeight="1" x14ac:dyDescent="0.3">
      <c r="A20" s="27"/>
      <c r="B20" s="49" t="s">
        <v>192</v>
      </c>
      <c r="C20" s="49"/>
      <c r="D20" s="36" t="s">
        <v>191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190</v>
      </c>
      <c r="C21" s="53"/>
      <c r="D21" s="50" t="s">
        <v>189</v>
      </c>
      <c r="E21" s="51"/>
      <c r="F21" s="51"/>
      <c r="G21" s="52"/>
      <c r="H21" s="26">
        <f>SUM(I21)-0.8</f>
        <v>24.2</v>
      </c>
      <c r="I21" s="46">
        <v>25</v>
      </c>
      <c r="J21" s="26">
        <f>SUM(I21)+0.8</f>
        <v>25.8</v>
      </c>
      <c r="K21" s="12"/>
      <c r="L21" s="12"/>
      <c r="M21" s="14"/>
    </row>
    <row r="22" spans="1:13" s="2" customFormat="1" ht="14.1" customHeight="1" x14ac:dyDescent="0.3">
      <c r="A22" s="27"/>
      <c r="B22" s="49" t="s">
        <v>188</v>
      </c>
      <c r="C22" s="49"/>
      <c r="D22" s="36" t="s">
        <v>187</v>
      </c>
      <c r="E22" s="37"/>
      <c r="F22" s="37"/>
      <c r="G22" s="38"/>
      <c r="H22" s="26"/>
      <c r="I22" s="46"/>
      <c r="J22" s="26"/>
      <c r="K22" s="21"/>
      <c r="L22" s="21"/>
      <c r="M22" s="25"/>
    </row>
    <row r="23" spans="1:13" s="2" customFormat="1" ht="14.1" customHeight="1" x14ac:dyDescent="0.3">
      <c r="A23" s="27">
        <v>11</v>
      </c>
      <c r="B23" s="53" t="s">
        <v>5</v>
      </c>
      <c r="C23" s="53"/>
      <c r="D23" s="54" t="s">
        <v>6</v>
      </c>
      <c r="E23" s="54"/>
      <c r="F23" s="54"/>
      <c r="G23" s="54"/>
      <c r="H23" s="26">
        <f>SUM(I23)-2</f>
        <v>50.5</v>
      </c>
      <c r="I23" s="46">
        <v>52.5</v>
      </c>
      <c r="J23" s="26">
        <f>SUM(I23)+2</f>
        <v>54.5</v>
      </c>
      <c r="K23" s="26"/>
      <c r="L23" s="26"/>
      <c r="M23" s="48"/>
    </row>
    <row r="24" spans="1:13" s="2" customFormat="1" ht="14.1" customHeight="1" x14ac:dyDescent="0.3">
      <c r="A24" s="27"/>
      <c r="B24" s="49" t="s">
        <v>17</v>
      </c>
      <c r="C24" s="49"/>
      <c r="D24" s="36" t="s">
        <v>29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7</v>
      </c>
      <c r="C25" s="53"/>
      <c r="D25" s="50" t="s">
        <v>8</v>
      </c>
      <c r="E25" s="51"/>
      <c r="F25" s="51"/>
      <c r="G25" s="52"/>
      <c r="H25" s="26">
        <f>SUM(I25)-2</f>
        <v>42</v>
      </c>
      <c r="I25" s="46">
        <v>44</v>
      </c>
      <c r="J25" s="26">
        <f>SUM(I25)+2</f>
        <v>46</v>
      </c>
      <c r="K25" s="26"/>
      <c r="L25" s="26"/>
      <c r="M25" s="48"/>
    </row>
    <row r="26" spans="1:13" s="2" customFormat="1" ht="14.1" customHeight="1" x14ac:dyDescent="0.3">
      <c r="A26" s="27"/>
      <c r="B26" s="49" t="s">
        <v>18</v>
      </c>
      <c r="C26" s="49"/>
      <c r="D26" s="36" t="s">
        <v>36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29" t="s">
        <v>59</v>
      </c>
      <c r="C27" s="30"/>
      <c r="D27" s="54" t="s">
        <v>37</v>
      </c>
      <c r="E27" s="54"/>
      <c r="F27" s="54"/>
      <c r="G27" s="54"/>
      <c r="H27" s="26">
        <f>SUM(I27)-0.8</f>
        <v>18.2</v>
      </c>
      <c r="I27" s="46">
        <v>19</v>
      </c>
      <c r="J27" s="26">
        <f>SUM(I27)+0.8</f>
        <v>19.8</v>
      </c>
      <c r="K27" s="26"/>
      <c r="L27" s="26"/>
      <c r="M27" s="48"/>
    </row>
    <row r="28" spans="1:13" s="2" customFormat="1" ht="14.1" customHeight="1" x14ac:dyDescent="0.3">
      <c r="A28" s="27"/>
      <c r="B28" s="49" t="s">
        <v>19</v>
      </c>
      <c r="C28" s="49"/>
      <c r="D28" s="36" t="s">
        <v>38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39" t="s">
        <v>199</v>
      </c>
      <c r="C29" s="40"/>
      <c r="D29" s="60"/>
      <c r="E29" s="61"/>
      <c r="F29" s="61"/>
      <c r="G29" s="62"/>
      <c r="H29" s="26">
        <f>SUM(I29)-1</f>
        <v>18.5</v>
      </c>
      <c r="I29" s="46">
        <v>19.5</v>
      </c>
      <c r="J29" s="47">
        <f>SUM(I29)+1</f>
        <v>20.5</v>
      </c>
      <c r="K29" s="12"/>
      <c r="L29" s="12"/>
      <c r="M29" s="14"/>
    </row>
    <row r="30" spans="1:13" s="2" customFormat="1" ht="14.1" customHeight="1" x14ac:dyDescent="0.3">
      <c r="A30" s="27"/>
      <c r="B30" s="55" t="s">
        <v>200</v>
      </c>
      <c r="C30" s="56"/>
      <c r="D30" s="57"/>
      <c r="E30" s="58"/>
      <c r="F30" s="58"/>
      <c r="G30" s="59"/>
      <c r="H30" s="26"/>
      <c r="I30" s="46"/>
      <c r="J30" s="47"/>
      <c r="K30" s="21"/>
      <c r="L30" s="21"/>
      <c r="M30" s="25"/>
    </row>
    <row r="31" spans="1:13" s="2" customFormat="1" ht="14.1" customHeight="1" x14ac:dyDescent="0.3">
      <c r="A31" s="27">
        <v>15</v>
      </c>
      <c r="B31" s="53" t="s">
        <v>201</v>
      </c>
      <c r="C31" s="53"/>
      <c r="D31" s="54"/>
      <c r="E31" s="54"/>
      <c r="F31" s="54"/>
      <c r="G31" s="54"/>
      <c r="H31" s="26">
        <f>SUM(I31)-0.8</f>
        <v>15.1</v>
      </c>
      <c r="I31" s="46">
        <v>15.9</v>
      </c>
      <c r="J31" s="47">
        <f>SUM(I31)+0.8</f>
        <v>16.7</v>
      </c>
      <c r="K31" s="26"/>
      <c r="L31" s="26"/>
      <c r="M31" s="48"/>
    </row>
    <row r="32" spans="1:13" s="2" customFormat="1" ht="14.1" customHeight="1" x14ac:dyDescent="0.3">
      <c r="A32" s="27"/>
      <c r="B32" s="49" t="s">
        <v>202</v>
      </c>
      <c r="C32" s="49"/>
      <c r="D32" s="36" t="s">
        <v>203</v>
      </c>
      <c r="E32" s="37"/>
      <c r="F32" s="37"/>
      <c r="G32" s="38"/>
      <c r="H32" s="26"/>
      <c r="I32" s="46"/>
      <c r="J32" s="47"/>
      <c r="K32" s="26"/>
      <c r="L32" s="26"/>
      <c r="M32" s="48"/>
    </row>
    <row r="33" spans="1:13" s="2" customFormat="1" ht="14.1" customHeight="1" x14ac:dyDescent="0.3">
      <c r="A33" s="27">
        <v>16</v>
      </c>
      <c r="B33" s="29" t="s">
        <v>39</v>
      </c>
      <c r="C33" s="30"/>
      <c r="D33" s="31"/>
      <c r="E33" s="32"/>
      <c r="F33" s="32"/>
      <c r="G33" s="33"/>
      <c r="H33" s="26">
        <f>SUM(I33)-0.5</f>
        <v>11.5</v>
      </c>
      <c r="I33" s="46">
        <v>12</v>
      </c>
      <c r="J33" s="26">
        <f>SUM(I33)+0.5</f>
        <v>12.5</v>
      </c>
      <c r="K33" s="26"/>
      <c r="L33" s="26"/>
      <c r="M33" s="48"/>
    </row>
    <row r="34" spans="1:13" s="2" customFormat="1" ht="14.1" customHeight="1" x14ac:dyDescent="0.3">
      <c r="A34" s="27"/>
      <c r="B34" s="44" t="s">
        <v>40</v>
      </c>
      <c r="C34" s="45"/>
      <c r="D34" s="36"/>
      <c r="E34" s="37"/>
      <c r="F34" s="37"/>
      <c r="G34" s="38"/>
      <c r="H34" s="26"/>
      <c r="I34" s="46"/>
      <c r="J34" s="26"/>
      <c r="K34" s="26"/>
      <c r="L34" s="26"/>
      <c r="M34" s="48"/>
    </row>
    <row r="35" spans="1:13" s="2" customFormat="1" ht="14.1" customHeight="1" x14ac:dyDescent="0.3">
      <c r="A35" s="27">
        <v>17</v>
      </c>
      <c r="B35" s="39" t="s">
        <v>86</v>
      </c>
      <c r="C35" s="40"/>
      <c r="D35" s="41"/>
      <c r="E35" s="42"/>
      <c r="F35" s="42"/>
      <c r="G35" s="43"/>
      <c r="H35" s="26">
        <f>SUM(I35)-0.7</f>
        <v>4.8</v>
      </c>
      <c r="I35" s="46">
        <v>5.5</v>
      </c>
      <c r="J35" s="47">
        <f>SUM(I35)+0.7</f>
        <v>6.2</v>
      </c>
      <c r="K35" s="26"/>
      <c r="L35" s="26"/>
      <c r="M35" s="48"/>
    </row>
    <row r="36" spans="1:13" s="2" customFormat="1" ht="14.1" customHeight="1" x14ac:dyDescent="0.3">
      <c r="A36" s="27"/>
      <c r="B36" s="44" t="s">
        <v>87</v>
      </c>
      <c r="C36" s="45"/>
      <c r="D36" s="36"/>
      <c r="E36" s="37"/>
      <c r="F36" s="37"/>
      <c r="G36" s="38"/>
      <c r="H36" s="26"/>
      <c r="I36" s="46"/>
      <c r="J36" s="47"/>
      <c r="K36" s="26"/>
      <c r="L36" s="26"/>
      <c r="M36" s="48"/>
    </row>
    <row r="37" spans="1:13" s="2" customFormat="1" ht="14.1" customHeight="1" x14ac:dyDescent="0.3">
      <c r="A37" s="27">
        <v>18</v>
      </c>
      <c r="B37" s="39" t="s">
        <v>205</v>
      </c>
      <c r="C37" s="40"/>
      <c r="D37" s="41"/>
      <c r="E37" s="42"/>
      <c r="F37" s="42"/>
      <c r="G37" s="43"/>
      <c r="H37" s="26">
        <f>SUM(I37)-2</f>
        <v>97</v>
      </c>
      <c r="I37" s="46">
        <v>99</v>
      </c>
      <c r="J37" s="47">
        <f>SUM(I37)+2</f>
        <v>101</v>
      </c>
      <c r="K37" s="26"/>
      <c r="L37" s="26"/>
      <c r="M37" s="48"/>
    </row>
    <row r="38" spans="1:13" s="2" customFormat="1" ht="14.1" customHeight="1" x14ac:dyDescent="0.3">
      <c r="A38" s="27"/>
      <c r="B38" s="44" t="s">
        <v>206</v>
      </c>
      <c r="C38" s="45"/>
      <c r="D38" s="36" t="s">
        <v>207</v>
      </c>
      <c r="E38" s="37"/>
      <c r="F38" s="37"/>
      <c r="G38" s="38"/>
      <c r="H38" s="26"/>
      <c r="I38" s="46"/>
      <c r="J38" s="47"/>
      <c r="K38" s="26"/>
      <c r="L38" s="26"/>
      <c r="M38" s="48"/>
    </row>
    <row r="39" spans="1:13" ht="14.1" customHeight="1" x14ac:dyDescent="0.3">
      <c r="A39" s="73">
        <v>19</v>
      </c>
      <c r="B39" s="29" t="s">
        <v>103</v>
      </c>
      <c r="C39" s="30"/>
      <c r="D39" s="31"/>
      <c r="E39" s="32"/>
      <c r="F39" s="32"/>
      <c r="G39" s="33"/>
      <c r="H39" s="26">
        <v>46.5</v>
      </c>
      <c r="I39" s="46">
        <v>49</v>
      </c>
      <c r="J39" s="26">
        <v>51.5</v>
      </c>
      <c r="K39" s="12"/>
      <c r="L39" s="12"/>
      <c r="M39" s="14"/>
    </row>
    <row r="40" spans="1:13" ht="14.1" customHeight="1" x14ac:dyDescent="0.3">
      <c r="A40" s="27"/>
      <c r="B40" s="44" t="s">
        <v>102</v>
      </c>
      <c r="C40" s="45"/>
      <c r="D40" s="36" t="s">
        <v>204</v>
      </c>
      <c r="E40" s="37"/>
      <c r="F40" s="37"/>
      <c r="G40" s="38"/>
      <c r="H40" s="26"/>
      <c r="I40" s="46"/>
      <c r="J40" s="26"/>
      <c r="K40" s="21"/>
      <c r="L40" s="21"/>
      <c r="M40" s="25"/>
    </row>
    <row r="41" spans="1:13" ht="14.1" customHeight="1" x14ac:dyDescent="0.3">
      <c r="A41" s="27">
        <v>20</v>
      </c>
      <c r="B41" s="29"/>
      <c r="C41" s="30"/>
      <c r="D41" s="31"/>
      <c r="E41" s="32"/>
      <c r="F41" s="32"/>
      <c r="G41" s="33"/>
      <c r="H41" s="21"/>
      <c r="I41" s="34"/>
      <c r="J41" s="21"/>
      <c r="K41" s="12"/>
      <c r="L41" s="12"/>
      <c r="M41" s="14"/>
    </row>
    <row r="42" spans="1:13" ht="14.1" customHeight="1" thickBot="1" x14ac:dyDescent="0.35">
      <c r="A42" s="28"/>
      <c r="B42" s="16"/>
      <c r="C42" s="17"/>
      <c r="D42" s="18"/>
      <c r="E42" s="19"/>
      <c r="F42" s="19"/>
      <c r="G42" s="20"/>
      <c r="H42" s="22"/>
      <c r="I42" s="35"/>
      <c r="J42" s="22"/>
      <c r="K42" s="13"/>
      <c r="L42" s="13"/>
      <c r="M42" s="15"/>
    </row>
    <row r="43" spans="1:13" ht="14.1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1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1" customHeight="1" x14ac:dyDescent="0.3"/>
    <row r="61" spans="1:13" x14ac:dyDescent="0.3">
      <c r="B61" s="1"/>
      <c r="C61" s="1"/>
      <c r="D61" s="1"/>
      <c r="E61" s="1"/>
      <c r="F61" s="1"/>
      <c r="G61" s="1"/>
    </row>
    <row r="62" spans="1:13" x14ac:dyDescent="0.3">
      <c r="B62" s="1"/>
      <c r="C62" s="1"/>
      <c r="D62" s="1"/>
      <c r="E62" s="1"/>
      <c r="F62" s="1"/>
      <c r="G62" s="1"/>
    </row>
    <row r="63" spans="1:13" x14ac:dyDescent="0.3">
      <c r="B63" s="1"/>
      <c r="C63" s="1"/>
      <c r="D63" s="1"/>
      <c r="E63" s="1"/>
      <c r="F63" s="1"/>
      <c r="G63" s="1"/>
    </row>
    <row r="64" spans="1:13" x14ac:dyDescent="0.3">
      <c r="B64" s="1"/>
      <c r="C64" s="1"/>
      <c r="D64" s="1"/>
      <c r="E64" s="1"/>
      <c r="F64" s="1"/>
      <c r="G64" s="1"/>
    </row>
  </sheetData>
  <mergeCells count="223">
    <mergeCell ref="K23:K24"/>
    <mergeCell ref="L23:L24"/>
    <mergeCell ref="M23:M24"/>
    <mergeCell ref="M21:M22"/>
    <mergeCell ref="J21:J22"/>
    <mergeCell ref="J31:J32"/>
    <mergeCell ref="K31:K32"/>
    <mergeCell ref="L31:L32"/>
    <mergeCell ref="M31:M32"/>
    <mergeCell ref="J27:J28"/>
    <mergeCell ref="K27:K28"/>
    <mergeCell ref="L27:L28"/>
    <mergeCell ref="M27:M28"/>
    <mergeCell ref="M39:M40"/>
    <mergeCell ref="K37:K38"/>
    <mergeCell ref="L37:L38"/>
    <mergeCell ref="M37:M38"/>
    <mergeCell ref="K33:K34"/>
    <mergeCell ref="L33:L34"/>
    <mergeCell ref="M33:M34"/>
    <mergeCell ref="J37:J38"/>
    <mergeCell ref="J35:J36"/>
    <mergeCell ref="K35:K36"/>
    <mergeCell ref="L35:L36"/>
    <mergeCell ref="M35:M36"/>
    <mergeCell ref="I37:I38"/>
    <mergeCell ref="K41:K42"/>
    <mergeCell ref="L41:L42"/>
    <mergeCell ref="M41:M42"/>
    <mergeCell ref="B42:C42"/>
    <mergeCell ref="D42:G42"/>
    <mergeCell ref="J41:J42"/>
    <mergeCell ref="I41:I42"/>
    <mergeCell ref="J39:J40"/>
    <mergeCell ref="K39:K40"/>
    <mergeCell ref="L39:L40"/>
    <mergeCell ref="B38:C38"/>
    <mergeCell ref="D38:G38"/>
    <mergeCell ref="A39:A40"/>
    <mergeCell ref="B39:C39"/>
    <mergeCell ref="D39:G39"/>
    <mergeCell ref="H39:H40"/>
    <mergeCell ref="A37:A38"/>
    <mergeCell ref="A41:A42"/>
    <mergeCell ref="B41:C41"/>
    <mergeCell ref="D41:G41"/>
    <mergeCell ref="H41:H42"/>
    <mergeCell ref="B40:C40"/>
    <mergeCell ref="D40:G40"/>
    <mergeCell ref="I39:I40"/>
    <mergeCell ref="A35:A36"/>
    <mergeCell ref="B35:C35"/>
    <mergeCell ref="D35:G35"/>
    <mergeCell ref="H35:H36"/>
    <mergeCell ref="I35:I36"/>
    <mergeCell ref="B37:C37"/>
    <mergeCell ref="D37:G37"/>
    <mergeCell ref="H37:H38"/>
    <mergeCell ref="D33:G33"/>
    <mergeCell ref="H33:H34"/>
    <mergeCell ref="I33:I34"/>
    <mergeCell ref="B36:C36"/>
    <mergeCell ref="D36:G36"/>
    <mergeCell ref="B34:C34"/>
    <mergeCell ref="D34:G34"/>
    <mergeCell ref="J33:J34"/>
    <mergeCell ref="A31:A32"/>
    <mergeCell ref="B31:C31"/>
    <mergeCell ref="D31:G31"/>
    <mergeCell ref="H31:H32"/>
    <mergeCell ref="I31:I32"/>
    <mergeCell ref="B32:C32"/>
    <mergeCell ref="D32:G32"/>
    <mergeCell ref="A33:A34"/>
    <mergeCell ref="B33:C33"/>
    <mergeCell ref="A29:A30"/>
    <mergeCell ref="B29:C29"/>
    <mergeCell ref="D29:G29"/>
    <mergeCell ref="H29:H30"/>
    <mergeCell ref="I29:I30"/>
    <mergeCell ref="I25:I26"/>
    <mergeCell ref="K29:K30"/>
    <mergeCell ref="L29:L30"/>
    <mergeCell ref="M29:M30"/>
    <mergeCell ref="B30:C30"/>
    <mergeCell ref="D30:G30"/>
    <mergeCell ref="J29:J30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M19:M20"/>
    <mergeCell ref="B20:C20"/>
    <mergeCell ref="D20:G20"/>
    <mergeCell ref="B28:C28"/>
    <mergeCell ref="D28:G28"/>
    <mergeCell ref="K25:K26"/>
    <mergeCell ref="L25:L26"/>
    <mergeCell ref="M25:M26"/>
    <mergeCell ref="B26:C26"/>
    <mergeCell ref="D26:G26"/>
    <mergeCell ref="M17:M18"/>
    <mergeCell ref="B18:C18"/>
    <mergeCell ref="D18:G18"/>
    <mergeCell ref="J17:J18"/>
    <mergeCell ref="B19:C19"/>
    <mergeCell ref="D19:G19"/>
    <mergeCell ref="H19:H20"/>
    <mergeCell ref="I19:I20"/>
    <mergeCell ref="J19:J20"/>
    <mergeCell ref="K19:K20"/>
    <mergeCell ref="B24:C24"/>
    <mergeCell ref="D24:G24"/>
    <mergeCell ref="B22:C22"/>
    <mergeCell ref="D22:G22"/>
    <mergeCell ref="K17:K18"/>
    <mergeCell ref="L17:L18"/>
    <mergeCell ref="L19:L20"/>
    <mergeCell ref="K21:K22"/>
    <mergeCell ref="L21:L22"/>
    <mergeCell ref="J23:J24"/>
    <mergeCell ref="A19:A20"/>
    <mergeCell ref="A21:A22"/>
    <mergeCell ref="B21:C21"/>
    <mergeCell ref="D21:G21"/>
    <mergeCell ref="H21:H22"/>
    <mergeCell ref="I21:I22"/>
    <mergeCell ref="A23:A24"/>
    <mergeCell ref="B23:C23"/>
    <mergeCell ref="D23:G23"/>
    <mergeCell ref="H23:H24"/>
    <mergeCell ref="I23:I24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A9AE-CA3D-4996-BB02-C60620535B01}">
  <sheetPr codeName="Sheet12">
    <tabColor theme="7"/>
  </sheetPr>
  <dimension ref="A1:M48"/>
  <sheetViews>
    <sheetView zoomScale="110" zoomScaleNormal="110" zoomScalePageLayoutView="110" workbookViewId="0">
      <selection activeCell="N6" sqref="N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55</v>
      </c>
      <c r="I3" s="72">
        <v>58</v>
      </c>
      <c r="J3" s="69">
        <f>SUM(I3)+3</f>
        <v>61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44</v>
      </c>
      <c r="I5" s="63">
        <v>48</v>
      </c>
      <c r="J5" s="12">
        <f>SUM(I5)+4</f>
        <v>52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49</v>
      </c>
      <c r="I7" s="63">
        <v>53</v>
      </c>
      <c r="J7" s="12">
        <f>SUM(I7)+4</f>
        <v>57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SUM(I9)-3.2</f>
        <v>36.799999999999997</v>
      </c>
      <c r="I9" s="63">
        <v>40</v>
      </c>
      <c r="J9" s="12">
        <f>SUM(I9)+3.2</f>
        <v>43.2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19</v>
      </c>
      <c r="I11" s="46">
        <v>20</v>
      </c>
      <c r="J11" s="26">
        <f>SUM(I11)+1</f>
        <v>21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17.399999999999999</v>
      </c>
      <c r="I13" s="46">
        <v>18</v>
      </c>
      <c r="J13" s="26">
        <f>SUM(I13)+0.6</f>
        <v>18.600000000000001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142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8.8999999999999986</v>
      </c>
      <c r="I15" s="46">
        <v>9.1999999999999993</v>
      </c>
      <c r="J15" s="26">
        <f>SUM(I15)+0.3</f>
        <v>9.5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141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26">
        <f>SUM(I17)-1.6</f>
        <v>46.4</v>
      </c>
      <c r="I17" s="46">
        <v>48</v>
      </c>
      <c r="J17" s="26">
        <f>SUM(I17)+1.6</f>
        <v>49.6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140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</f>
        <v>50</v>
      </c>
      <c r="I19" s="46">
        <v>52</v>
      </c>
      <c r="J19" s="26">
        <f>SUM(I19)+2</f>
        <v>54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38</v>
      </c>
      <c r="I21" s="46">
        <v>40</v>
      </c>
      <c r="J21" s="26">
        <f>SUM(I21)+2</f>
        <v>42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SUM(I23)-0.8</f>
        <v>18.2</v>
      </c>
      <c r="I23" s="46">
        <v>19</v>
      </c>
      <c r="J23" s="26">
        <f>SUM(I23)+0.8</f>
        <v>19.8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29" t="s">
        <v>153</v>
      </c>
      <c r="C25" s="30"/>
      <c r="D25" s="31" t="s">
        <v>90</v>
      </c>
      <c r="E25" s="32"/>
      <c r="F25" s="32"/>
      <c r="G25" s="33"/>
      <c r="H25" s="26">
        <f>SUM(I25)-0.3</f>
        <v>4.2</v>
      </c>
      <c r="I25" s="46">
        <v>4.5</v>
      </c>
      <c r="J25" s="26">
        <f>SUM(I25)+0.3</f>
        <v>4.8</v>
      </c>
      <c r="K25" s="12"/>
      <c r="L25" s="12"/>
      <c r="M25" s="14"/>
    </row>
    <row r="26" spans="1:13" s="2" customFormat="1" ht="14.1" customHeight="1" thickBot="1" x14ac:dyDescent="0.35">
      <c r="A26" s="28"/>
      <c r="B26" s="16" t="s">
        <v>152</v>
      </c>
      <c r="C26" s="17"/>
      <c r="D26" s="18" t="s">
        <v>89</v>
      </c>
      <c r="E26" s="19"/>
      <c r="F26" s="19"/>
      <c r="G26" s="20"/>
      <c r="H26" s="22"/>
      <c r="I26" s="35"/>
      <c r="J26" s="22"/>
      <c r="K26" s="13"/>
      <c r="L26" s="13"/>
      <c r="M26" s="15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I25:I26"/>
    <mergeCell ref="B26:C26"/>
    <mergeCell ref="D26:G26"/>
    <mergeCell ref="A25:A26"/>
    <mergeCell ref="B25:C25"/>
    <mergeCell ref="D25:G25"/>
    <mergeCell ref="H25:H26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147B-BC38-40FF-81E9-B4E2B6771B4D}">
  <sheetPr codeName="Sheet110">
    <tabColor theme="7"/>
  </sheetPr>
  <dimension ref="A1:M48"/>
  <sheetViews>
    <sheetView zoomScale="110" zoomScaleNormal="110" zoomScalePageLayoutView="110" workbookViewId="0">
      <selection activeCell="Q20" sqref="Q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223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69">
        <f>SUM(I3)-3</f>
        <v>54</v>
      </c>
      <c r="I3" s="72">
        <v>57</v>
      </c>
      <c r="J3" s="69">
        <f>SUM(I3)+3</f>
        <v>60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49.4</v>
      </c>
      <c r="I5" s="63">
        <v>53.4</v>
      </c>
      <c r="J5" s="12">
        <f>SUM(I5)+4</f>
        <v>57.4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49</v>
      </c>
      <c r="I7" s="63">
        <v>53</v>
      </c>
      <c r="J7" s="12">
        <f>SUM(I7)+4</f>
        <v>57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SUM(I9)-3</f>
        <v>36</v>
      </c>
      <c r="I9" s="63">
        <v>39</v>
      </c>
      <c r="J9" s="12">
        <f>SUM(I9)+3</f>
        <v>42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20.5</v>
      </c>
      <c r="I11" s="46">
        <v>21.5</v>
      </c>
      <c r="J11" s="26">
        <f>SUM(I11)+1</f>
        <v>22.5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26">
        <f>SUM(I13)-0.6</f>
        <v>17.899999999999999</v>
      </c>
      <c r="I13" s="46">
        <v>18.5</v>
      </c>
      <c r="J13" s="26">
        <f>SUM(I13)+0.6</f>
        <v>19.100000000000001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142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8.1999999999999993</v>
      </c>
      <c r="I15" s="46">
        <v>8.5</v>
      </c>
      <c r="J15" s="26">
        <f>SUM(I15)+0.3</f>
        <v>8.8000000000000007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141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222</v>
      </c>
      <c r="E17" s="51"/>
      <c r="F17" s="51"/>
      <c r="G17" s="52"/>
      <c r="H17" s="26">
        <f>SUM(I17)-1.6</f>
        <v>46.4</v>
      </c>
      <c r="I17" s="46">
        <v>48</v>
      </c>
      <c r="J17" s="26">
        <f>SUM(I17)+1.6</f>
        <v>49.6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140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26">
        <f>SUM(I19)-2</f>
        <v>47.5</v>
      </c>
      <c r="I19" s="46">
        <v>49.5</v>
      </c>
      <c r="J19" s="26">
        <f>SUM(I19)+2</f>
        <v>51.5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26">
        <f>SUM(I21)-2</f>
        <v>40</v>
      </c>
      <c r="I21" s="46">
        <v>42</v>
      </c>
      <c r="J21" s="26">
        <f>SUM(I21)+2</f>
        <v>44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26">
        <f>SUM(I23)-0.8</f>
        <v>18.2</v>
      </c>
      <c r="I23" s="46">
        <v>19</v>
      </c>
      <c r="J23" s="26">
        <f>SUM(I23)+0.8</f>
        <v>19.8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29" t="s">
        <v>153</v>
      </c>
      <c r="C25" s="30"/>
      <c r="D25" s="31" t="s">
        <v>90</v>
      </c>
      <c r="E25" s="32"/>
      <c r="F25" s="32"/>
      <c r="G25" s="33"/>
      <c r="H25" s="26">
        <f>SUM(I25)-0.2</f>
        <v>4.3</v>
      </c>
      <c r="I25" s="46">
        <v>4.5</v>
      </c>
      <c r="J25" s="26">
        <f>SUM(I25)+0.2</f>
        <v>4.7</v>
      </c>
      <c r="K25" s="12"/>
      <c r="L25" s="12"/>
      <c r="M25" s="14"/>
    </row>
    <row r="26" spans="1:13" s="2" customFormat="1" ht="14.1" customHeight="1" thickBot="1" x14ac:dyDescent="0.35">
      <c r="A26" s="28"/>
      <c r="B26" s="16" t="s">
        <v>152</v>
      </c>
      <c r="C26" s="17"/>
      <c r="D26" s="18" t="s">
        <v>89</v>
      </c>
      <c r="E26" s="19"/>
      <c r="F26" s="19"/>
      <c r="G26" s="20"/>
      <c r="H26" s="22"/>
      <c r="I26" s="35"/>
      <c r="J26" s="22"/>
      <c r="K26" s="13"/>
      <c r="L26" s="13"/>
      <c r="M26" s="15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>
      <c r="B45" s="1"/>
      <c r="C45" s="1"/>
      <c r="D45" s="1"/>
      <c r="E45" s="1"/>
      <c r="F45" s="1"/>
      <c r="G45" s="1"/>
    </row>
    <row r="46" spans="2:7" ht="14.1" customHeight="1" x14ac:dyDescent="0.3">
      <c r="B46" s="1"/>
      <c r="C46" s="1"/>
      <c r="D46" s="1"/>
      <c r="E46" s="1"/>
      <c r="F46" s="1"/>
      <c r="G46" s="1"/>
    </row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</sheetData>
  <mergeCells count="135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B23:C23"/>
    <mergeCell ref="D23:G23"/>
    <mergeCell ref="H23:H24"/>
    <mergeCell ref="I23:I24"/>
    <mergeCell ref="K23:K24"/>
    <mergeCell ref="L23:L24"/>
    <mergeCell ref="M23:M24"/>
    <mergeCell ref="B24:C24"/>
    <mergeCell ref="D24:G24"/>
    <mergeCell ref="K25:K26"/>
    <mergeCell ref="L25:L26"/>
    <mergeCell ref="M25:M26"/>
    <mergeCell ref="I25:I26"/>
    <mergeCell ref="B26:C26"/>
    <mergeCell ref="A25:A26"/>
    <mergeCell ref="B25:C25"/>
    <mergeCell ref="D25:G25"/>
    <mergeCell ref="H25:H26"/>
    <mergeCell ref="J25:J26"/>
    <mergeCell ref="J23:J24"/>
    <mergeCell ref="A23:A24"/>
    <mergeCell ref="D26:G26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E1BB-F29F-4AAA-983C-332E59E200FC}">
  <sheetPr codeName="Sheet13">
    <tabColor theme="7"/>
  </sheetPr>
  <dimension ref="A1:M58"/>
  <sheetViews>
    <sheetView topLeftCell="A4" zoomScale="110" zoomScaleNormal="110" zoomScalePageLayoutView="110" workbookViewId="0">
      <selection activeCell="T20" sqref="T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221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5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39" t="s">
        <v>99</v>
      </c>
      <c r="C3" s="40"/>
      <c r="D3" s="60" t="s">
        <v>98</v>
      </c>
      <c r="E3" s="61"/>
      <c r="F3" s="61"/>
      <c r="G3" s="62"/>
      <c r="H3" s="69">
        <f>SUM(I3)-2.9</f>
        <v>54.7</v>
      </c>
      <c r="I3" s="72">
        <v>57.6</v>
      </c>
      <c r="J3" s="69">
        <f>SUM(I3)+2.9</f>
        <v>60.5</v>
      </c>
      <c r="K3" s="69"/>
      <c r="L3" s="70"/>
      <c r="M3" s="71"/>
    </row>
    <row r="4" spans="1:13" s="2" customFormat="1" ht="14.1" customHeight="1" x14ac:dyDescent="0.3">
      <c r="A4" s="27"/>
      <c r="B4" s="49" t="s">
        <v>60</v>
      </c>
      <c r="C4" s="49"/>
      <c r="D4" s="36" t="s">
        <v>97</v>
      </c>
      <c r="E4" s="37"/>
      <c r="F4" s="37"/>
      <c r="G4" s="37"/>
      <c r="H4" s="26"/>
      <c r="I4" s="4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46</v>
      </c>
      <c r="I5" s="63">
        <v>50</v>
      </c>
      <c r="J5" s="12">
        <f>SUM(I5)+4</f>
        <v>54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49</v>
      </c>
      <c r="I7" s="63">
        <v>53</v>
      </c>
      <c r="J7" s="12">
        <f>SUM(I7)+4</f>
        <v>57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SUM(I9)-4</f>
        <v>49</v>
      </c>
      <c r="I9" s="63">
        <v>53</v>
      </c>
      <c r="J9" s="12">
        <f>SUM(I9)+4</f>
        <v>57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26">
        <f>SUM(I11)-1</f>
        <v>20</v>
      </c>
      <c r="I11" s="46"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26"/>
      <c r="I12" s="4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2</v>
      </c>
      <c r="E13" s="54"/>
      <c r="F13" s="54"/>
      <c r="G13" s="54"/>
      <c r="H13" s="26">
        <f>SUM(I13)-0.6</f>
        <v>15.3</v>
      </c>
      <c r="I13" s="46">
        <v>15.9</v>
      </c>
      <c r="J13" s="26">
        <f>SUM(I13)+0.6</f>
        <v>16.5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96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26">
        <f>SUM(I15)-0.3</f>
        <v>6.8</v>
      </c>
      <c r="I15" s="46">
        <v>7.1</v>
      </c>
      <c r="J15" s="26">
        <f>SUM(I15)+0.3</f>
        <v>7.3999999999999995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2.95" customHeight="1" x14ac:dyDescent="0.3">
      <c r="A17" s="27">
        <v>8</v>
      </c>
      <c r="B17" s="29" t="s">
        <v>56</v>
      </c>
      <c r="C17" s="30"/>
      <c r="D17" s="50"/>
      <c r="E17" s="51"/>
      <c r="F17" s="51"/>
      <c r="G17" s="52"/>
      <c r="H17" s="26">
        <f>SUM(I17)-1.5</f>
        <v>36.299999999999997</v>
      </c>
      <c r="I17" s="46">
        <v>37.799999999999997</v>
      </c>
      <c r="J17" s="26">
        <f>SUM(I17)+1.5</f>
        <v>39.299999999999997</v>
      </c>
      <c r="K17" s="26"/>
      <c r="L17" s="26"/>
      <c r="M17" s="48"/>
    </row>
    <row r="18" spans="1:13" s="2" customFormat="1" ht="12.95" customHeight="1" x14ac:dyDescent="0.3">
      <c r="A18" s="27"/>
      <c r="B18" s="49" t="s">
        <v>57</v>
      </c>
      <c r="C18" s="49"/>
      <c r="D18" s="36" t="s">
        <v>216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217</v>
      </c>
      <c r="C19" s="53"/>
      <c r="D19" s="54"/>
      <c r="E19" s="54"/>
      <c r="F19" s="54"/>
      <c r="G19" s="54"/>
      <c r="H19" s="26">
        <f>SUM(I19)-0.1</f>
        <v>2.4</v>
      </c>
      <c r="I19" s="46">
        <v>2.5</v>
      </c>
      <c r="J19" s="47">
        <f>SUM(I19)+0.1</f>
        <v>2.6</v>
      </c>
      <c r="K19" s="26"/>
      <c r="L19" s="26"/>
      <c r="M19" s="48"/>
    </row>
    <row r="20" spans="1:13" s="2" customFormat="1" ht="14.1" customHeight="1" x14ac:dyDescent="0.3">
      <c r="A20" s="27"/>
      <c r="B20" s="49" t="s">
        <v>218</v>
      </c>
      <c r="C20" s="49"/>
      <c r="D20" s="36" t="s">
        <v>92</v>
      </c>
      <c r="E20" s="37"/>
      <c r="F20" s="37"/>
      <c r="G20" s="38"/>
      <c r="H20" s="26"/>
      <c r="I20" s="46"/>
      <c r="J20" s="47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94</v>
      </c>
      <c r="C21" s="53"/>
      <c r="D21" s="54"/>
      <c r="E21" s="54"/>
      <c r="F21" s="54"/>
      <c r="G21" s="54"/>
      <c r="H21" s="26">
        <f>SUM(I21)-0.2</f>
        <v>6.3</v>
      </c>
      <c r="I21" s="46">
        <v>6.5</v>
      </c>
      <c r="J21" s="47">
        <f>SUM(I21)+0.2</f>
        <v>6.7</v>
      </c>
      <c r="K21" s="26"/>
      <c r="L21" s="26"/>
      <c r="M21" s="48"/>
    </row>
    <row r="22" spans="1:13" s="2" customFormat="1" ht="14.1" customHeight="1" x14ac:dyDescent="0.3">
      <c r="A22" s="27"/>
      <c r="B22" s="49" t="s">
        <v>93</v>
      </c>
      <c r="C22" s="49"/>
      <c r="D22" s="36" t="s">
        <v>92</v>
      </c>
      <c r="E22" s="37"/>
      <c r="F22" s="37"/>
      <c r="G22" s="38"/>
      <c r="H22" s="26"/>
      <c r="I22" s="46"/>
      <c r="J22" s="47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139</v>
      </c>
      <c r="C23" s="30"/>
      <c r="D23" s="50" t="s">
        <v>138</v>
      </c>
      <c r="E23" s="51"/>
      <c r="F23" s="51"/>
      <c r="G23" s="52"/>
      <c r="H23" s="26">
        <f>SUM(I23)-0.2</f>
        <v>6.6</v>
      </c>
      <c r="I23" s="46">
        <v>6.8</v>
      </c>
      <c r="J23" s="47">
        <f>SUM(I23)+0.2</f>
        <v>7</v>
      </c>
      <c r="K23" s="26"/>
      <c r="L23" s="26"/>
      <c r="M23" s="48"/>
    </row>
    <row r="24" spans="1:13" s="2" customFormat="1" ht="14.1" customHeight="1" x14ac:dyDescent="0.3">
      <c r="A24" s="27"/>
      <c r="B24" s="44" t="s">
        <v>137</v>
      </c>
      <c r="C24" s="45"/>
      <c r="D24" s="36" t="s">
        <v>136</v>
      </c>
      <c r="E24" s="37"/>
      <c r="F24" s="37"/>
      <c r="G24" s="38"/>
      <c r="H24" s="26"/>
      <c r="I24" s="46"/>
      <c r="J24" s="47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5</v>
      </c>
      <c r="C25" s="53"/>
      <c r="D25" s="54" t="s">
        <v>6</v>
      </c>
      <c r="E25" s="54"/>
      <c r="F25" s="54"/>
      <c r="G25" s="54"/>
      <c r="H25" s="21">
        <f>SUM(I25)-2</f>
        <v>49</v>
      </c>
      <c r="I25" s="34">
        <v>51</v>
      </c>
      <c r="J25" s="21">
        <f>SUM(I25)+2</f>
        <v>53</v>
      </c>
      <c r="K25" s="26"/>
      <c r="L25" s="26"/>
      <c r="M25" s="48"/>
    </row>
    <row r="26" spans="1:13" s="2" customFormat="1" ht="14.1" customHeight="1" x14ac:dyDescent="0.3">
      <c r="A26" s="27"/>
      <c r="B26" s="49" t="s">
        <v>17</v>
      </c>
      <c r="C26" s="49"/>
      <c r="D26" s="36" t="s">
        <v>29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53" t="s">
        <v>7</v>
      </c>
      <c r="C27" s="53"/>
      <c r="D27" s="50" t="s">
        <v>8</v>
      </c>
      <c r="E27" s="51"/>
      <c r="F27" s="51"/>
      <c r="G27" s="52"/>
      <c r="H27" s="21">
        <f>SUM(I27)-2</f>
        <v>38</v>
      </c>
      <c r="I27" s="34">
        <v>40</v>
      </c>
      <c r="J27" s="21">
        <f>SUM(I27)+2</f>
        <v>42</v>
      </c>
      <c r="K27" s="26"/>
      <c r="L27" s="26"/>
      <c r="M27" s="48"/>
    </row>
    <row r="28" spans="1:13" s="2" customFormat="1" ht="14.1" customHeight="1" x14ac:dyDescent="0.3">
      <c r="A28" s="27"/>
      <c r="B28" s="49" t="s">
        <v>18</v>
      </c>
      <c r="C28" s="49"/>
      <c r="D28" s="36" t="s">
        <v>36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91</v>
      </c>
      <c r="C29" s="30"/>
      <c r="D29" s="54" t="s">
        <v>37</v>
      </c>
      <c r="E29" s="54"/>
      <c r="F29" s="54"/>
      <c r="G29" s="54"/>
      <c r="H29" s="26">
        <f>SUM(I29)-0.8</f>
        <v>18.2</v>
      </c>
      <c r="I29" s="46">
        <v>19</v>
      </c>
      <c r="J29" s="26">
        <f>SUM(I29)+0.8</f>
        <v>19.8</v>
      </c>
      <c r="K29" s="26"/>
      <c r="L29" s="26"/>
      <c r="M29" s="48"/>
    </row>
    <row r="30" spans="1:13" s="2" customFormat="1" ht="14.1" customHeight="1" x14ac:dyDescent="0.3">
      <c r="A30" s="27"/>
      <c r="B30" s="49" t="s">
        <v>19</v>
      </c>
      <c r="C30" s="49"/>
      <c r="D30" s="36" t="s">
        <v>38</v>
      </c>
      <c r="E30" s="37"/>
      <c r="F30" s="37"/>
      <c r="G30" s="38"/>
      <c r="H30" s="26"/>
      <c r="I30" s="46"/>
      <c r="J30" s="26"/>
      <c r="K30" s="26"/>
      <c r="L30" s="26"/>
      <c r="M30" s="48"/>
    </row>
    <row r="31" spans="1:13" s="2" customFormat="1" ht="14.1" customHeight="1" x14ac:dyDescent="0.3">
      <c r="A31" s="27">
        <v>15</v>
      </c>
      <c r="B31" s="29" t="s">
        <v>219</v>
      </c>
      <c r="C31" s="30"/>
      <c r="D31" s="31"/>
      <c r="E31" s="32"/>
      <c r="F31" s="32"/>
      <c r="G31" s="33"/>
      <c r="H31" s="26">
        <f>SUM(I31)-0.2</f>
        <v>14.3</v>
      </c>
      <c r="I31" s="46">
        <v>14.5</v>
      </c>
      <c r="J31" s="26">
        <f>SUM(I31)+0.2</f>
        <v>14.7</v>
      </c>
      <c r="K31" s="26"/>
      <c r="L31" s="26"/>
      <c r="M31" s="48"/>
    </row>
    <row r="32" spans="1:13" s="2" customFormat="1" ht="14.1" customHeight="1" x14ac:dyDescent="0.3">
      <c r="A32" s="27"/>
      <c r="B32" s="44" t="s">
        <v>220</v>
      </c>
      <c r="C32" s="45"/>
      <c r="D32" s="36"/>
      <c r="E32" s="37"/>
      <c r="F32" s="37"/>
      <c r="G32" s="38"/>
      <c r="H32" s="26"/>
      <c r="I32" s="46"/>
      <c r="J32" s="26"/>
      <c r="K32" s="26"/>
      <c r="L32" s="26"/>
      <c r="M32" s="48"/>
    </row>
    <row r="33" spans="1:13" s="2" customFormat="1" ht="14.1" customHeight="1" x14ac:dyDescent="0.3">
      <c r="A33" s="27">
        <v>16</v>
      </c>
      <c r="B33" s="29" t="s">
        <v>39</v>
      </c>
      <c r="C33" s="30"/>
      <c r="D33" s="31"/>
      <c r="E33" s="32"/>
      <c r="F33" s="32"/>
      <c r="G33" s="33"/>
      <c r="H33" s="26">
        <f>SUM(I33)-0.6</f>
        <v>12.4</v>
      </c>
      <c r="I33" s="46">
        <v>13</v>
      </c>
      <c r="J33" s="26">
        <f>SUM(I33)+0.6</f>
        <v>13.6</v>
      </c>
      <c r="K33" s="12"/>
      <c r="L33" s="12"/>
      <c r="M33" s="14"/>
    </row>
    <row r="34" spans="1:13" s="2" customFormat="1" ht="14.1" customHeight="1" x14ac:dyDescent="0.3">
      <c r="A34" s="27"/>
      <c r="B34" s="44" t="s">
        <v>40</v>
      </c>
      <c r="C34" s="45"/>
      <c r="D34" s="36"/>
      <c r="E34" s="37"/>
      <c r="F34" s="37"/>
      <c r="G34" s="38"/>
      <c r="H34" s="26"/>
      <c r="I34" s="46"/>
      <c r="J34" s="26"/>
      <c r="K34" s="21"/>
      <c r="L34" s="21"/>
      <c r="M34" s="25"/>
    </row>
    <row r="35" spans="1:13" ht="14.1" customHeight="1" x14ac:dyDescent="0.3">
      <c r="A35" s="27">
        <v>17</v>
      </c>
      <c r="B35" s="29" t="s">
        <v>86</v>
      </c>
      <c r="C35" s="30"/>
      <c r="D35" s="31"/>
      <c r="E35" s="32"/>
      <c r="F35" s="32"/>
      <c r="G35" s="33"/>
      <c r="H35" s="26">
        <f>SUM(I35)-0.9</f>
        <v>8.7999999999999989</v>
      </c>
      <c r="I35" s="46">
        <v>9.6999999999999993</v>
      </c>
      <c r="J35" s="26">
        <f>SUM(I35)+0.9</f>
        <v>10.6</v>
      </c>
      <c r="K35" s="12"/>
      <c r="L35" s="12"/>
      <c r="M35" s="14"/>
    </row>
    <row r="36" spans="1:13" ht="14.1" customHeight="1" x14ac:dyDescent="0.3">
      <c r="A36" s="27"/>
      <c r="B36" s="44" t="s">
        <v>87</v>
      </c>
      <c r="C36" s="45"/>
      <c r="D36" s="36"/>
      <c r="E36" s="37"/>
      <c r="F36" s="37"/>
      <c r="G36" s="38"/>
      <c r="H36" s="26"/>
      <c r="I36" s="46"/>
      <c r="J36" s="26"/>
      <c r="K36" s="21"/>
      <c r="L36" s="21"/>
      <c r="M36" s="25"/>
    </row>
    <row r="37" spans="1:13" ht="14.1" customHeight="1" x14ac:dyDescent="0.3">
      <c r="A37" s="27">
        <v>18</v>
      </c>
      <c r="B37" s="29"/>
      <c r="C37" s="30"/>
      <c r="D37" s="31"/>
      <c r="E37" s="32"/>
      <c r="F37" s="32"/>
      <c r="G37" s="33"/>
      <c r="H37" s="26"/>
      <c r="I37" s="46"/>
      <c r="J37" s="26"/>
      <c r="K37" s="12"/>
      <c r="L37" s="12"/>
      <c r="M37" s="14"/>
    </row>
    <row r="38" spans="1:13" ht="14.1" customHeight="1" x14ac:dyDescent="0.3">
      <c r="A38" s="27"/>
      <c r="B38" s="44"/>
      <c r="C38" s="45"/>
      <c r="D38" s="36"/>
      <c r="E38" s="37"/>
      <c r="F38" s="37"/>
      <c r="G38" s="38"/>
      <c r="H38" s="26"/>
      <c r="I38" s="46"/>
      <c r="J38" s="26"/>
      <c r="K38" s="21"/>
      <c r="L38" s="21"/>
      <c r="M38" s="25"/>
    </row>
    <row r="39" spans="1:13" ht="14.1" customHeight="1" x14ac:dyDescent="0.3">
      <c r="A39" s="73">
        <v>19</v>
      </c>
      <c r="B39" s="39"/>
      <c r="C39" s="40"/>
      <c r="D39" s="41"/>
      <c r="E39" s="42"/>
      <c r="F39" s="42"/>
      <c r="G39" s="43"/>
      <c r="H39" s="26"/>
      <c r="I39" s="46"/>
      <c r="J39" s="26"/>
      <c r="K39" s="23"/>
      <c r="L39" s="23"/>
      <c r="M39" s="24"/>
    </row>
    <row r="40" spans="1:13" ht="14.1" customHeight="1" thickBot="1" x14ac:dyDescent="0.35">
      <c r="A40" s="28"/>
      <c r="B40" s="16"/>
      <c r="C40" s="17"/>
      <c r="D40" s="18"/>
      <c r="E40" s="19"/>
      <c r="F40" s="19"/>
      <c r="G40" s="20"/>
      <c r="H40" s="22"/>
      <c r="I40" s="35"/>
      <c r="J40" s="22"/>
      <c r="K40" s="13"/>
      <c r="L40" s="13"/>
      <c r="M40" s="15"/>
    </row>
    <row r="41" spans="1:13" ht="14.1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55" spans="2:7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  <row r="57" spans="2:7" x14ac:dyDescent="0.3">
      <c r="B57" s="1"/>
      <c r="C57" s="1"/>
      <c r="D57" s="1"/>
      <c r="E57" s="1"/>
      <c r="F57" s="1"/>
      <c r="G57" s="1"/>
    </row>
    <row r="58" spans="2:7" x14ac:dyDescent="0.3">
      <c r="B58" s="1"/>
      <c r="C58" s="1"/>
      <c r="D58" s="1"/>
      <c r="E58" s="1"/>
      <c r="F58" s="1"/>
      <c r="G58" s="1"/>
    </row>
  </sheetData>
  <mergeCells count="212">
    <mergeCell ref="K37:K38"/>
    <mergeCell ref="L37:L38"/>
    <mergeCell ref="M37:M38"/>
    <mergeCell ref="K39:K40"/>
    <mergeCell ref="L39:L40"/>
    <mergeCell ref="M39:M40"/>
    <mergeCell ref="B40:C40"/>
    <mergeCell ref="D40:G40"/>
    <mergeCell ref="J39:J40"/>
    <mergeCell ref="M35:M36"/>
    <mergeCell ref="A39:A40"/>
    <mergeCell ref="B39:C39"/>
    <mergeCell ref="D39:G39"/>
    <mergeCell ref="H39:H40"/>
    <mergeCell ref="I39:I40"/>
    <mergeCell ref="B38:C38"/>
    <mergeCell ref="I33:I34"/>
    <mergeCell ref="J33:J34"/>
    <mergeCell ref="K33:K34"/>
    <mergeCell ref="D38:G38"/>
    <mergeCell ref="J35:J36"/>
    <mergeCell ref="K35:K36"/>
    <mergeCell ref="D35:G35"/>
    <mergeCell ref="H35:H36"/>
    <mergeCell ref="I35:I36"/>
    <mergeCell ref="J37:J38"/>
    <mergeCell ref="B36:C36"/>
    <mergeCell ref="D36:G36"/>
    <mergeCell ref="A33:A34"/>
    <mergeCell ref="B33:C33"/>
    <mergeCell ref="D33:G33"/>
    <mergeCell ref="H33:H34"/>
    <mergeCell ref="A35:A36"/>
    <mergeCell ref="B35:C35"/>
    <mergeCell ref="L33:L34"/>
    <mergeCell ref="M33:M34"/>
    <mergeCell ref="B34:C34"/>
    <mergeCell ref="D34:G34"/>
    <mergeCell ref="A37:A38"/>
    <mergeCell ref="B37:C37"/>
    <mergeCell ref="D37:G37"/>
    <mergeCell ref="H37:H38"/>
    <mergeCell ref="I37:I38"/>
    <mergeCell ref="L35:L36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3EAD-883B-4E7A-8450-4FB400A20578}">
  <sheetPr codeName="Sheet14">
    <tabColor theme="7"/>
  </sheetPr>
  <dimension ref="A1:M56"/>
  <sheetViews>
    <sheetView zoomScale="110" zoomScaleNormal="110" zoomScalePageLayoutView="110" workbookViewId="0">
      <selection activeCell="R10" sqref="R9:R1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72">
        <v>56</v>
      </c>
      <c r="I3" s="69">
        <f>SUM(H3)+3</f>
        <v>59</v>
      </c>
      <c r="J3" s="69">
        <f>SUM(I3)+3</f>
        <v>62</v>
      </c>
      <c r="K3" s="70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46"/>
      <c r="I4" s="26"/>
      <c r="J4" s="26"/>
      <c r="K4" s="21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63">
        <v>56</v>
      </c>
      <c r="I5" s="12">
        <f>SUM(H5)+4</f>
        <v>60</v>
      </c>
      <c r="J5" s="12">
        <f>SUM(I5)+4</f>
        <v>64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34"/>
      <c r="I6" s="21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63">
        <v>54</v>
      </c>
      <c r="I7" s="12">
        <f>SUM(H7)+4</f>
        <v>58</v>
      </c>
      <c r="J7" s="12">
        <f>SUM(I7)+4</f>
        <v>62</v>
      </c>
      <c r="K7" s="26"/>
      <c r="L7" s="26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34"/>
      <c r="I8" s="21"/>
      <c r="J8" s="21"/>
      <c r="K8" s="26"/>
      <c r="L8" s="26"/>
      <c r="M8" s="48"/>
    </row>
    <row r="9" spans="1:13" s="2" customFormat="1" ht="14.1" customHeight="1" x14ac:dyDescent="0.3">
      <c r="A9" s="27">
        <v>4</v>
      </c>
      <c r="B9" s="53" t="s">
        <v>24</v>
      </c>
      <c r="C9" s="53"/>
      <c r="D9" s="54" t="s">
        <v>9</v>
      </c>
      <c r="E9" s="54"/>
      <c r="F9" s="54"/>
      <c r="G9" s="54"/>
      <c r="H9" s="63">
        <v>44</v>
      </c>
      <c r="I9" s="12">
        <f>SUM(H9)+3.4</f>
        <v>47.4</v>
      </c>
      <c r="J9" s="12">
        <f>SUM(I9)+3.4</f>
        <v>50.8</v>
      </c>
      <c r="K9" s="26"/>
      <c r="L9" s="26"/>
      <c r="M9" s="48"/>
    </row>
    <row r="10" spans="1:13" s="2" customFormat="1" ht="14.1" customHeight="1" x14ac:dyDescent="0.3">
      <c r="A10" s="27"/>
      <c r="B10" s="49" t="s">
        <v>13</v>
      </c>
      <c r="C10" s="49"/>
      <c r="D10" s="36" t="s">
        <v>27</v>
      </c>
      <c r="E10" s="37"/>
      <c r="F10" s="37"/>
      <c r="G10" s="38"/>
      <c r="H10" s="34"/>
      <c r="I10" s="21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53" t="s">
        <v>10</v>
      </c>
      <c r="C11" s="53"/>
      <c r="D11" s="54" t="s">
        <v>0</v>
      </c>
      <c r="E11" s="54"/>
      <c r="F11" s="54"/>
      <c r="G11" s="54"/>
      <c r="H11" s="46">
        <v>20</v>
      </c>
      <c r="I11" s="26">
        <f>SUM(H11)+1</f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27"/>
      <c r="B12" s="49" t="s">
        <v>14</v>
      </c>
      <c r="C12" s="49"/>
      <c r="D12" s="36" t="s">
        <v>28</v>
      </c>
      <c r="E12" s="37"/>
      <c r="F12" s="37"/>
      <c r="G12" s="38"/>
      <c r="H12" s="46"/>
      <c r="I12" s="26"/>
      <c r="J12" s="26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1</v>
      </c>
      <c r="C13" s="53"/>
      <c r="D13" s="54" t="s">
        <v>161</v>
      </c>
      <c r="E13" s="54"/>
      <c r="F13" s="54"/>
      <c r="G13" s="54"/>
      <c r="H13" s="46">
        <v>14</v>
      </c>
      <c r="I13" s="26">
        <f>SUM(H13)+0.6</f>
        <v>14.6</v>
      </c>
      <c r="J13" s="26">
        <f>SUM(I13)+0.6</f>
        <v>15.2</v>
      </c>
      <c r="K13" s="26"/>
      <c r="L13" s="26"/>
      <c r="M13" s="48"/>
    </row>
    <row r="14" spans="1:13" s="2" customFormat="1" ht="14.1" customHeight="1" x14ac:dyDescent="0.3">
      <c r="A14" s="27"/>
      <c r="B14" s="49" t="s">
        <v>15</v>
      </c>
      <c r="C14" s="49"/>
      <c r="D14" s="36" t="s">
        <v>237</v>
      </c>
      <c r="E14" s="37"/>
      <c r="F14" s="37"/>
      <c r="G14" s="38"/>
      <c r="H14" s="46"/>
      <c r="I14" s="26"/>
      <c r="J14" s="26"/>
      <c r="K14" s="26"/>
      <c r="L14" s="26"/>
      <c r="M14" s="48"/>
    </row>
    <row r="15" spans="1:13" s="2" customFormat="1" ht="14.1" customHeight="1" x14ac:dyDescent="0.3">
      <c r="A15" s="27">
        <v>7</v>
      </c>
      <c r="B15" s="53" t="s">
        <v>3</v>
      </c>
      <c r="C15" s="53"/>
      <c r="D15" s="54" t="s">
        <v>4</v>
      </c>
      <c r="E15" s="54"/>
      <c r="F15" s="54"/>
      <c r="G15" s="54"/>
      <c r="H15" s="46">
        <v>7.7</v>
      </c>
      <c r="I15" s="26">
        <f>SUM(H15)+0.3</f>
        <v>8</v>
      </c>
      <c r="J15" s="26">
        <f>SUM(I15)+0.3</f>
        <v>8.3000000000000007</v>
      </c>
      <c r="K15" s="26"/>
      <c r="L15" s="26"/>
      <c r="M15" s="48"/>
    </row>
    <row r="16" spans="1:13" s="2" customFormat="1" ht="14.1" customHeight="1" x14ac:dyDescent="0.3">
      <c r="A16" s="27"/>
      <c r="B16" s="49" t="s">
        <v>16</v>
      </c>
      <c r="C16" s="49"/>
      <c r="D16" s="36" t="s">
        <v>95</v>
      </c>
      <c r="E16" s="37"/>
      <c r="F16" s="37"/>
      <c r="G16" s="38"/>
      <c r="H16" s="46"/>
      <c r="I16" s="26"/>
      <c r="J16" s="26"/>
      <c r="K16" s="26"/>
      <c r="L16" s="26"/>
      <c r="M16" s="48"/>
    </row>
    <row r="17" spans="1:13" s="2" customFormat="1" ht="14.1" customHeight="1" x14ac:dyDescent="0.3">
      <c r="A17" s="27">
        <v>8</v>
      </c>
      <c r="B17" s="29" t="s">
        <v>56</v>
      </c>
      <c r="C17" s="30"/>
      <c r="D17" s="50" t="s">
        <v>58</v>
      </c>
      <c r="E17" s="51"/>
      <c r="F17" s="51"/>
      <c r="G17" s="52"/>
      <c r="H17" s="46">
        <v>37.4</v>
      </c>
      <c r="I17" s="26">
        <f>SUM(H17)+1.6</f>
        <v>39</v>
      </c>
      <c r="J17" s="26">
        <f>SUM(I17)+1.6</f>
        <v>40.6</v>
      </c>
      <c r="K17" s="26"/>
      <c r="L17" s="26"/>
      <c r="M17" s="48"/>
    </row>
    <row r="18" spans="1:13" s="2" customFormat="1" ht="14.1" customHeight="1" x14ac:dyDescent="0.3">
      <c r="A18" s="27"/>
      <c r="B18" s="49" t="s">
        <v>57</v>
      </c>
      <c r="C18" s="49"/>
      <c r="D18" s="36" t="s">
        <v>238</v>
      </c>
      <c r="E18" s="37"/>
      <c r="F18" s="37"/>
      <c r="G18" s="38"/>
      <c r="H18" s="46"/>
      <c r="I18" s="26"/>
      <c r="J18" s="26"/>
      <c r="K18" s="26"/>
      <c r="L18" s="26"/>
      <c r="M18" s="48"/>
    </row>
    <row r="19" spans="1:13" s="2" customFormat="1" ht="14.1" customHeight="1" x14ac:dyDescent="0.3">
      <c r="A19" s="27">
        <v>9</v>
      </c>
      <c r="B19" s="53" t="s">
        <v>5</v>
      </c>
      <c r="C19" s="53"/>
      <c r="D19" s="54" t="s">
        <v>6</v>
      </c>
      <c r="E19" s="54"/>
      <c r="F19" s="54"/>
      <c r="G19" s="54"/>
      <c r="H19" s="46">
        <v>44</v>
      </c>
      <c r="I19" s="26">
        <f>SUM(H19)+2</f>
        <v>46</v>
      </c>
      <c r="J19" s="26">
        <f>SUM(I19)+2</f>
        <v>48</v>
      </c>
      <c r="K19" s="26"/>
      <c r="L19" s="26"/>
      <c r="M19" s="48"/>
    </row>
    <row r="20" spans="1:13" s="2" customFormat="1" ht="14.1" customHeight="1" x14ac:dyDescent="0.3">
      <c r="A20" s="27"/>
      <c r="B20" s="49" t="s">
        <v>17</v>
      </c>
      <c r="C20" s="49"/>
      <c r="D20" s="36" t="s">
        <v>29</v>
      </c>
      <c r="E20" s="37"/>
      <c r="F20" s="37"/>
      <c r="G20" s="38"/>
      <c r="H20" s="46"/>
      <c r="I20" s="26"/>
      <c r="J20" s="26"/>
      <c r="K20" s="26"/>
      <c r="L20" s="26"/>
      <c r="M20" s="48"/>
    </row>
    <row r="21" spans="1:13" s="2" customFormat="1" ht="14.1" customHeight="1" x14ac:dyDescent="0.3">
      <c r="A21" s="27">
        <v>10</v>
      </c>
      <c r="B21" s="53" t="s">
        <v>7</v>
      </c>
      <c r="C21" s="53"/>
      <c r="D21" s="50" t="s">
        <v>8</v>
      </c>
      <c r="E21" s="51"/>
      <c r="F21" s="51"/>
      <c r="G21" s="52"/>
      <c r="H21" s="46">
        <v>40</v>
      </c>
      <c r="I21" s="26">
        <f>SUM(H21)+2</f>
        <v>42</v>
      </c>
      <c r="J21" s="26">
        <f>SUM(I21)+2</f>
        <v>44</v>
      </c>
      <c r="K21" s="26"/>
      <c r="L21" s="26"/>
      <c r="M21" s="48"/>
    </row>
    <row r="22" spans="1:13" s="2" customFormat="1" ht="14.1" customHeight="1" x14ac:dyDescent="0.3">
      <c r="A22" s="27"/>
      <c r="B22" s="49" t="s">
        <v>18</v>
      </c>
      <c r="C22" s="49"/>
      <c r="D22" s="36" t="s">
        <v>36</v>
      </c>
      <c r="E22" s="37"/>
      <c r="F22" s="37"/>
      <c r="G22" s="38"/>
      <c r="H22" s="46"/>
      <c r="I22" s="2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29" t="s">
        <v>59</v>
      </c>
      <c r="C23" s="30"/>
      <c r="D23" s="54" t="s">
        <v>37</v>
      </c>
      <c r="E23" s="54"/>
      <c r="F23" s="54"/>
      <c r="G23" s="54"/>
      <c r="H23" s="46">
        <v>20</v>
      </c>
      <c r="I23" s="26">
        <f>SUM(H23)+0.8</f>
        <v>20.8</v>
      </c>
      <c r="J23" s="26">
        <f>SUM(I23)+0.8</f>
        <v>21.6</v>
      </c>
      <c r="K23" s="26"/>
      <c r="L23" s="26"/>
      <c r="M23" s="48"/>
    </row>
    <row r="24" spans="1:13" s="2" customFormat="1" ht="14.1" customHeight="1" x14ac:dyDescent="0.3">
      <c r="A24" s="27"/>
      <c r="B24" s="49" t="s">
        <v>19</v>
      </c>
      <c r="C24" s="49"/>
      <c r="D24" s="36" t="s">
        <v>38</v>
      </c>
      <c r="E24" s="37"/>
      <c r="F24" s="37"/>
      <c r="G24" s="38"/>
      <c r="H24" s="46"/>
      <c r="I24" s="2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39" t="s">
        <v>143</v>
      </c>
      <c r="C25" s="40"/>
      <c r="D25" s="60"/>
      <c r="E25" s="61"/>
      <c r="F25" s="61"/>
      <c r="G25" s="62"/>
      <c r="H25" s="46">
        <v>13.5</v>
      </c>
      <c r="I25" s="26">
        <f>SUM(H25)+0.5</f>
        <v>14</v>
      </c>
      <c r="J25" s="26">
        <f>SUM(I25)+0.5</f>
        <v>14.5</v>
      </c>
      <c r="K25" s="12"/>
      <c r="L25" s="12"/>
      <c r="M25" s="14"/>
    </row>
    <row r="26" spans="1:13" s="2" customFormat="1" ht="14.1" customHeight="1" x14ac:dyDescent="0.3">
      <c r="A26" s="27"/>
      <c r="B26" s="55" t="s">
        <v>100</v>
      </c>
      <c r="C26" s="56"/>
      <c r="D26" s="57"/>
      <c r="E26" s="58"/>
      <c r="F26" s="58"/>
      <c r="G26" s="59"/>
      <c r="H26" s="46"/>
      <c r="I26" s="26"/>
      <c r="J26" s="26"/>
      <c r="K26" s="21"/>
      <c r="L26" s="21"/>
      <c r="M26" s="25"/>
    </row>
    <row r="27" spans="1:13" s="2" customFormat="1" ht="14.1" customHeight="1" x14ac:dyDescent="0.3">
      <c r="A27" s="27">
        <v>13</v>
      </c>
      <c r="B27" s="53" t="s">
        <v>94</v>
      </c>
      <c r="C27" s="53"/>
      <c r="D27" s="54"/>
      <c r="E27" s="54"/>
      <c r="F27" s="54"/>
      <c r="G27" s="54"/>
      <c r="H27" s="46">
        <v>7</v>
      </c>
      <c r="I27" s="26">
        <f>SUM(H27)+0.2</f>
        <v>7.2</v>
      </c>
      <c r="J27" s="26">
        <f>SUM(I27)+0.2</f>
        <v>7.4</v>
      </c>
      <c r="K27" s="26"/>
      <c r="L27" s="26"/>
      <c r="M27" s="48"/>
    </row>
    <row r="28" spans="1:13" s="2" customFormat="1" ht="14.1" customHeight="1" x14ac:dyDescent="0.3">
      <c r="A28" s="27"/>
      <c r="B28" s="49" t="s">
        <v>93</v>
      </c>
      <c r="C28" s="49"/>
      <c r="D28" s="36" t="s">
        <v>92</v>
      </c>
      <c r="E28" s="37"/>
      <c r="F28" s="37"/>
      <c r="G28" s="38"/>
      <c r="H28" s="46"/>
      <c r="I28" s="2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29" t="s">
        <v>139</v>
      </c>
      <c r="C29" s="30"/>
      <c r="D29" s="50" t="s">
        <v>138</v>
      </c>
      <c r="E29" s="51"/>
      <c r="F29" s="51"/>
      <c r="G29" s="52"/>
      <c r="H29" s="46">
        <v>7.6</v>
      </c>
      <c r="I29" s="26">
        <f>SUM(H29)+0.2</f>
        <v>7.8</v>
      </c>
      <c r="J29" s="26">
        <f>SUM(I29)+0.2</f>
        <v>8</v>
      </c>
      <c r="K29" s="26"/>
      <c r="L29" s="26"/>
      <c r="M29" s="48"/>
    </row>
    <row r="30" spans="1:13" s="2" customFormat="1" ht="14.1" customHeight="1" x14ac:dyDescent="0.3">
      <c r="A30" s="27"/>
      <c r="B30" s="44" t="s">
        <v>137</v>
      </c>
      <c r="C30" s="45"/>
      <c r="D30" s="36" t="s">
        <v>136</v>
      </c>
      <c r="E30" s="37"/>
      <c r="F30" s="37"/>
      <c r="G30" s="38"/>
      <c r="H30" s="46"/>
      <c r="I30" s="26"/>
      <c r="J30" s="26"/>
      <c r="K30" s="26"/>
      <c r="L30" s="26"/>
      <c r="M30" s="48"/>
    </row>
    <row r="31" spans="1:13" s="2" customFormat="1" ht="14.1" customHeight="1" x14ac:dyDescent="0.3">
      <c r="A31" s="27">
        <v>15</v>
      </c>
      <c r="B31" s="29" t="s">
        <v>103</v>
      </c>
      <c r="C31" s="30"/>
      <c r="D31" s="31"/>
      <c r="E31" s="32"/>
      <c r="F31" s="32"/>
      <c r="G31" s="33"/>
      <c r="H31" s="46">
        <v>13.5</v>
      </c>
      <c r="I31" s="26">
        <f>SUM(H31)+0.5</f>
        <v>14</v>
      </c>
      <c r="J31" s="26">
        <f>SUM(I31)+0.5</f>
        <v>14.5</v>
      </c>
      <c r="K31" s="12"/>
      <c r="L31" s="12"/>
      <c r="M31" s="14"/>
    </row>
    <row r="32" spans="1:13" s="2" customFormat="1" ht="14.1" customHeight="1" x14ac:dyDescent="0.3">
      <c r="A32" s="27"/>
      <c r="B32" s="44" t="s">
        <v>102</v>
      </c>
      <c r="C32" s="45"/>
      <c r="D32" s="36" t="s">
        <v>241</v>
      </c>
      <c r="E32" s="37"/>
      <c r="F32" s="37"/>
      <c r="G32" s="38"/>
      <c r="H32" s="46"/>
      <c r="I32" s="26"/>
      <c r="J32" s="26"/>
      <c r="K32" s="21"/>
      <c r="L32" s="21"/>
      <c r="M32" s="25"/>
    </row>
    <row r="33" spans="1:13" s="2" customFormat="1" ht="14.1" customHeight="1" x14ac:dyDescent="0.3">
      <c r="A33" s="27">
        <v>16</v>
      </c>
      <c r="B33" s="39" t="s">
        <v>153</v>
      </c>
      <c r="C33" s="40"/>
      <c r="D33" s="41"/>
      <c r="E33" s="42"/>
      <c r="F33" s="42"/>
      <c r="G33" s="43"/>
      <c r="H33" s="34">
        <v>12.5</v>
      </c>
      <c r="I33" s="21">
        <f>SUM(H33)+0.6</f>
        <v>13.1</v>
      </c>
      <c r="J33" s="21">
        <f>SUM(I33)+0.6</f>
        <v>13.7</v>
      </c>
      <c r="K33" s="23"/>
      <c r="L33" s="23"/>
      <c r="M33" s="24"/>
    </row>
    <row r="34" spans="1:13" s="2" customFormat="1" ht="14.1" customHeight="1" x14ac:dyDescent="0.3">
      <c r="A34" s="27"/>
      <c r="B34" s="44" t="s">
        <v>152</v>
      </c>
      <c r="C34" s="45"/>
      <c r="D34" s="36" t="s">
        <v>240</v>
      </c>
      <c r="E34" s="37"/>
      <c r="F34" s="37"/>
      <c r="G34" s="38"/>
      <c r="H34" s="46"/>
      <c r="I34" s="26"/>
      <c r="J34" s="26"/>
      <c r="K34" s="21"/>
      <c r="L34" s="21"/>
      <c r="M34" s="25"/>
    </row>
    <row r="35" spans="1:13" s="2" customFormat="1" ht="14.1" customHeight="1" x14ac:dyDescent="0.3">
      <c r="A35" s="27">
        <v>17</v>
      </c>
      <c r="B35" s="29" t="s">
        <v>151</v>
      </c>
      <c r="C35" s="30"/>
      <c r="D35" s="31"/>
      <c r="E35" s="32"/>
      <c r="F35" s="32"/>
      <c r="G35" s="33"/>
      <c r="H35" s="46">
        <v>6</v>
      </c>
      <c r="I35" s="26">
        <f>SUM(H35)+0.7</f>
        <v>6.7</v>
      </c>
      <c r="J35" s="26">
        <f>SUM(I35)+0.7</f>
        <v>7.4</v>
      </c>
      <c r="K35" s="12"/>
      <c r="L35" s="12"/>
      <c r="M35" s="14"/>
    </row>
    <row r="36" spans="1:13" s="2" customFormat="1" ht="14.1" customHeight="1" x14ac:dyDescent="0.3">
      <c r="A36" s="27"/>
      <c r="B36" s="44" t="s">
        <v>150</v>
      </c>
      <c r="C36" s="45"/>
      <c r="D36" s="36" t="s">
        <v>239</v>
      </c>
      <c r="E36" s="37"/>
      <c r="F36" s="37"/>
      <c r="G36" s="38"/>
      <c r="H36" s="46"/>
      <c r="I36" s="26"/>
      <c r="J36" s="26"/>
      <c r="K36" s="21"/>
      <c r="L36" s="21"/>
      <c r="M36" s="25"/>
    </row>
    <row r="37" spans="1:13" s="2" customFormat="1" ht="14.1" customHeight="1" x14ac:dyDescent="0.3">
      <c r="A37" s="27">
        <v>18</v>
      </c>
      <c r="B37" s="39" t="s">
        <v>242</v>
      </c>
      <c r="C37" s="40"/>
      <c r="D37" s="41"/>
      <c r="E37" s="42"/>
      <c r="F37" s="42"/>
      <c r="G37" s="43"/>
      <c r="H37" s="46">
        <v>84</v>
      </c>
      <c r="I37" s="26">
        <f>SUM(H37)+2</f>
        <v>86</v>
      </c>
      <c r="J37" s="26">
        <f>SUM(I37)+2</f>
        <v>88</v>
      </c>
      <c r="K37" s="21"/>
      <c r="L37" s="21"/>
      <c r="M37" s="25"/>
    </row>
    <row r="38" spans="1:13" s="2" customFormat="1" ht="14.1" customHeight="1" thickBot="1" x14ac:dyDescent="0.35">
      <c r="A38" s="28"/>
      <c r="B38" s="16" t="s">
        <v>243</v>
      </c>
      <c r="C38" s="17"/>
      <c r="D38" s="18"/>
      <c r="E38" s="19"/>
      <c r="F38" s="19"/>
      <c r="G38" s="20"/>
      <c r="H38" s="35"/>
      <c r="I38" s="22"/>
      <c r="J38" s="22"/>
      <c r="K38" s="22"/>
      <c r="L38" s="22"/>
      <c r="M38" s="80"/>
    </row>
    <row r="39" spans="1:13" s="2" customFormat="1" ht="14.1" customHeight="1" x14ac:dyDescent="0.3"/>
    <row r="40" spans="1:13" s="2" customFormat="1" ht="14.1" customHeight="1" x14ac:dyDescent="0.3"/>
    <row r="41" spans="1:13" s="2" customFormat="1" ht="14.1" customHeight="1" x14ac:dyDescent="0.3"/>
    <row r="42" spans="1:13" s="2" customFormat="1" ht="14.1" customHeight="1" x14ac:dyDescent="0.3"/>
    <row r="43" spans="1:13" s="2" customFormat="1" ht="14.1" customHeight="1" x14ac:dyDescent="0.3"/>
    <row r="44" spans="1:13" s="2" customFormat="1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spans="2:7" ht="14.1" customHeight="1" x14ac:dyDescent="0.3"/>
    <row r="50" spans="2:7" ht="14.1" customHeight="1" x14ac:dyDescent="0.3"/>
    <row r="51" spans="2:7" ht="14.1" customHeight="1" x14ac:dyDescent="0.3"/>
    <row r="52" spans="2:7" ht="14.1" customHeight="1" x14ac:dyDescent="0.3"/>
    <row r="53" spans="2:7" ht="14.1" customHeight="1" x14ac:dyDescent="0.3">
      <c r="B53" s="1"/>
      <c r="C53" s="1"/>
      <c r="D53" s="1"/>
      <c r="E53" s="1"/>
      <c r="F53" s="1"/>
      <c r="G53" s="1"/>
    </row>
    <row r="54" spans="2:7" ht="14.1" customHeight="1" x14ac:dyDescent="0.3">
      <c r="B54" s="1"/>
      <c r="C54" s="1"/>
      <c r="D54" s="1"/>
      <c r="E54" s="1"/>
      <c r="F54" s="1"/>
      <c r="G54" s="1"/>
    </row>
    <row r="55" spans="2:7" ht="14.1" customHeight="1" x14ac:dyDescent="0.3">
      <c r="B55" s="1"/>
      <c r="C55" s="1"/>
      <c r="D55" s="1"/>
      <c r="E55" s="1"/>
      <c r="F55" s="1"/>
      <c r="G55" s="1"/>
    </row>
    <row r="56" spans="2:7" x14ac:dyDescent="0.3">
      <c r="B56" s="1"/>
      <c r="C56" s="1"/>
      <c r="D56" s="1"/>
      <c r="E56" s="1"/>
      <c r="F56" s="1"/>
      <c r="G56" s="1"/>
    </row>
  </sheetData>
  <mergeCells count="201"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7:J3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J7:J8"/>
    <mergeCell ref="L7:L8"/>
    <mergeCell ref="M7:M8"/>
    <mergeCell ref="B8:C8"/>
    <mergeCell ref="D8:G8"/>
    <mergeCell ref="J5:J6"/>
    <mergeCell ref="L5:L6"/>
    <mergeCell ref="M5:M6"/>
    <mergeCell ref="B6:C6"/>
    <mergeCell ref="D6:G6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B9:C9"/>
    <mergeCell ref="D9:G9"/>
    <mergeCell ref="H9:H10"/>
    <mergeCell ref="I9:I10"/>
    <mergeCell ref="I11:I12"/>
    <mergeCell ref="A7:A8"/>
    <mergeCell ref="B7:C7"/>
    <mergeCell ref="D7:G7"/>
    <mergeCell ref="H7:H8"/>
    <mergeCell ref="I7:I8"/>
    <mergeCell ref="J9:J10"/>
    <mergeCell ref="L9:L10"/>
    <mergeCell ref="M9:M10"/>
    <mergeCell ref="B10:C10"/>
    <mergeCell ref="D10:G10"/>
    <mergeCell ref="A11:A12"/>
    <mergeCell ref="B11:C11"/>
    <mergeCell ref="D11:G11"/>
    <mergeCell ref="H11:H12"/>
    <mergeCell ref="A9:A10"/>
    <mergeCell ref="J11:J12"/>
    <mergeCell ref="L11:L12"/>
    <mergeCell ref="M11:M12"/>
    <mergeCell ref="B12:C12"/>
    <mergeCell ref="D12:G12"/>
    <mergeCell ref="K15:K16"/>
    <mergeCell ref="I13:I14"/>
    <mergeCell ref="J15:J16"/>
    <mergeCell ref="L15:L16"/>
    <mergeCell ref="M15:M16"/>
    <mergeCell ref="A15:A16"/>
    <mergeCell ref="B15:C15"/>
    <mergeCell ref="D15:G15"/>
    <mergeCell ref="H15:H16"/>
    <mergeCell ref="A13:A14"/>
    <mergeCell ref="B13:C13"/>
    <mergeCell ref="D13:G13"/>
    <mergeCell ref="H13:H14"/>
    <mergeCell ref="B16:C16"/>
    <mergeCell ref="D16:G16"/>
    <mergeCell ref="J13:J14"/>
    <mergeCell ref="L13:L14"/>
    <mergeCell ref="M13:M14"/>
    <mergeCell ref="B14:C14"/>
    <mergeCell ref="D14:G14"/>
    <mergeCell ref="I15:I16"/>
    <mergeCell ref="A19:A20"/>
    <mergeCell ref="B19:C19"/>
    <mergeCell ref="D19:G19"/>
    <mergeCell ref="H19:H20"/>
    <mergeCell ref="A17:A18"/>
    <mergeCell ref="B17:C17"/>
    <mergeCell ref="D17:G17"/>
    <mergeCell ref="H17:H18"/>
    <mergeCell ref="L19:L20"/>
    <mergeCell ref="M19:M20"/>
    <mergeCell ref="B20:C20"/>
    <mergeCell ref="D20:G20"/>
    <mergeCell ref="J17:J18"/>
    <mergeCell ref="L17:L18"/>
    <mergeCell ref="M17:M18"/>
    <mergeCell ref="B18:C18"/>
    <mergeCell ref="D18:G18"/>
    <mergeCell ref="K17:K18"/>
    <mergeCell ref="B21:C21"/>
    <mergeCell ref="D21:G21"/>
    <mergeCell ref="K13:K14"/>
    <mergeCell ref="H21:H22"/>
    <mergeCell ref="I21:I22"/>
    <mergeCell ref="I19:I20"/>
    <mergeCell ref="J19:J20"/>
    <mergeCell ref="K19:K20"/>
    <mergeCell ref="K21:K22"/>
    <mergeCell ref="I17:I18"/>
    <mergeCell ref="B24:C24"/>
    <mergeCell ref="D24:G24"/>
    <mergeCell ref="J21:J22"/>
    <mergeCell ref="B22:C22"/>
    <mergeCell ref="D22:G22"/>
    <mergeCell ref="A23:A24"/>
    <mergeCell ref="B23:C23"/>
    <mergeCell ref="D23:G23"/>
    <mergeCell ref="H23:H24"/>
    <mergeCell ref="A21:A22"/>
    <mergeCell ref="K5:K6"/>
    <mergeCell ref="K7:K8"/>
    <mergeCell ref="K9:K10"/>
    <mergeCell ref="K11:K12"/>
    <mergeCell ref="A33:A34"/>
    <mergeCell ref="B33:C33"/>
    <mergeCell ref="D33:G33"/>
    <mergeCell ref="H33:H34"/>
    <mergeCell ref="I33:I34"/>
    <mergeCell ref="I23:I24"/>
    <mergeCell ref="A27:A28"/>
    <mergeCell ref="B27:C27"/>
    <mergeCell ref="D27:G27"/>
    <mergeCell ref="H27:H28"/>
    <mergeCell ref="I27:I28"/>
    <mergeCell ref="K25:K26"/>
    <mergeCell ref="B26:C26"/>
    <mergeCell ref="D26:G26"/>
    <mergeCell ref="L21:L22"/>
    <mergeCell ref="M21:M22"/>
    <mergeCell ref="A25:A26"/>
    <mergeCell ref="B25:C25"/>
    <mergeCell ref="D25:G25"/>
    <mergeCell ref="H25:H26"/>
    <mergeCell ref="I25:I26"/>
    <mergeCell ref="J25:J26"/>
    <mergeCell ref="L25:L26"/>
    <mergeCell ref="M25:M26"/>
    <mergeCell ref="K23:K24"/>
    <mergeCell ref="J33:J34"/>
    <mergeCell ref="L33:L34"/>
    <mergeCell ref="M33:M34"/>
    <mergeCell ref="L23:L24"/>
    <mergeCell ref="M23:M24"/>
    <mergeCell ref="K33:K34"/>
    <mergeCell ref="J23:J24"/>
    <mergeCell ref="M31:M32"/>
    <mergeCell ref="L29:L30"/>
    <mergeCell ref="M29:M30"/>
    <mergeCell ref="J29:J30"/>
    <mergeCell ref="A35:A36"/>
    <mergeCell ref="B35:C35"/>
    <mergeCell ref="D35:G35"/>
    <mergeCell ref="H35:H36"/>
    <mergeCell ref="I35:I36"/>
    <mergeCell ref="M35:M36"/>
    <mergeCell ref="D34:G34"/>
    <mergeCell ref="D36:G36"/>
    <mergeCell ref="J27:J28"/>
    <mergeCell ref="K27:K28"/>
    <mergeCell ref="L27:L28"/>
    <mergeCell ref="M27:M28"/>
    <mergeCell ref="B28:C28"/>
    <mergeCell ref="D28:G28"/>
    <mergeCell ref="J31:J32"/>
    <mergeCell ref="B32:C32"/>
    <mergeCell ref="K29:K30"/>
    <mergeCell ref="D32:G32"/>
    <mergeCell ref="B30:C30"/>
    <mergeCell ref="D30:G30"/>
    <mergeCell ref="L35:L36"/>
    <mergeCell ref="K31:K32"/>
    <mergeCell ref="L31:L32"/>
    <mergeCell ref="J35:J36"/>
    <mergeCell ref="K35:K36"/>
    <mergeCell ref="B34:C34"/>
    <mergeCell ref="B36:C3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B90A-1329-4EBE-8D88-BD965BD08BE4}">
  <sheetPr codeName="Sheet71">
    <tabColor theme="7"/>
  </sheetPr>
  <dimension ref="A1:M50"/>
  <sheetViews>
    <sheetView zoomScale="110" zoomScaleNormal="110" zoomScalePageLayoutView="110" workbookViewId="0">
      <selection activeCell="O8" sqref="O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270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9" t="s">
        <v>34</v>
      </c>
      <c r="J2" s="9" t="s">
        <v>35</v>
      </c>
      <c r="K2" s="9"/>
      <c r="L2" s="9"/>
      <c r="M2" s="9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72">
        <v>52</v>
      </c>
      <c r="I3" s="69">
        <f>SUM(H3)+3</f>
        <v>55</v>
      </c>
      <c r="J3" s="69">
        <f>SUM(I3)+3</f>
        <v>58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46"/>
      <c r="I4" s="26"/>
      <c r="J4" s="26"/>
      <c r="K4" s="12"/>
      <c r="L4" s="21"/>
      <c r="M4" s="25"/>
    </row>
    <row r="5" spans="1:13" s="2" customFormat="1" ht="14.1" customHeight="1" x14ac:dyDescent="0.3">
      <c r="A5" s="74">
        <v>2</v>
      </c>
      <c r="B5" s="29" t="s">
        <v>21</v>
      </c>
      <c r="C5" s="30"/>
      <c r="D5" s="50" t="s">
        <v>22</v>
      </c>
      <c r="E5" s="51"/>
      <c r="F5" s="51"/>
      <c r="G5" s="52"/>
      <c r="H5" s="63">
        <v>55</v>
      </c>
      <c r="I5" s="12">
        <f>SUM(H5)+4</f>
        <v>59</v>
      </c>
      <c r="J5" s="12">
        <f>SUM(I5)+4</f>
        <v>63</v>
      </c>
      <c r="K5" s="12"/>
      <c r="L5" s="12"/>
      <c r="M5" s="14"/>
    </row>
    <row r="6" spans="1:13" s="2" customFormat="1" ht="14.1" customHeight="1" x14ac:dyDescent="0.3">
      <c r="A6" s="73"/>
      <c r="B6" s="44" t="s">
        <v>12</v>
      </c>
      <c r="C6" s="45"/>
      <c r="D6" s="36" t="s">
        <v>25</v>
      </c>
      <c r="E6" s="37"/>
      <c r="F6" s="37"/>
      <c r="G6" s="38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74">
        <v>3</v>
      </c>
      <c r="B7" s="53" t="s">
        <v>20</v>
      </c>
      <c r="C7" s="53"/>
      <c r="D7" s="54" t="s">
        <v>11</v>
      </c>
      <c r="E7" s="54"/>
      <c r="F7" s="54"/>
      <c r="G7" s="54"/>
      <c r="H7" s="63">
        <v>52</v>
      </c>
      <c r="I7" s="12">
        <f>SUM(H7)+4</f>
        <v>56</v>
      </c>
      <c r="J7" s="12">
        <f>SUM(I7)+4</f>
        <v>60</v>
      </c>
      <c r="K7" s="26"/>
      <c r="L7" s="26"/>
      <c r="M7" s="48"/>
    </row>
    <row r="8" spans="1:13" s="2" customFormat="1" ht="14.1" customHeight="1" x14ac:dyDescent="0.3">
      <c r="A8" s="73"/>
      <c r="B8" s="49" t="s">
        <v>23</v>
      </c>
      <c r="C8" s="49"/>
      <c r="D8" s="36" t="s">
        <v>26</v>
      </c>
      <c r="E8" s="37"/>
      <c r="F8" s="37"/>
      <c r="G8" s="38"/>
      <c r="H8" s="34"/>
      <c r="I8" s="21"/>
      <c r="J8" s="21"/>
      <c r="K8" s="26"/>
      <c r="L8" s="26"/>
      <c r="M8" s="48"/>
    </row>
    <row r="9" spans="1:13" s="2" customFormat="1" ht="14.1" customHeight="1" x14ac:dyDescent="0.3">
      <c r="A9" s="74">
        <v>4</v>
      </c>
      <c r="B9" s="53" t="s">
        <v>24</v>
      </c>
      <c r="C9" s="53"/>
      <c r="D9" s="54" t="s">
        <v>9</v>
      </c>
      <c r="E9" s="54"/>
      <c r="F9" s="54"/>
      <c r="G9" s="54"/>
      <c r="H9" s="63">
        <v>44</v>
      </c>
      <c r="I9" s="12">
        <f>SUM(H9)+4</f>
        <v>48</v>
      </c>
      <c r="J9" s="12">
        <f>SUM(I9)+4</f>
        <v>52</v>
      </c>
      <c r="K9" s="26"/>
      <c r="L9" s="26"/>
      <c r="M9" s="48"/>
    </row>
    <row r="10" spans="1:13" s="2" customFormat="1" ht="14.1" customHeight="1" x14ac:dyDescent="0.3">
      <c r="A10" s="73"/>
      <c r="B10" s="49" t="s">
        <v>13</v>
      </c>
      <c r="C10" s="49"/>
      <c r="D10" s="36" t="s">
        <v>27</v>
      </c>
      <c r="E10" s="37"/>
      <c r="F10" s="37"/>
      <c r="G10" s="38"/>
      <c r="H10" s="34"/>
      <c r="I10" s="21"/>
      <c r="J10" s="21"/>
      <c r="K10" s="26"/>
      <c r="L10" s="26"/>
      <c r="M10" s="48"/>
    </row>
    <row r="11" spans="1:13" s="2" customFormat="1" ht="14.1" customHeight="1" x14ac:dyDescent="0.3">
      <c r="A11" s="74">
        <v>5</v>
      </c>
      <c r="B11" s="53" t="s">
        <v>10</v>
      </c>
      <c r="C11" s="53"/>
      <c r="D11" s="54" t="s">
        <v>0</v>
      </c>
      <c r="E11" s="54"/>
      <c r="F11" s="54"/>
      <c r="G11" s="54"/>
      <c r="H11" s="46">
        <v>20</v>
      </c>
      <c r="I11" s="26">
        <f>SUM(H11)+1</f>
        <v>21</v>
      </c>
      <c r="J11" s="26">
        <f>SUM(I11)+1</f>
        <v>22</v>
      </c>
      <c r="K11" s="26"/>
      <c r="L11" s="26"/>
      <c r="M11" s="48"/>
    </row>
    <row r="12" spans="1:13" s="2" customFormat="1" ht="14.1" customHeight="1" x14ac:dyDescent="0.3">
      <c r="A12" s="73"/>
      <c r="B12" s="49" t="s">
        <v>14</v>
      </c>
      <c r="C12" s="49"/>
      <c r="D12" s="36" t="s">
        <v>28</v>
      </c>
      <c r="E12" s="37"/>
      <c r="F12" s="37"/>
      <c r="G12" s="38"/>
      <c r="H12" s="46"/>
      <c r="I12" s="26"/>
      <c r="J12" s="26"/>
      <c r="K12" s="26"/>
      <c r="L12" s="26"/>
      <c r="M12" s="48"/>
    </row>
    <row r="13" spans="1:13" s="2" customFormat="1" ht="14.1" customHeight="1" x14ac:dyDescent="0.3">
      <c r="A13" s="74">
        <v>6</v>
      </c>
      <c r="B13" s="53" t="s">
        <v>1</v>
      </c>
      <c r="C13" s="53"/>
      <c r="D13" s="54" t="s">
        <v>161</v>
      </c>
      <c r="E13" s="54"/>
      <c r="F13" s="54"/>
      <c r="G13" s="54"/>
      <c r="H13" s="46">
        <v>18.5</v>
      </c>
      <c r="I13" s="26">
        <f>SUM(H13)+0.6</f>
        <v>19.100000000000001</v>
      </c>
      <c r="J13" s="26">
        <f>SUM(I13)+0.6</f>
        <v>19.700000000000003</v>
      </c>
      <c r="K13" s="26"/>
      <c r="L13" s="26"/>
      <c r="M13" s="48"/>
    </row>
    <row r="14" spans="1:13" s="2" customFormat="1" ht="14.1" customHeight="1" x14ac:dyDescent="0.3">
      <c r="A14" s="73"/>
      <c r="B14" s="49" t="s">
        <v>15</v>
      </c>
      <c r="C14" s="49"/>
      <c r="D14" s="36" t="s">
        <v>96</v>
      </c>
      <c r="E14" s="37"/>
      <c r="F14" s="37"/>
      <c r="G14" s="38"/>
      <c r="H14" s="46"/>
      <c r="I14" s="26"/>
      <c r="J14" s="26"/>
      <c r="K14" s="26"/>
      <c r="L14" s="26"/>
      <c r="M14" s="48"/>
    </row>
    <row r="15" spans="1:13" s="2" customFormat="1" ht="14.1" customHeight="1" x14ac:dyDescent="0.3">
      <c r="A15" s="74">
        <v>7</v>
      </c>
      <c r="B15" s="53" t="s">
        <v>3</v>
      </c>
      <c r="C15" s="53"/>
      <c r="D15" s="54" t="s">
        <v>4</v>
      </c>
      <c r="E15" s="54"/>
      <c r="F15" s="54"/>
      <c r="G15" s="54"/>
      <c r="H15" s="46">
        <v>7.3</v>
      </c>
      <c r="I15" s="26">
        <f>SUM(H15)+0.3</f>
        <v>7.6</v>
      </c>
      <c r="J15" s="26">
        <f>SUM(I15)+0.3</f>
        <v>7.8999999999999995</v>
      </c>
      <c r="K15" s="26"/>
      <c r="L15" s="26"/>
      <c r="M15" s="48"/>
    </row>
    <row r="16" spans="1:13" s="2" customFormat="1" ht="14.1" customHeight="1" x14ac:dyDescent="0.3">
      <c r="A16" s="73"/>
      <c r="B16" s="49" t="s">
        <v>16</v>
      </c>
      <c r="C16" s="49"/>
      <c r="D16" s="36" t="s">
        <v>95</v>
      </c>
      <c r="E16" s="37"/>
      <c r="F16" s="37"/>
      <c r="G16" s="38"/>
      <c r="H16" s="46"/>
      <c r="I16" s="26"/>
      <c r="J16" s="26"/>
      <c r="K16" s="26"/>
      <c r="L16" s="26"/>
      <c r="M16" s="48"/>
    </row>
    <row r="17" spans="1:13" s="2" customFormat="1" ht="12.95" customHeight="1" x14ac:dyDescent="0.3">
      <c r="A17" s="74">
        <v>8</v>
      </c>
      <c r="B17" s="29" t="s">
        <v>56</v>
      </c>
      <c r="C17" s="30"/>
      <c r="D17" s="50" t="s">
        <v>58</v>
      </c>
      <c r="E17" s="51"/>
      <c r="F17" s="51"/>
      <c r="G17" s="52"/>
      <c r="H17" s="46"/>
      <c r="I17" s="26"/>
      <c r="J17" s="26"/>
      <c r="K17" s="26"/>
      <c r="L17" s="26"/>
      <c r="M17" s="48"/>
    </row>
    <row r="18" spans="1:13" s="2" customFormat="1" ht="12.95" customHeight="1" x14ac:dyDescent="0.3">
      <c r="A18" s="73"/>
      <c r="B18" s="49" t="s">
        <v>57</v>
      </c>
      <c r="C18" s="49"/>
      <c r="D18" s="36" t="s">
        <v>164</v>
      </c>
      <c r="E18" s="37"/>
      <c r="F18" s="37"/>
      <c r="G18" s="38"/>
      <c r="H18" s="46"/>
      <c r="I18" s="26"/>
      <c r="J18" s="26"/>
      <c r="K18" s="26"/>
      <c r="L18" s="26"/>
      <c r="M18" s="48"/>
    </row>
    <row r="19" spans="1:13" s="2" customFormat="1" ht="14.1" customHeight="1" x14ac:dyDescent="0.3">
      <c r="A19" s="74">
        <v>9</v>
      </c>
      <c r="B19" s="53" t="s">
        <v>5</v>
      </c>
      <c r="C19" s="53"/>
      <c r="D19" s="54" t="s">
        <v>6</v>
      </c>
      <c r="E19" s="54"/>
      <c r="F19" s="54"/>
      <c r="G19" s="54"/>
      <c r="H19" s="63">
        <v>44.5</v>
      </c>
      <c r="I19" s="21">
        <f>SUM(H19)+2</f>
        <v>46.5</v>
      </c>
      <c r="J19" s="21">
        <f>SUM(I19)+2</f>
        <v>48.5</v>
      </c>
      <c r="K19" s="26"/>
      <c r="L19" s="26"/>
      <c r="M19" s="48"/>
    </row>
    <row r="20" spans="1:13" s="2" customFormat="1" ht="14.1" customHeight="1" x14ac:dyDescent="0.3">
      <c r="A20" s="73"/>
      <c r="B20" s="49" t="s">
        <v>17</v>
      </c>
      <c r="C20" s="49"/>
      <c r="D20" s="36" t="s">
        <v>29</v>
      </c>
      <c r="E20" s="37"/>
      <c r="F20" s="37"/>
      <c r="G20" s="38"/>
      <c r="H20" s="34"/>
      <c r="I20" s="26"/>
      <c r="J20" s="26"/>
      <c r="K20" s="26"/>
      <c r="L20" s="26"/>
      <c r="M20" s="48"/>
    </row>
    <row r="21" spans="1:13" s="2" customFormat="1" ht="14.1" customHeight="1" x14ac:dyDescent="0.3">
      <c r="A21" s="74">
        <v>10</v>
      </c>
      <c r="B21" s="53" t="s">
        <v>7</v>
      </c>
      <c r="C21" s="53"/>
      <c r="D21" s="50" t="s">
        <v>8</v>
      </c>
      <c r="E21" s="51"/>
      <c r="F21" s="51"/>
      <c r="G21" s="52"/>
      <c r="H21" s="63">
        <v>40</v>
      </c>
      <c r="I21" s="21">
        <f>SUM(H21)+2</f>
        <v>42</v>
      </c>
      <c r="J21" s="21">
        <f>SUM(I21)+2</f>
        <v>44</v>
      </c>
      <c r="K21" s="26"/>
      <c r="L21" s="26"/>
      <c r="M21" s="48"/>
    </row>
    <row r="22" spans="1:13" s="2" customFormat="1" ht="14.1" customHeight="1" x14ac:dyDescent="0.3">
      <c r="A22" s="73"/>
      <c r="B22" s="49" t="s">
        <v>18</v>
      </c>
      <c r="C22" s="49"/>
      <c r="D22" s="36" t="s">
        <v>36</v>
      </c>
      <c r="E22" s="37"/>
      <c r="F22" s="37"/>
      <c r="G22" s="38"/>
      <c r="H22" s="34"/>
      <c r="I22" s="26"/>
      <c r="J22" s="26"/>
      <c r="K22" s="26"/>
      <c r="L22" s="26"/>
      <c r="M22" s="48"/>
    </row>
    <row r="23" spans="1:13" s="2" customFormat="1" ht="14.1" customHeight="1" x14ac:dyDescent="0.3">
      <c r="A23" s="74">
        <v>11</v>
      </c>
      <c r="B23" s="29" t="s">
        <v>59</v>
      </c>
      <c r="C23" s="30"/>
      <c r="D23" s="54" t="s">
        <v>37</v>
      </c>
      <c r="E23" s="54"/>
      <c r="F23" s="54"/>
      <c r="G23" s="54"/>
      <c r="H23" s="63">
        <v>19</v>
      </c>
      <c r="I23" s="26">
        <f>SUM(H23)+0.6</f>
        <v>19.600000000000001</v>
      </c>
      <c r="J23" s="26">
        <f>SUM(I23)+0.6</f>
        <v>20.200000000000003</v>
      </c>
      <c r="K23" s="26"/>
      <c r="L23" s="26"/>
      <c r="M23" s="48"/>
    </row>
    <row r="24" spans="1:13" s="2" customFormat="1" ht="14.1" customHeight="1" thickBot="1" x14ac:dyDescent="0.35">
      <c r="A24" s="81"/>
      <c r="B24" s="107" t="s">
        <v>19</v>
      </c>
      <c r="C24" s="107"/>
      <c r="D24" s="18" t="s">
        <v>38</v>
      </c>
      <c r="E24" s="19"/>
      <c r="F24" s="19"/>
      <c r="G24" s="20"/>
      <c r="H24" s="106"/>
      <c r="I24" s="22"/>
      <c r="J24" s="22"/>
      <c r="K24" s="22"/>
      <c r="L24" s="22"/>
      <c r="M24" s="80"/>
    </row>
    <row r="25" spans="1:13" s="2" customFormat="1" ht="14.1" customHeight="1" x14ac:dyDescent="0.3"/>
    <row r="26" spans="1:13" s="2" customFormat="1" ht="14.1" customHeight="1" x14ac:dyDescent="0.3"/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s="2" customFormat="1" ht="14.1" customHeight="1" x14ac:dyDescent="0.3"/>
    <row r="31" spans="1:13" s="2" customFormat="1" ht="14.1" customHeight="1" x14ac:dyDescent="0.3"/>
    <row r="32" spans="1:13" s="2" customFormat="1" ht="14.1" customHeight="1" x14ac:dyDescent="0.3"/>
    <row r="33" spans="2:7" s="2" customFormat="1" ht="14.1" customHeight="1" x14ac:dyDescent="0.3"/>
    <row r="34" spans="2:7" s="2" customFormat="1" ht="14.1" customHeight="1" x14ac:dyDescent="0.3"/>
    <row r="35" spans="2:7" s="2" customFormat="1" ht="14.1" customHeight="1" x14ac:dyDescent="0.3"/>
    <row r="36" spans="2:7" s="2" customFormat="1" ht="14.1" customHeight="1" x14ac:dyDescent="0.3"/>
    <row r="37" spans="2:7" s="2" customFormat="1" ht="14.1" customHeight="1" x14ac:dyDescent="0.3"/>
    <row r="38" spans="2:7" s="2" customFormat="1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>
      <c r="B47" s="1"/>
      <c r="C47" s="1"/>
      <c r="D47" s="1"/>
      <c r="E47" s="1"/>
      <c r="F47" s="1"/>
      <c r="G47" s="1"/>
    </row>
    <row r="48" spans="2:7" x14ac:dyDescent="0.3">
      <c r="B48" s="1"/>
      <c r="C48" s="1"/>
      <c r="D48" s="1"/>
      <c r="E48" s="1"/>
      <c r="F48" s="1"/>
      <c r="G48" s="1"/>
    </row>
    <row r="49" spans="2:7" x14ac:dyDescent="0.3">
      <c r="B49" s="1"/>
      <c r="C49" s="1"/>
      <c r="D49" s="1"/>
      <c r="E49" s="1"/>
      <c r="F49" s="1"/>
      <c r="G49" s="1"/>
    </row>
    <row r="50" spans="2:7" x14ac:dyDescent="0.3">
      <c r="B50" s="1"/>
      <c r="C50" s="1"/>
      <c r="D50" s="1"/>
      <c r="E50" s="1"/>
      <c r="F50" s="1"/>
      <c r="G50" s="1"/>
    </row>
  </sheetData>
  <mergeCells count="124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</mergeCells>
  <phoneticPr fontId="7" type="noConversion"/>
  <pageMargins left="0.46875" right="0.4687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6921-236F-431E-9788-9C656C3D627B}">
  <sheetPr codeName="Sheet3">
    <tabColor theme="7"/>
  </sheetPr>
  <dimension ref="A1:M52"/>
  <sheetViews>
    <sheetView zoomScale="110" zoomScaleNormal="110" zoomScalePageLayoutView="110" workbookViewId="0">
      <selection activeCell="D33" sqref="D33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8" t="s">
        <v>33</v>
      </c>
      <c r="I2" s="4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68">
        <v>1</v>
      </c>
      <c r="B3" s="75" t="s">
        <v>64</v>
      </c>
      <c r="C3" s="75"/>
      <c r="D3" s="76" t="s">
        <v>63</v>
      </c>
      <c r="E3" s="76"/>
      <c r="F3" s="76"/>
      <c r="G3" s="77"/>
      <c r="H3" s="78">
        <f>SUM(I3)-3</f>
        <v>43</v>
      </c>
      <c r="I3" s="72">
        <v>46</v>
      </c>
      <c r="J3" s="69">
        <f>SUM(I3)+3</f>
        <v>49</v>
      </c>
      <c r="K3" s="69"/>
      <c r="L3" s="70"/>
      <c r="M3" s="71"/>
    </row>
    <row r="4" spans="1:13" s="2" customFormat="1" ht="14.1" customHeight="1" x14ac:dyDescent="0.3">
      <c r="A4" s="27"/>
      <c r="B4" s="49" t="s">
        <v>62</v>
      </c>
      <c r="C4" s="49"/>
      <c r="D4" s="36" t="s">
        <v>61</v>
      </c>
      <c r="E4" s="37"/>
      <c r="F4" s="37"/>
      <c r="G4" s="37"/>
      <c r="H4" s="47"/>
      <c r="I4" s="46"/>
      <c r="J4" s="26"/>
      <c r="K4" s="12"/>
      <c r="L4" s="21"/>
      <c r="M4" s="25"/>
    </row>
    <row r="5" spans="1:13" s="2" customFormat="1" ht="14.1" customHeight="1" x14ac:dyDescent="0.3">
      <c r="A5" s="74">
        <v>2</v>
      </c>
      <c r="B5" s="29" t="s">
        <v>21</v>
      </c>
      <c r="C5" s="30"/>
      <c r="D5" s="50" t="s">
        <v>22</v>
      </c>
      <c r="E5" s="51"/>
      <c r="F5" s="51"/>
      <c r="G5" s="52"/>
      <c r="H5" s="12">
        <f>SUM(I5)-4</f>
        <v>36</v>
      </c>
      <c r="I5" s="63">
        <v>40</v>
      </c>
      <c r="J5" s="12">
        <f>SUM(I5)+4</f>
        <v>44</v>
      </c>
      <c r="K5" s="12"/>
      <c r="L5" s="12"/>
      <c r="M5" s="14"/>
    </row>
    <row r="6" spans="1:13" s="2" customFormat="1" ht="14.1" customHeight="1" x14ac:dyDescent="0.3">
      <c r="A6" s="73"/>
      <c r="B6" s="44" t="s">
        <v>12</v>
      </c>
      <c r="C6" s="45"/>
      <c r="D6" s="36" t="s">
        <v>25</v>
      </c>
      <c r="E6" s="37"/>
      <c r="F6" s="37"/>
      <c r="G6" s="38"/>
      <c r="H6" s="21"/>
      <c r="I6" s="34"/>
      <c r="J6" s="21"/>
      <c r="K6" s="21"/>
      <c r="L6" s="21"/>
      <c r="M6" s="25"/>
    </row>
    <row r="7" spans="1:13" s="2" customFormat="1" ht="14.1" customHeight="1" x14ac:dyDescent="0.3">
      <c r="A7" s="74">
        <v>3</v>
      </c>
      <c r="B7" s="53" t="s">
        <v>20</v>
      </c>
      <c r="C7" s="53"/>
      <c r="D7" s="54" t="s">
        <v>11</v>
      </c>
      <c r="E7" s="54"/>
      <c r="F7" s="54"/>
      <c r="G7" s="54"/>
      <c r="H7" s="12">
        <f>SUM(I7)-4</f>
        <v>41</v>
      </c>
      <c r="I7" s="63">
        <v>45</v>
      </c>
      <c r="J7" s="12">
        <f>SUM(I7)+4</f>
        <v>49</v>
      </c>
      <c r="K7" s="26"/>
      <c r="L7" s="26"/>
      <c r="M7" s="48"/>
    </row>
    <row r="8" spans="1:13" s="2" customFormat="1" ht="14.1" customHeight="1" x14ac:dyDescent="0.3">
      <c r="A8" s="73"/>
      <c r="B8" s="49" t="s">
        <v>23</v>
      </c>
      <c r="C8" s="49"/>
      <c r="D8" s="36" t="s">
        <v>26</v>
      </c>
      <c r="E8" s="37"/>
      <c r="F8" s="37"/>
      <c r="G8" s="38"/>
      <c r="H8" s="21"/>
      <c r="I8" s="34"/>
      <c r="J8" s="21"/>
      <c r="K8" s="26"/>
      <c r="L8" s="26"/>
      <c r="M8" s="48"/>
    </row>
    <row r="9" spans="1:13" s="2" customFormat="1" ht="14.1" customHeight="1" x14ac:dyDescent="0.3">
      <c r="A9" s="74">
        <v>4</v>
      </c>
      <c r="B9" s="53" t="s">
        <v>24</v>
      </c>
      <c r="C9" s="53"/>
      <c r="D9" s="54" t="s">
        <v>9</v>
      </c>
      <c r="E9" s="54"/>
      <c r="F9" s="54"/>
      <c r="G9" s="54"/>
      <c r="H9" s="12">
        <f>SUM(I9)-4</f>
        <v>33</v>
      </c>
      <c r="I9" s="63">
        <v>37</v>
      </c>
      <c r="J9" s="12">
        <f>SUM(I9)+4</f>
        <v>41</v>
      </c>
      <c r="K9" s="26"/>
      <c r="L9" s="26"/>
      <c r="M9" s="48"/>
    </row>
    <row r="10" spans="1:13" s="2" customFormat="1" ht="14.1" customHeight="1" x14ac:dyDescent="0.3">
      <c r="A10" s="73"/>
      <c r="B10" s="49" t="s">
        <v>13</v>
      </c>
      <c r="C10" s="49"/>
      <c r="D10" s="36" t="s">
        <v>27</v>
      </c>
      <c r="E10" s="37"/>
      <c r="F10" s="37"/>
      <c r="G10" s="38"/>
      <c r="H10" s="21"/>
      <c r="I10" s="34"/>
      <c r="J10" s="21"/>
      <c r="K10" s="26"/>
      <c r="L10" s="26"/>
      <c r="M10" s="48"/>
    </row>
    <row r="11" spans="1:13" s="2" customFormat="1" ht="14.1" customHeight="1" x14ac:dyDescent="0.3">
      <c r="A11" s="74">
        <v>5</v>
      </c>
      <c r="B11" s="53" t="s">
        <v>256</v>
      </c>
      <c r="C11" s="53"/>
      <c r="D11" s="54"/>
      <c r="E11" s="54"/>
      <c r="F11" s="54"/>
      <c r="G11" s="54"/>
      <c r="H11" s="12">
        <v>8</v>
      </c>
      <c r="I11" s="63">
        <v>8</v>
      </c>
      <c r="J11" s="12">
        <v>8</v>
      </c>
      <c r="K11" s="12"/>
      <c r="L11" s="12"/>
      <c r="M11" s="14"/>
    </row>
    <row r="12" spans="1:13" s="2" customFormat="1" ht="14.1" customHeight="1" x14ac:dyDescent="0.3">
      <c r="A12" s="73"/>
      <c r="B12" s="49" t="s">
        <v>257</v>
      </c>
      <c r="C12" s="49"/>
      <c r="D12" s="36"/>
      <c r="E12" s="37"/>
      <c r="F12" s="37"/>
      <c r="G12" s="38"/>
      <c r="H12" s="21"/>
      <c r="I12" s="34"/>
      <c r="J12" s="21"/>
      <c r="K12" s="21"/>
      <c r="L12" s="21"/>
      <c r="M12" s="25"/>
    </row>
    <row r="13" spans="1:13" s="2" customFormat="1" ht="14.1" customHeight="1" x14ac:dyDescent="0.3">
      <c r="A13" s="74">
        <v>6</v>
      </c>
      <c r="B13" s="53" t="s">
        <v>10</v>
      </c>
      <c r="C13" s="53"/>
      <c r="D13" s="54" t="s">
        <v>0</v>
      </c>
      <c r="E13" s="54"/>
      <c r="F13" s="54"/>
      <c r="G13" s="54"/>
      <c r="H13" s="26">
        <f>SUM(I13)-1</f>
        <v>24</v>
      </c>
      <c r="I13" s="46">
        <v>25</v>
      </c>
      <c r="J13" s="26">
        <f>SUM(I13)+1</f>
        <v>26</v>
      </c>
      <c r="K13" s="26"/>
      <c r="L13" s="26"/>
      <c r="M13" s="48"/>
    </row>
    <row r="14" spans="1:13" s="2" customFormat="1" ht="14.1" customHeight="1" x14ac:dyDescent="0.3">
      <c r="A14" s="73"/>
      <c r="B14" s="49" t="s">
        <v>14</v>
      </c>
      <c r="C14" s="49"/>
      <c r="D14" s="36" t="s">
        <v>28</v>
      </c>
      <c r="E14" s="37"/>
      <c r="F14" s="37"/>
      <c r="G14" s="38"/>
      <c r="H14" s="26"/>
      <c r="I14" s="46"/>
      <c r="J14" s="26"/>
      <c r="K14" s="26"/>
      <c r="L14" s="26"/>
      <c r="M14" s="48"/>
    </row>
    <row r="15" spans="1:13" s="2" customFormat="1" ht="14.1" customHeight="1" x14ac:dyDescent="0.3">
      <c r="A15" s="74">
        <v>7</v>
      </c>
      <c r="B15" s="53" t="s">
        <v>1</v>
      </c>
      <c r="C15" s="53"/>
      <c r="D15" s="54" t="s">
        <v>161</v>
      </c>
      <c r="E15" s="54"/>
      <c r="F15" s="54"/>
      <c r="G15" s="54"/>
      <c r="H15" s="26">
        <f>SUM(I15)-0.6</f>
        <v>21.4</v>
      </c>
      <c r="I15" s="46">
        <v>22</v>
      </c>
      <c r="J15" s="26">
        <f>SUM(I15)+0.6</f>
        <v>22.6</v>
      </c>
      <c r="K15" s="26"/>
      <c r="L15" s="26"/>
      <c r="M15" s="48"/>
    </row>
    <row r="16" spans="1:13" s="2" customFormat="1" ht="14.1" customHeight="1" x14ac:dyDescent="0.3">
      <c r="A16" s="73"/>
      <c r="B16" s="49" t="s">
        <v>15</v>
      </c>
      <c r="C16" s="49"/>
      <c r="D16" s="36" t="s">
        <v>96</v>
      </c>
      <c r="E16" s="37"/>
      <c r="F16" s="37"/>
      <c r="G16" s="38"/>
      <c r="H16" s="26"/>
      <c r="I16" s="46"/>
      <c r="J16" s="26"/>
      <c r="K16" s="26"/>
      <c r="L16" s="26"/>
      <c r="M16" s="48"/>
    </row>
    <row r="17" spans="1:13" s="2" customFormat="1" ht="14.1" customHeight="1" x14ac:dyDescent="0.3">
      <c r="A17" s="74">
        <v>8</v>
      </c>
      <c r="B17" s="53" t="s">
        <v>3</v>
      </c>
      <c r="C17" s="53"/>
      <c r="D17" s="54" t="s">
        <v>4</v>
      </c>
      <c r="E17" s="54"/>
      <c r="F17" s="54"/>
      <c r="G17" s="54"/>
      <c r="H17" s="26">
        <f>SUM(I17)-0.3</f>
        <v>8.1999999999999993</v>
      </c>
      <c r="I17" s="46">
        <v>8.5</v>
      </c>
      <c r="J17" s="26">
        <f>SUM(I17)+0.3</f>
        <v>8.8000000000000007</v>
      </c>
      <c r="K17" s="26"/>
      <c r="L17" s="26"/>
      <c r="M17" s="48"/>
    </row>
    <row r="18" spans="1:13" s="2" customFormat="1" ht="14.1" customHeight="1" x14ac:dyDescent="0.3">
      <c r="A18" s="73"/>
      <c r="B18" s="49" t="s">
        <v>16</v>
      </c>
      <c r="C18" s="49"/>
      <c r="D18" s="36" t="s">
        <v>95</v>
      </c>
      <c r="E18" s="37"/>
      <c r="F18" s="37"/>
      <c r="G18" s="38"/>
      <c r="H18" s="26"/>
      <c r="I18" s="46"/>
      <c r="J18" s="26"/>
      <c r="K18" s="26"/>
      <c r="L18" s="26"/>
      <c r="M18" s="48"/>
    </row>
    <row r="19" spans="1:13" s="2" customFormat="1" ht="14.1" customHeight="1" x14ac:dyDescent="0.3">
      <c r="A19" s="74">
        <v>9</v>
      </c>
      <c r="B19" s="29" t="s">
        <v>56</v>
      </c>
      <c r="C19" s="30"/>
      <c r="D19" s="50" t="s">
        <v>58</v>
      </c>
      <c r="E19" s="51"/>
      <c r="F19" s="51"/>
      <c r="G19" s="52"/>
      <c r="H19" s="26"/>
      <c r="I19" s="46"/>
      <c r="J19" s="26"/>
      <c r="K19" s="26"/>
      <c r="L19" s="26"/>
      <c r="M19" s="48"/>
    </row>
    <row r="20" spans="1:13" s="2" customFormat="1" ht="14.1" customHeight="1" x14ac:dyDescent="0.3">
      <c r="A20" s="73"/>
      <c r="B20" s="49" t="s">
        <v>57</v>
      </c>
      <c r="C20" s="49"/>
      <c r="D20" s="36" t="s">
        <v>164</v>
      </c>
      <c r="E20" s="37"/>
      <c r="F20" s="37"/>
      <c r="G20" s="38"/>
      <c r="H20" s="26"/>
      <c r="I20" s="46"/>
      <c r="J20" s="26"/>
      <c r="K20" s="26"/>
      <c r="L20" s="26"/>
      <c r="M20" s="48"/>
    </row>
    <row r="21" spans="1:13" s="2" customFormat="1" ht="14.1" customHeight="1" x14ac:dyDescent="0.3">
      <c r="A21" s="74">
        <v>10</v>
      </c>
      <c r="B21" s="53" t="s">
        <v>5</v>
      </c>
      <c r="C21" s="53"/>
      <c r="D21" s="54" t="s">
        <v>6</v>
      </c>
      <c r="E21" s="54"/>
      <c r="F21" s="54"/>
      <c r="G21" s="54"/>
      <c r="H21" s="26"/>
      <c r="I21" s="46"/>
      <c r="J21" s="26"/>
      <c r="K21" s="26"/>
      <c r="L21" s="26"/>
      <c r="M21" s="48"/>
    </row>
    <row r="22" spans="1:13" s="2" customFormat="1" ht="14.1" customHeight="1" x14ac:dyDescent="0.3">
      <c r="A22" s="73"/>
      <c r="B22" s="49" t="s">
        <v>17</v>
      </c>
      <c r="C22" s="49"/>
      <c r="D22" s="36" t="s">
        <v>29</v>
      </c>
      <c r="E22" s="37"/>
      <c r="F22" s="37"/>
      <c r="G22" s="38"/>
      <c r="H22" s="26"/>
      <c r="I22" s="46"/>
      <c r="J22" s="26"/>
      <c r="K22" s="26"/>
      <c r="L22" s="26"/>
      <c r="M22" s="48"/>
    </row>
    <row r="23" spans="1:13" s="2" customFormat="1" ht="14.1" customHeight="1" x14ac:dyDescent="0.3">
      <c r="A23" s="74">
        <v>11</v>
      </c>
      <c r="B23" s="53" t="s">
        <v>7</v>
      </c>
      <c r="C23" s="53"/>
      <c r="D23" s="50" t="s">
        <v>8</v>
      </c>
      <c r="E23" s="51"/>
      <c r="F23" s="51"/>
      <c r="G23" s="52"/>
      <c r="H23" s="26"/>
      <c r="I23" s="46"/>
      <c r="J23" s="26"/>
      <c r="K23" s="26"/>
      <c r="L23" s="26"/>
      <c r="M23" s="48"/>
    </row>
    <row r="24" spans="1:13" s="2" customFormat="1" ht="14.1" customHeight="1" x14ac:dyDescent="0.3">
      <c r="A24" s="73"/>
      <c r="B24" s="49" t="s">
        <v>18</v>
      </c>
      <c r="C24" s="49"/>
      <c r="D24" s="36" t="s">
        <v>36</v>
      </c>
      <c r="E24" s="37"/>
      <c r="F24" s="37"/>
      <c r="G24" s="38"/>
      <c r="H24" s="26"/>
      <c r="I24" s="46"/>
      <c r="J24" s="26"/>
      <c r="K24" s="26"/>
      <c r="L24" s="26"/>
      <c r="M24" s="48"/>
    </row>
    <row r="25" spans="1:13" s="2" customFormat="1" ht="14.1" customHeight="1" x14ac:dyDescent="0.3">
      <c r="A25" s="74">
        <v>12</v>
      </c>
      <c r="B25" s="29" t="s">
        <v>59</v>
      </c>
      <c r="C25" s="30"/>
      <c r="D25" s="54" t="s">
        <v>37</v>
      </c>
      <c r="E25" s="54"/>
      <c r="F25" s="54"/>
      <c r="G25" s="54"/>
      <c r="H25" s="26"/>
      <c r="I25" s="46"/>
      <c r="J25" s="26"/>
      <c r="K25" s="26"/>
      <c r="L25" s="26"/>
      <c r="M25" s="48"/>
    </row>
    <row r="26" spans="1:13" s="2" customFormat="1" ht="14.1" customHeight="1" x14ac:dyDescent="0.3">
      <c r="A26" s="73"/>
      <c r="B26" s="49" t="s">
        <v>19</v>
      </c>
      <c r="C26" s="49"/>
      <c r="D26" s="36" t="s">
        <v>38</v>
      </c>
      <c r="E26" s="37"/>
      <c r="F26" s="37"/>
      <c r="G26" s="38"/>
      <c r="H26" s="26"/>
      <c r="I26" s="46"/>
      <c r="J26" s="26"/>
      <c r="K26" s="26"/>
      <c r="L26" s="26"/>
      <c r="M26" s="48"/>
    </row>
    <row r="27" spans="1:13" s="2" customFormat="1" ht="14.1" customHeight="1" x14ac:dyDescent="0.3">
      <c r="A27" s="74">
        <v>13</v>
      </c>
      <c r="B27" s="79" t="s">
        <v>194</v>
      </c>
      <c r="C27" s="79"/>
      <c r="D27" s="60" t="s">
        <v>193</v>
      </c>
      <c r="E27" s="61"/>
      <c r="F27" s="61"/>
      <c r="G27" s="62"/>
      <c r="H27" s="21">
        <f>SUM(I27)-1</f>
        <v>35</v>
      </c>
      <c r="I27" s="34">
        <v>36</v>
      </c>
      <c r="J27" s="21">
        <f>SUM(I27)+1</f>
        <v>37</v>
      </c>
      <c r="K27" s="21"/>
      <c r="L27" s="21"/>
      <c r="M27" s="25"/>
    </row>
    <row r="28" spans="1:13" s="2" customFormat="1" ht="14.1" customHeight="1" x14ac:dyDescent="0.3">
      <c r="A28" s="73"/>
      <c r="B28" s="49" t="s">
        <v>192</v>
      </c>
      <c r="C28" s="49"/>
      <c r="D28" s="36" t="s">
        <v>191</v>
      </c>
      <c r="E28" s="37"/>
      <c r="F28" s="37"/>
      <c r="G28" s="38"/>
      <c r="H28" s="26"/>
      <c r="I28" s="46"/>
      <c r="J28" s="26"/>
      <c r="K28" s="26"/>
      <c r="L28" s="26"/>
      <c r="M28" s="48"/>
    </row>
    <row r="29" spans="1:13" s="2" customFormat="1" ht="14.1" customHeight="1" x14ac:dyDescent="0.3">
      <c r="A29" s="74">
        <v>14</v>
      </c>
      <c r="B29" s="53" t="s">
        <v>190</v>
      </c>
      <c r="C29" s="53"/>
      <c r="D29" s="50" t="s">
        <v>189</v>
      </c>
      <c r="E29" s="51"/>
      <c r="F29" s="51"/>
      <c r="G29" s="52"/>
      <c r="H29" s="26">
        <f>SUM(I29)-0.8</f>
        <v>23.2</v>
      </c>
      <c r="I29" s="46">
        <v>24</v>
      </c>
      <c r="J29" s="26">
        <f>SUM(I29)+0.8</f>
        <v>24.8</v>
      </c>
      <c r="K29" s="12"/>
      <c r="L29" s="12"/>
      <c r="M29" s="14"/>
    </row>
    <row r="30" spans="1:13" s="2" customFormat="1" ht="14.1" customHeight="1" x14ac:dyDescent="0.3">
      <c r="A30" s="73"/>
      <c r="B30" s="49" t="s">
        <v>188</v>
      </c>
      <c r="C30" s="49"/>
      <c r="D30" s="36" t="s">
        <v>187</v>
      </c>
      <c r="E30" s="37"/>
      <c r="F30" s="37"/>
      <c r="G30" s="38"/>
      <c r="H30" s="26"/>
      <c r="I30" s="46"/>
      <c r="J30" s="26"/>
      <c r="K30" s="21"/>
      <c r="L30" s="21"/>
      <c r="M30" s="25"/>
    </row>
    <row r="31" spans="1:13" s="2" customFormat="1" ht="14.1" customHeight="1" x14ac:dyDescent="0.3">
      <c r="A31" s="74">
        <v>15</v>
      </c>
      <c r="B31" s="39" t="s">
        <v>205</v>
      </c>
      <c r="C31" s="40"/>
      <c r="D31" s="41"/>
      <c r="E31" s="42"/>
      <c r="F31" s="42"/>
      <c r="G31" s="43"/>
      <c r="H31" s="26">
        <f>SUM(I31)-2</f>
        <v>102</v>
      </c>
      <c r="I31" s="46">
        <v>104</v>
      </c>
      <c r="J31" s="47">
        <f>SUM(I31)+2</f>
        <v>106</v>
      </c>
      <c r="K31" s="26"/>
      <c r="L31" s="26"/>
      <c r="M31" s="48"/>
    </row>
    <row r="32" spans="1:13" s="2" customFormat="1" ht="14.1" customHeight="1" thickBot="1" x14ac:dyDescent="0.35">
      <c r="A32" s="81"/>
      <c r="B32" s="16" t="s">
        <v>206</v>
      </c>
      <c r="C32" s="17"/>
      <c r="D32" s="18"/>
      <c r="E32" s="19"/>
      <c r="F32" s="19"/>
      <c r="G32" s="20"/>
      <c r="H32" s="22"/>
      <c r="I32" s="35"/>
      <c r="J32" s="82"/>
      <c r="K32" s="22"/>
      <c r="L32" s="22"/>
      <c r="M32" s="80"/>
    </row>
    <row r="33" s="2" customFormat="1" ht="14.1" customHeight="1" x14ac:dyDescent="0.3"/>
    <row r="34" s="2" customFormat="1" ht="14.1" customHeight="1" x14ac:dyDescent="0.3"/>
    <row r="35" s="2" customFormat="1" ht="14.1" customHeight="1" x14ac:dyDescent="0.3"/>
    <row r="36" s="2" customFormat="1" ht="14.1" customHeight="1" x14ac:dyDescent="0.3"/>
    <row r="37" s="2" customFormat="1" ht="14.1" customHeight="1" x14ac:dyDescent="0.3"/>
    <row r="38" s="2" customFormat="1" ht="14.1" customHeight="1" x14ac:dyDescent="0.3"/>
    <row r="39" s="2" customFormat="1" ht="14.1" customHeight="1" x14ac:dyDescent="0.3"/>
    <row r="40" s="2" customFormat="1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spans="2:7" ht="14.1" customHeight="1" x14ac:dyDescent="0.3">
      <c r="B49" s="1"/>
      <c r="C49" s="1"/>
      <c r="D49" s="1"/>
      <c r="E49" s="1"/>
      <c r="F49" s="1"/>
      <c r="G49" s="1"/>
    </row>
    <row r="50" spans="2:7" ht="14.1" customHeight="1" x14ac:dyDescent="0.3">
      <c r="B50" s="1"/>
      <c r="C50" s="1"/>
      <c r="D50" s="1"/>
      <c r="E50" s="1"/>
      <c r="F50" s="1"/>
      <c r="G50" s="1"/>
    </row>
    <row r="51" spans="2:7" ht="14.1" customHeight="1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</sheetData>
  <mergeCells count="168">
    <mergeCell ref="J31:J32"/>
    <mergeCell ref="K11:K12"/>
    <mergeCell ref="L11:L12"/>
    <mergeCell ref="M11:M12"/>
    <mergeCell ref="B12:C12"/>
    <mergeCell ref="D12:G12"/>
    <mergeCell ref="J11:J12"/>
    <mergeCell ref="I11:I12"/>
    <mergeCell ref="D11:G11"/>
    <mergeCell ref="B11:C11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J29:J30"/>
    <mergeCell ref="J27:J28"/>
    <mergeCell ref="D24:G24"/>
    <mergeCell ref="J23:J24"/>
    <mergeCell ref="J25:J26"/>
    <mergeCell ref="K25:K26"/>
    <mergeCell ref="L25:L26"/>
    <mergeCell ref="A29:A30"/>
    <mergeCell ref="B29:C29"/>
    <mergeCell ref="D29:G29"/>
    <mergeCell ref="H29:H30"/>
    <mergeCell ref="I29:I30"/>
    <mergeCell ref="H23:H24"/>
    <mergeCell ref="I23:I24"/>
    <mergeCell ref="M25:M26"/>
    <mergeCell ref="B26:C26"/>
    <mergeCell ref="D26:G26"/>
    <mergeCell ref="H25:H26"/>
    <mergeCell ref="K23:K24"/>
    <mergeCell ref="L23:L24"/>
    <mergeCell ref="M23:M24"/>
    <mergeCell ref="B24:C24"/>
    <mergeCell ref="J21:J22"/>
    <mergeCell ref="K21:K22"/>
    <mergeCell ref="L21:L22"/>
    <mergeCell ref="A25:A26"/>
    <mergeCell ref="B25:C25"/>
    <mergeCell ref="D25:G25"/>
    <mergeCell ref="I25:I26"/>
    <mergeCell ref="A23:A24"/>
    <mergeCell ref="B23:C23"/>
    <mergeCell ref="D23:G23"/>
    <mergeCell ref="M21:M22"/>
    <mergeCell ref="B22:C22"/>
    <mergeCell ref="D22:G22"/>
    <mergeCell ref="H21:H22"/>
    <mergeCell ref="K19:K20"/>
    <mergeCell ref="L19:L20"/>
    <mergeCell ref="M19:M20"/>
    <mergeCell ref="B20:C20"/>
    <mergeCell ref="D20:G20"/>
    <mergeCell ref="J19:J20"/>
    <mergeCell ref="A21:A22"/>
    <mergeCell ref="B21:C21"/>
    <mergeCell ref="D21:G21"/>
    <mergeCell ref="I21:I22"/>
    <mergeCell ref="A19:A20"/>
    <mergeCell ref="B19:C19"/>
    <mergeCell ref="D19:G19"/>
    <mergeCell ref="H19:H20"/>
    <mergeCell ref="I19:I20"/>
    <mergeCell ref="J17:J18"/>
    <mergeCell ref="K17:K18"/>
    <mergeCell ref="L17:L18"/>
    <mergeCell ref="B15:C15"/>
    <mergeCell ref="D15:G15"/>
    <mergeCell ref="I15:I16"/>
    <mergeCell ref="J15:J16"/>
    <mergeCell ref="M17:M18"/>
    <mergeCell ref="B18:C18"/>
    <mergeCell ref="D18:G18"/>
    <mergeCell ref="H17:H18"/>
    <mergeCell ref="K15:K16"/>
    <mergeCell ref="L15:L16"/>
    <mergeCell ref="M15:M16"/>
    <mergeCell ref="B16:C16"/>
    <mergeCell ref="D16:G16"/>
    <mergeCell ref="H15:H16"/>
    <mergeCell ref="H13:H14"/>
    <mergeCell ref="J13:J14"/>
    <mergeCell ref="K13:K14"/>
    <mergeCell ref="L13:L14"/>
    <mergeCell ref="A11:A12"/>
    <mergeCell ref="A17:A18"/>
    <mergeCell ref="B17:C17"/>
    <mergeCell ref="D17:G17"/>
    <mergeCell ref="I17:I18"/>
    <mergeCell ref="A15:A16"/>
    <mergeCell ref="A13:A14"/>
    <mergeCell ref="B13:C13"/>
    <mergeCell ref="D13:G13"/>
    <mergeCell ref="H11:H12"/>
    <mergeCell ref="I13:I14"/>
    <mergeCell ref="A9:A10"/>
    <mergeCell ref="B9:C9"/>
    <mergeCell ref="D9:G9"/>
    <mergeCell ref="I9:I10"/>
    <mergeCell ref="H9:H10"/>
    <mergeCell ref="L7:L8"/>
    <mergeCell ref="M13:M14"/>
    <mergeCell ref="B14:C14"/>
    <mergeCell ref="D14:G14"/>
    <mergeCell ref="K9:K10"/>
    <mergeCell ref="L9:L10"/>
    <mergeCell ref="M9:M10"/>
    <mergeCell ref="B10:C10"/>
    <mergeCell ref="D10:G10"/>
    <mergeCell ref="J9:J10"/>
    <mergeCell ref="A7:A8"/>
    <mergeCell ref="B7:C7"/>
    <mergeCell ref="D7:G7"/>
    <mergeCell ref="I7:I8"/>
    <mergeCell ref="H5:H6"/>
    <mergeCell ref="H7:H8"/>
    <mergeCell ref="M7:M8"/>
    <mergeCell ref="B8:C8"/>
    <mergeCell ref="D8:G8"/>
    <mergeCell ref="K5:K6"/>
    <mergeCell ref="L5:L6"/>
    <mergeCell ref="M5:M6"/>
    <mergeCell ref="B6:C6"/>
    <mergeCell ref="D6:G6"/>
    <mergeCell ref="J7:J8"/>
    <mergeCell ref="K7:K8"/>
    <mergeCell ref="A1:M1"/>
    <mergeCell ref="B2:C2"/>
    <mergeCell ref="D2:G2"/>
    <mergeCell ref="A3:A4"/>
    <mergeCell ref="B3:C3"/>
    <mergeCell ref="D3:G3"/>
    <mergeCell ref="I3:I4"/>
    <mergeCell ref="J3:J4"/>
    <mergeCell ref="K3:K4"/>
    <mergeCell ref="H3:H4"/>
    <mergeCell ref="M3:M4"/>
    <mergeCell ref="B4:C4"/>
    <mergeCell ref="D4:G4"/>
    <mergeCell ref="A5:A6"/>
    <mergeCell ref="B5:C5"/>
    <mergeCell ref="D5:G5"/>
    <mergeCell ref="I5:I6"/>
    <mergeCell ref="J5:J6"/>
    <mergeCell ref="L3:L4"/>
  </mergeCells>
  <phoneticPr fontId="6" type="noConversion"/>
  <pageMargins left="0.46875" right="0.4687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4F14-0047-466F-B873-74DB1D6517E5}">
  <sheetPr codeName="Sheet15">
    <tabColor theme="7"/>
    <pageSetUpPr fitToPage="1"/>
  </sheetPr>
  <dimension ref="A1:M68"/>
  <sheetViews>
    <sheetView zoomScale="110" zoomScaleNormal="110" zoomScalePageLayoutView="30" workbookViewId="0">
      <selection activeCell="Q35" sqref="Q35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4.1" customHeight="1" thickBot="1" x14ac:dyDescent="0.35">
      <c r="A1" s="64" t="s">
        <v>271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4.1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10" t="s">
        <v>34</v>
      </c>
      <c r="J2" s="10" t="s">
        <v>35</v>
      </c>
      <c r="K2" s="10"/>
      <c r="L2" s="10"/>
      <c r="M2" s="10"/>
    </row>
    <row r="3" spans="1:13" s="2" customFormat="1" ht="14.1" customHeight="1" x14ac:dyDescent="0.3">
      <c r="A3" s="68">
        <v>1</v>
      </c>
      <c r="B3" s="39" t="s">
        <v>99</v>
      </c>
      <c r="C3" s="40"/>
      <c r="D3" s="60" t="s">
        <v>98</v>
      </c>
      <c r="E3" s="83"/>
      <c r="F3" s="83"/>
      <c r="G3" s="62"/>
      <c r="H3" s="72">
        <v>54.2</v>
      </c>
      <c r="I3" s="69">
        <f>SUM(H3)+2.9</f>
        <v>57.1</v>
      </c>
      <c r="J3" s="69">
        <f>SUM(I3)+2.9</f>
        <v>60</v>
      </c>
      <c r="K3" s="69"/>
      <c r="L3" s="70"/>
      <c r="M3" s="71"/>
    </row>
    <row r="4" spans="1:13" s="2" customFormat="1" ht="14.1" customHeight="1" x14ac:dyDescent="0.3">
      <c r="A4" s="27"/>
      <c r="B4" s="49" t="s">
        <v>60</v>
      </c>
      <c r="C4" s="49"/>
      <c r="D4" s="36" t="s">
        <v>97</v>
      </c>
      <c r="E4" s="37"/>
      <c r="F4" s="37"/>
      <c r="G4" s="37"/>
      <c r="H4" s="46"/>
      <c r="I4" s="26"/>
      <c r="J4" s="26"/>
      <c r="K4" s="12"/>
      <c r="L4" s="21"/>
      <c r="M4" s="25"/>
    </row>
    <row r="5" spans="1:13" s="2" customFormat="1" ht="14.1" customHeight="1" x14ac:dyDescent="0.3">
      <c r="A5" s="27">
        <v>2</v>
      </c>
      <c r="B5" s="29" t="s">
        <v>21</v>
      </c>
      <c r="C5" s="30"/>
      <c r="D5" s="50" t="s">
        <v>22</v>
      </c>
      <c r="E5" s="51"/>
      <c r="F5" s="51"/>
      <c r="G5" s="52"/>
      <c r="H5" s="63">
        <v>42.2</v>
      </c>
      <c r="I5" s="12">
        <f>SUM(H5)+3</f>
        <v>45.2</v>
      </c>
      <c r="J5" s="12">
        <f>SUM(I5)+3</f>
        <v>48.2</v>
      </c>
      <c r="K5" s="26"/>
      <c r="L5" s="26"/>
      <c r="M5" s="48"/>
    </row>
    <row r="6" spans="1:13" s="2" customFormat="1" ht="14.1" customHeight="1" x14ac:dyDescent="0.3">
      <c r="A6" s="27"/>
      <c r="B6" s="44" t="s">
        <v>12</v>
      </c>
      <c r="C6" s="45"/>
      <c r="D6" s="36" t="s">
        <v>25</v>
      </c>
      <c r="E6" s="37"/>
      <c r="F6" s="37"/>
      <c r="G6" s="38"/>
      <c r="H6" s="34"/>
      <c r="I6" s="21"/>
      <c r="J6" s="21"/>
      <c r="K6" s="26"/>
      <c r="L6" s="26"/>
      <c r="M6" s="48"/>
    </row>
    <row r="7" spans="1:13" s="2" customFormat="1" ht="14.1" customHeight="1" x14ac:dyDescent="0.3">
      <c r="A7" s="27">
        <v>3</v>
      </c>
      <c r="B7" s="53" t="s">
        <v>20</v>
      </c>
      <c r="C7" s="53"/>
      <c r="D7" s="54" t="s">
        <v>11</v>
      </c>
      <c r="E7" s="54"/>
      <c r="F7" s="54"/>
      <c r="G7" s="54"/>
      <c r="H7" s="63">
        <v>59</v>
      </c>
      <c r="I7" s="12">
        <f>SUM(H7)+4</f>
        <v>63</v>
      </c>
      <c r="J7" s="12">
        <f>SUM(I7)+4</f>
        <v>67</v>
      </c>
      <c r="K7" s="26"/>
      <c r="L7" s="47"/>
      <c r="M7" s="48"/>
    </row>
    <row r="8" spans="1:13" s="2" customFormat="1" ht="14.1" customHeight="1" x14ac:dyDescent="0.3">
      <c r="A8" s="27"/>
      <c r="B8" s="49" t="s">
        <v>23</v>
      </c>
      <c r="C8" s="49"/>
      <c r="D8" s="36" t="s">
        <v>26</v>
      </c>
      <c r="E8" s="37"/>
      <c r="F8" s="37"/>
      <c r="G8" s="38"/>
      <c r="H8" s="34"/>
      <c r="I8" s="21"/>
      <c r="J8" s="21"/>
      <c r="K8" s="26"/>
      <c r="L8" s="47"/>
      <c r="M8" s="48"/>
    </row>
    <row r="9" spans="1:13" s="2" customFormat="1" ht="14.1" customHeight="1" x14ac:dyDescent="0.3">
      <c r="A9" s="27">
        <v>4</v>
      </c>
      <c r="B9" s="29" t="s">
        <v>24</v>
      </c>
      <c r="C9" s="30"/>
      <c r="D9" s="54" t="s">
        <v>9</v>
      </c>
      <c r="E9" s="54"/>
      <c r="F9" s="54"/>
      <c r="G9" s="54"/>
      <c r="H9" s="63">
        <v>59</v>
      </c>
      <c r="I9" s="12">
        <f>SUM(H9)+4</f>
        <v>63</v>
      </c>
      <c r="J9" s="12">
        <f>SUM(I9)+4</f>
        <v>67</v>
      </c>
      <c r="K9" s="26"/>
      <c r="L9" s="26"/>
      <c r="M9" s="48"/>
    </row>
    <row r="10" spans="1:13" s="2" customFormat="1" ht="14.1" customHeight="1" x14ac:dyDescent="0.3">
      <c r="A10" s="27"/>
      <c r="B10" s="44" t="s">
        <v>13</v>
      </c>
      <c r="C10" s="45"/>
      <c r="D10" s="36" t="s">
        <v>27</v>
      </c>
      <c r="E10" s="37"/>
      <c r="F10" s="37"/>
      <c r="G10" s="38"/>
      <c r="H10" s="34"/>
      <c r="I10" s="21"/>
      <c r="J10" s="21"/>
      <c r="K10" s="26"/>
      <c r="L10" s="26"/>
      <c r="M10" s="48"/>
    </row>
    <row r="11" spans="1:13" s="2" customFormat="1" ht="14.1" customHeight="1" x14ac:dyDescent="0.3">
      <c r="A11" s="27">
        <v>5</v>
      </c>
      <c r="B11" s="29" t="s">
        <v>272</v>
      </c>
      <c r="C11" s="30"/>
      <c r="D11" s="54"/>
      <c r="E11" s="54"/>
      <c r="F11" s="54"/>
      <c r="G11" s="54"/>
      <c r="H11" s="63">
        <v>143</v>
      </c>
      <c r="I11" s="12">
        <f>SUM(H11)+8</f>
        <v>151</v>
      </c>
      <c r="J11" s="12">
        <f>SUM(I11)+8</f>
        <v>159</v>
      </c>
      <c r="K11" s="26"/>
      <c r="L11" s="26"/>
      <c r="M11" s="48"/>
    </row>
    <row r="12" spans="1:13" s="2" customFormat="1" ht="14.1" customHeight="1" x14ac:dyDescent="0.3">
      <c r="A12" s="27"/>
      <c r="B12" s="44" t="s">
        <v>273</v>
      </c>
      <c r="C12" s="45"/>
      <c r="D12" s="36"/>
      <c r="E12" s="37"/>
      <c r="F12" s="37"/>
      <c r="G12" s="38"/>
      <c r="H12" s="34"/>
      <c r="I12" s="21"/>
      <c r="J12" s="21"/>
      <c r="K12" s="26"/>
      <c r="L12" s="26"/>
      <c r="M12" s="48"/>
    </row>
    <row r="13" spans="1:13" s="2" customFormat="1" ht="14.1" customHeight="1" x14ac:dyDescent="0.3">
      <c r="A13" s="27">
        <v>6</v>
      </c>
      <c r="B13" s="53" t="s">
        <v>275</v>
      </c>
      <c r="C13" s="53"/>
      <c r="D13" s="54"/>
      <c r="E13" s="54"/>
      <c r="F13" s="54"/>
      <c r="G13" s="54"/>
      <c r="H13" s="63">
        <v>16.5</v>
      </c>
      <c r="I13" s="12">
        <f>SUM(H13)+1.4</f>
        <v>17.899999999999999</v>
      </c>
      <c r="J13" s="12">
        <f>SUM(I13)+1.4</f>
        <v>19.299999999999997</v>
      </c>
      <c r="K13" s="26"/>
      <c r="L13" s="47"/>
      <c r="M13" s="48"/>
    </row>
    <row r="14" spans="1:13" s="2" customFormat="1" ht="14.1" customHeight="1" x14ac:dyDescent="0.3">
      <c r="A14" s="27"/>
      <c r="B14" s="49" t="s">
        <v>276</v>
      </c>
      <c r="C14" s="49"/>
      <c r="D14" s="36"/>
      <c r="E14" s="37"/>
      <c r="F14" s="37"/>
      <c r="G14" s="38"/>
      <c r="H14" s="34"/>
      <c r="I14" s="21"/>
      <c r="J14" s="21"/>
      <c r="K14" s="26"/>
      <c r="L14" s="47"/>
      <c r="M14" s="48"/>
    </row>
    <row r="15" spans="1:13" s="2" customFormat="1" ht="14.1" customHeight="1" x14ac:dyDescent="0.3">
      <c r="A15" s="27">
        <v>7</v>
      </c>
      <c r="B15" s="53" t="s">
        <v>277</v>
      </c>
      <c r="C15" s="53"/>
      <c r="D15" s="54"/>
      <c r="E15" s="54"/>
      <c r="F15" s="54"/>
      <c r="G15" s="54"/>
      <c r="H15" s="63">
        <v>26</v>
      </c>
      <c r="I15" s="12">
        <f>SUM(H15)+1.8</f>
        <v>27.8</v>
      </c>
      <c r="J15" s="12">
        <f>SUM(I15)+1.8</f>
        <v>29.6</v>
      </c>
      <c r="K15" s="26"/>
      <c r="L15" s="47"/>
      <c r="M15" s="48"/>
    </row>
    <row r="16" spans="1:13" s="2" customFormat="1" ht="14.1" customHeight="1" x14ac:dyDescent="0.3">
      <c r="A16" s="27"/>
      <c r="B16" s="49" t="s">
        <v>278</v>
      </c>
      <c r="C16" s="49"/>
      <c r="D16" s="36"/>
      <c r="E16" s="37"/>
      <c r="F16" s="37"/>
      <c r="G16" s="38"/>
      <c r="H16" s="34"/>
      <c r="I16" s="21"/>
      <c r="J16" s="21"/>
      <c r="K16" s="26"/>
      <c r="L16" s="47"/>
      <c r="M16" s="48"/>
    </row>
    <row r="17" spans="1:13" s="2" customFormat="1" ht="14.1" customHeight="1" x14ac:dyDescent="0.3">
      <c r="A17" s="27">
        <v>8</v>
      </c>
      <c r="B17" s="53" t="s">
        <v>279</v>
      </c>
      <c r="C17" s="53"/>
      <c r="D17" s="54"/>
      <c r="E17" s="54"/>
      <c r="F17" s="54"/>
      <c r="G17" s="54"/>
      <c r="H17" s="63">
        <v>37</v>
      </c>
      <c r="I17" s="12">
        <f>SUM(H17)+2.9</f>
        <v>39.9</v>
      </c>
      <c r="J17" s="12">
        <f>SUM(I17)+2.9</f>
        <v>42.8</v>
      </c>
      <c r="K17" s="26"/>
      <c r="L17" s="47"/>
      <c r="M17" s="48"/>
    </row>
    <row r="18" spans="1:13" s="2" customFormat="1" ht="14.1" customHeight="1" x14ac:dyDescent="0.3">
      <c r="A18" s="27"/>
      <c r="B18" s="49" t="s">
        <v>281</v>
      </c>
      <c r="C18" s="49"/>
      <c r="D18" s="36"/>
      <c r="E18" s="37"/>
      <c r="F18" s="37"/>
      <c r="G18" s="38"/>
      <c r="H18" s="34"/>
      <c r="I18" s="21"/>
      <c r="J18" s="21"/>
      <c r="K18" s="26"/>
      <c r="L18" s="47"/>
      <c r="M18" s="48"/>
    </row>
    <row r="19" spans="1:13" s="2" customFormat="1" ht="14.1" customHeight="1" x14ac:dyDescent="0.3">
      <c r="A19" s="27">
        <v>9</v>
      </c>
      <c r="B19" s="53" t="s">
        <v>280</v>
      </c>
      <c r="C19" s="53"/>
      <c r="D19" s="54"/>
      <c r="E19" s="54"/>
      <c r="F19" s="54"/>
      <c r="G19" s="54"/>
      <c r="H19" s="63">
        <v>53</v>
      </c>
      <c r="I19" s="12">
        <f>SUM(H19)+3.6</f>
        <v>56.6</v>
      </c>
      <c r="J19" s="12">
        <f>SUM(I19)+3.6</f>
        <v>60.2</v>
      </c>
      <c r="K19" s="26"/>
      <c r="L19" s="47"/>
      <c r="M19" s="48"/>
    </row>
    <row r="20" spans="1:13" s="2" customFormat="1" ht="14.1" customHeight="1" x14ac:dyDescent="0.3">
      <c r="A20" s="27"/>
      <c r="B20" s="49" t="s">
        <v>282</v>
      </c>
      <c r="C20" s="49"/>
      <c r="D20" s="36"/>
      <c r="E20" s="37"/>
      <c r="F20" s="37"/>
      <c r="G20" s="38"/>
      <c r="H20" s="34"/>
      <c r="I20" s="21"/>
      <c r="J20" s="21"/>
      <c r="K20" s="26"/>
      <c r="L20" s="47"/>
      <c r="M20" s="48"/>
    </row>
    <row r="21" spans="1:13" s="2" customFormat="1" ht="14.1" customHeight="1" x14ac:dyDescent="0.3">
      <c r="A21" s="27">
        <v>10</v>
      </c>
      <c r="B21" s="53" t="s">
        <v>10</v>
      </c>
      <c r="C21" s="53"/>
      <c r="D21" s="54" t="s">
        <v>0</v>
      </c>
      <c r="E21" s="54"/>
      <c r="F21" s="54"/>
      <c r="G21" s="54"/>
      <c r="H21" s="46">
        <v>26.5</v>
      </c>
      <c r="I21" s="26">
        <f>SUM(H21)+1.1</f>
        <v>27.6</v>
      </c>
      <c r="J21" s="26">
        <f>SUM(I21)+1.1</f>
        <v>28.700000000000003</v>
      </c>
      <c r="K21" s="26"/>
      <c r="L21" s="26"/>
      <c r="M21" s="48"/>
    </row>
    <row r="22" spans="1:13" s="2" customFormat="1" ht="14.1" customHeight="1" x14ac:dyDescent="0.3">
      <c r="A22" s="27"/>
      <c r="B22" s="49" t="s">
        <v>14</v>
      </c>
      <c r="C22" s="49"/>
      <c r="D22" s="36" t="s">
        <v>28</v>
      </c>
      <c r="E22" s="37"/>
      <c r="F22" s="37"/>
      <c r="G22" s="38"/>
      <c r="H22" s="46"/>
      <c r="I22" s="26"/>
      <c r="J22" s="26"/>
      <c r="K22" s="26"/>
      <c r="L22" s="26"/>
      <c r="M22" s="48"/>
    </row>
    <row r="23" spans="1:13" s="2" customFormat="1" ht="14.1" customHeight="1" x14ac:dyDescent="0.3">
      <c r="A23" s="27">
        <v>11</v>
      </c>
      <c r="B23" s="53" t="s">
        <v>1</v>
      </c>
      <c r="C23" s="53"/>
      <c r="D23" s="54" t="s">
        <v>2</v>
      </c>
      <c r="E23" s="54"/>
      <c r="F23" s="54"/>
      <c r="G23" s="54"/>
      <c r="H23" s="46">
        <v>21.2</v>
      </c>
      <c r="I23" s="26">
        <f>SUM(H23)+0.6</f>
        <v>21.8</v>
      </c>
      <c r="J23" s="26">
        <f>SUM(I23)+0.6</f>
        <v>22.400000000000002</v>
      </c>
      <c r="K23" s="26"/>
      <c r="L23" s="26"/>
      <c r="M23" s="48"/>
    </row>
    <row r="24" spans="1:13" s="2" customFormat="1" ht="14.1" customHeight="1" x14ac:dyDescent="0.3">
      <c r="A24" s="27"/>
      <c r="B24" s="49" t="s">
        <v>15</v>
      </c>
      <c r="C24" s="49"/>
      <c r="D24" s="36" t="s">
        <v>96</v>
      </c>
      <c r="E24" s="37"/>
      <c r="F24" s="37"/>
      <c r="G24" s="38"/>
      <c r="H24" s="46"/>
      <c r="I24" s="26"/>
      <c r="J24" s="26"/>
      <c r="K24" s="26"/>
      <c r="L24" s="26"/>
      <c r="M24" s="48"/>
    </row>
    <row r="25" spans="1:13" s="2" customFormat="1" ht="14.1" customHeight="1" x14ac:dyDescent="0.3">
      <c r="A25" s="27">
        <v>12</v>
      </c>
      <c r="B25" s="53" t="s">
        <v>3</v>
      </c>
      <c r="C25" s="53"/>
      <c r="D25" s="54" t="s">
        <v>4</v>
      </c>
      <c r="E25" s="54"/>
      <c r="F25" s="54"/>
      <c r="G25" s="54"/>
      <c r="H25" s="46">
        <v>10.5</v>
      </c>
      <c r="I25" s="26">
        <f>SUM(H25)+0.3</f>
        <v>10.8</v>
      </c>
      <c r="J25" s="26">
        <f>SUM(I25)+0.3</f>
        <v>11.100000000000001</v>
      </c>
      <c r="K25" s="26"/>
      <c r="L25" s="26"/>
      <c r="M25" s="48"/>
    </row>
    <row r="26" spans="1:13" s="2" customFormat="1" ht="14.1" customHeight="1" x14ac:dyDescent="0.3">
      <c r="A26" s="27"/>
      <c r="B26" s="49" t="s">
        <v>16</v>
      </c>
      <c r="C26" s="49"/>
      <c r="D26" s="36" t="s">
        <v>95</v>
      </c>
      <c r="E26" s="37"/>
      <c r="F26" s="37"/>
      <c r="G26" s="38"/>
      <c r="H26" s="46"/>
      <c r="I26" s="26"/>
      <c r="J26" s="26"/>
      <c r="K26" s="26"/>
      <c r="L26" s="26"/>
      <c r="M26" s="48"/>
    </row>
    <row r="27" spans="1:13" s="2" customFormat="1" ht="14.1" customHeight="1" x14ac:dyDescent="0.3">
      <c r="A27" s="27">
        <v>13</v>
      </c>
      <c r="B27" s="29" t="s">
        <v>56</v>
      </c>
      <c r="C27" s="30"/>
      <c r="D27" s="50" t="s">
        <v>58</v>
      </c>
      <c r="E27" s="51"/>
      <c r="F27" s="51"/>
      <c r="G27" s="52"/>
      <c r="H27" s="46">
        <v>56.1</v>
      </c>
      <c r="I27" s="26">
        <f>SUM(H27)+1.6</f>
        <v>57.7</v>
      </c>
      <c r="J27" s="26">
        <f>SUM(I27)+1.6</f>
        <v>59.300000000000004</v>
      </c>
      <c r="K27" s="26"/>
      <c r="L27" s="26"/>
      <c r="M27" s="48"/>
    </row>
    <row r="28" spans="1:13" s="2" customFormat="1" ht="14.1" customHeight="1" x14ac:dyDescent="0.3">
      <c r="A28" s="27"/>
      <c r="B28" s="49" t="s">
        <v>57</v>
      </c>
      <c r="C28" s="49"/>
      <c r="D28" s="36" t="s">
        <v>101</v>
      </c>
      <c r="E28" s="37"/>
      <c r="F28" s="37"/>
      <c r="G28" s="38"/>
      <c r="H28" s="46"/>
      <c r="I28" s="26"/>
      <c r="J28" s="26"/>
      <c r="K28" s="26"/>
      <c r="L28" s="26"/>
      <c r="M28" s="48"/>
    </row>
    <row r="29" spans="1:13" s="2" customFormat="1" ht="14.1" customHeight="1" x14ac:dyDescent="0.3">
      <c r="A29" s="27">
        <v>14</v>
      </c>
      <c r="B29" s="53" t="s">
        <v>5</v>
      </c>
      <c r="C29" s="53"/>
      <c r="D29" s="54" t="s">
        <v>6</v>
      </c>
      <c r="E29" s="54"/>
      <c r="F29" s="54"/>
      <c r="G29" s="54"/>
      <c r="H29" s="46"/>
      <c r="I29" s="26"/>
      <c r="J29" s="26"/>
      <c r="K29" s="26"/>
      <c r="L29" s="26"/>
      <c r="M29" s="48"/>
    </row>
    <row r="30" spans="1:13" s="2" customFormat="1" ht="14.1" customHeight="1" x14ac:dyDescent="0.3">
      <c r="A30" s="27"/>
      <c r="B30" s="49" t="s">
        <v>17</v>
      </c>
      <c r="C30" s="49"/>
      <c r="D30" s="36" t="s">
        <v>29</v>
      </c>
      <c r="E30" s="37"/>
      <c r="F30" s="37"/>
      <c r="G30" s="38"/>
      <c r="H30" s="46"/>
      <c r="I30" s="26"/>
      <c r="J30" s="26"/>
      <c r="K30" s="26"/>
      <c r="L30" s="26"/>
      <c r="M30" s="48"/>
    </row>
    <row r="31" spans="1:13" s="2" customFormat="1" ht="14.1" customHeight="1" x14ac:dyDescent="0.3">
      <c r="A31" s="27">
        <v>15</v>
      </c>
      <c r="B31" s="53" t="s">
        <v>7</v>
      </c>
      <c r="C31" s="53"/>
      <c r="D31" s="50" t="s">
        <v>8</v>
      </c>
      <c r="E31" s="51"/>
      <c r="F31" s="51"/>
      <c r="G31" s="52"/>
      <c r="H31" s="46"/>
      <c r="I31" s="26"/>
      <c r="J31" s="26"/>
      <c r="K31" s="26"/>
      <c r="L31" s="26"/>
      <c r="M31" s="48"/>
    </row>
    <row r="32" spans="1:13" s="2" customFormat="1" ht="14.1" customHeight="1" x14ac:dyDescent="0.3">
      <c r="A32" s="27"/>
      <c r="B32" s="49" t="s">
        <v>18</v>
      </c>
      <c r="C32" s="49"/>
      <c r="D32" s="36" t="s">
        <v>36</v>
      </c>
      <c r="E32" s="37"/>
      <c r="F32" s="37"/>
      <c r="G32" s="38"/>
      <c r="H32" s="46"/>
      <c r="I32" s="26"/>
      <c r="J32" s="26"/>
      <c r="K32" s="26"/>
      <c r="L32" s="26"/>
      <c r="M32" s="48"/>
    </row>
    <row r="33" spans="1:13" s="2" customFormat="1" ht="14.1" customHeight="1" x14ac:dyDescent="0.3">
      <c r="A33" s="27">
        <v>16</v>
      </c>
      <c r="B33" s="29" t="s">
        <v>59</v>
      </c>
      <c r="C33" s="30"/>
      <c r="D33" s="54" t="s">
        <v>37</v>
      </c>
      <c r="E33" s="54"/>
      <c r="F33" s="54"/>
      <c r="G33" s="54"/>
      <c r="H33" s="46"/>
      <c r="I33" s="26"/>
      <c r="J33" s="26"/>
      <c r="K33" s="26"/>
      <c r="L33" s="26"/>
      <c r="M33" s="48"/>
    </row>
    <row r="34" spans="1:13" s="2" customFormat="1" ht="14.1" customHeight="1" x14ac:dyDescent="0.3">
      <c r="A34" s="27"/>
      <c r="B34" s="49" t="s">
        <v>19</v>
      </c>
      <c r="C34" s="49"/>
      <c r="D34" s="36" t="s">
        <v>38</v>
      </c>
      <c r="E34" s="37"/>
      <c r="F34" s="37"/>
      <c r="G34" s="38"/>
      <c r="H34" s="46"/>
      <c r="I34" s="26"/>
      <c r="J34" s="26"/>
      <c r="K34" s="26"/>
      <c r="L34" s="26"/>
      <c r="M34" s="48"/>
    </row>
    <row r="35" spans="1:13" s="2" customFormat="1" ht="14.1" customHeight="1" x14ac:dyDescent="0.3">
      <c r="A35" s="27">
        <v>17</v>
      </c>
      <c r="B35" s="39" t="s">
        <v>143</v>
      </c>
      <c r="C35" s="40"/>
      <c r="D35" s="60"/>
      <c r="E35" s="83"/>
      <c r="F35" s="83"/>
      <c r="G35" s="62"/>
      <c r="H35" s="46">
        <v>14</v>
      </c>
      <c r="I35" s="47">
        <f>SUM(H35)+0.5</f>
        <v>14.5</v>
      </c>
      <c r="J35" s="47">
        <f>SUM(I35)+0.5</f>
        <v>15</v>
      </c>
      <c r="K35" s="12"/>
      <c r="L35" s="12"/>
      <c r="M35" s="14"/>
    </row>
    <row r="36" spans="1:13" s="2" customFormat="1" ht="14.1" customHeight="1" x14ac:dyDescent="0.3">
      <c r="A36" s="27"/>
      <c r="B36" s="55" t="s">
        <v>100</v>
      </c>
      <c r="C36" s="56"/>
      <c r="D36" s="57"/>
      <c r="E36" s="58"/>
      <c r="F36" s="58"/>
      <c r="G36" s="59"/>
      <c r="H36" s="46"/>
      <c r="I36" s="47"/>
      <c r="J36" s="47"/>
      <c r="K36" s="21"/>
      <c r="L36" s="21"/>
      <c r="M36" s="25"/>
    </row>
    <row r="37" spans="1:13" s="2" customFormat="1" ht="14.1" customHeight="1" x14ac:dyDescent="0.3">
      <c r="A37" s="27">
        <v>18</v>
      </c>
      <c r="B37" s="53" t="s">
        <v>94</v>
      </c>
      <c r="C37" s="53"/>
      <c r="D37" s="54"/>
      <c r="E37" s="54"/>
      <c r="F37" s="54"/>
      <c r="G37" s="54"/>
      <c r="H37" s="46">
        <v>7</v>
      </c>
      <c r="I37" s="47">
        <f>SUM(H37)+0.2</f>
        <v>7.2</v>
      </c>
      <c r="J37" s="47">
        <f>SUM(I37)+0.2</f>
        <v>7.4</v>
      </c>
      <c r="K37" s="26"/>
      <c r="L37" s="26"/>
      <c r="M37" s="48"/>
    </row>
    <row r="38" spans="1:13" s="2" customFormat="1" ht="14.1" customHeight="1" x14ac:dyDescent="0.3">
      <c r="A38" s="27"/>
      <c r="B38" s="49" t="s">
        <v>93</v>
      </c>
      <c r="C38" s="49"/>
      <c r="D38" s="36" t="s">
        <v>92</v>
      </c>
      <c r="E38" s="37"/>
      <c r="F38" s="37"/>
      <c r="G38" s="38"/>
      <c r="H38" s="46"/>
      <c r="I38" s="47"/>
      <c r="J38" s="47"/>
      <c r="K38" s="26"/>
      <c r="L38" s="26"/>
      <c r="M38" s="48"/>
    </row>
    <row r="39" spans="1:13" s="2" customFormat="1" ht="14.1" customHeight="1" x14ac:dyDescent="0.3">
      <c r="A39" s="27">
        <v>19</v>
      </c>
      <c r="B39" s="29" t="s">
        <v>139</v>
      </c>
      <c r="C39" s="30"/>
      <c r="D39" s="50" t="s">
        <v>138</v>
      </c>
      <c r="E39" s="51"/>
      <c r="F39" s="51"/>
      <c r="G39" s="52"/>
      <c r="H39" s="46">
        <v>7</v>
      </c>
      <c r="I39" s="47">
        <f>SUM(H39)+0.2</f>
        <v>7.2</v>
      </c>
      <c r="J39" s="47">
        <f>SUM(I39)+0.2</f>
        <v>7.4</v>
      </c>
      <c r="K39" s="26"/>
      <c r="L39" s="26"/>
      <c r="M39" s="48"/>
    </row>
    <row r="40" spans="1:13" s="2" customFormat="1" ht="14.1" customHeight="1" x14ac:dyDescent="0.3">
      <c r="A40" s="27"/>
      <c r="B40" s="44" t="s">
        <v>137</v>
      </c>
      <c r="C40" s="45"/>
      <c r="D40" s="36" t="s">
        <v>136</v>
      </c>
      <c r="E40" s="37"/>
      <c r="F40" s="37"/>
      <c r="G40" s="38"/>
      <c r="H40" s="46"/>
      <c r="I40" s="47"/>
      <c r="J40" s="47"/>
      <c r="K40" s="26"/>
      <c r="L40" s="26"/>
      <c r="M40" s="48"/>
    </row>
    <row r="41" spans="1:13" s="2" customFormat="1" ht="14.1" customHeight="1" x14ac:dyDescent="0.3">
      <c r="A41" s="27">
        <v>20</v>
      </c>
      <c r="B41" s="29" t="s">
        <v>39</v>
      </c>
      <c r="C41" s="30"/>
      <c r="D41" s="31"/>
      <c r="E41" s="32"/>
      <c r="F41" s="32"/>
      <c r="G41" s="33"/>
      <c r="H41" s="46">
        <v>1.5</v>
      </c>
      <c r="I41" s="26">
        <f>SUM(H41)+0</f>
        <v>1.5</v>
      </c>
      <c r="J41" s="26">
        <f>SUM(I41)+0</f>
        <v>1.5</v>
      </c>
      <c r="K41" s="12"/>
      <c r="L41" s="12"/>
      <c r="M41" s="14"/>
    </row>
    <row r="42" spans="1:13" s="2" customFormat="1" ht="14.1" customHeight="1" x14ac:dyDescent="0.3">
      <c r="A42" s="27"/>
      <c r="B42" s="44" t="s">
        <v>40</v>
      </c>
      <c r="C42" s="45"/>
      <c r="D42" s="36" t="s">
        <v>274</v>
      </c>
      <c r="E42" s="37"/>
      <c r="F42" s="37"/>
      <c r="G42" s="38"/>
      <c r="H42" s="46"/>
      <c r="I42" s="26"/>
      <c r="J42" s="26"/>
      <c r="K42" s="21"/>
      <c r="L42" s="21"/>
      <c r="M42" s="25"/>
    </row>
    <row r="43" spans="1:13" s="2" customFormat="1" ht="14.1" customHeight="1" x14ac:dyDescent="0.3">
      <c r="A43" s="27">
        <v>21</v>
      </c>
      <c r="B43" s="39" t="s">
        <v>86</v>
      </c>
      <c r="C43" s="40"/>
      <c r="D43" s="41" t="s">
        <v>88</v>
      </c>
      <c r="E43" s="84"/>
      <c r="F43" s="84"/>
      <c r="G43" s="43"/>
      <c r="H43" s="46">
        <v>4.5</v>
      </c>
      <c r="I43" s="47">
        <f>SUM(H43)+0.6</f>
        <v>5.0999999999999996</v>
      </c>
      <c r="J43" s="47">
        <f>SUM(I43)+0.6</f>
        <v>5.6999999999999993</v>
      </c>
      <c r="K43" s="23"/>
      <c r="L43" s="23"/>
      <c r="M43" s="24"/>
    </row>
    <row r="44" spans="1:13" s="2" customFormat="1" ht="14.1" customHeight="1" x14ac:dyDescent="0.3">
      <c r="A44" s="27"/>
      <c r="B44" s="44" t="s">
        <v>87</v>
      </c>
      <c r="C44" s="45"/>
      <c r="D44" s="36" t="s">
        <v>104</v>
      </c>
      <c r="E44" s="37"/>
      <c r="F44" s="37"/>
      <c r="G44" s="38"/>
      <c r="H44" s="46"/>
      <c r="I44" s="47"/>
      <c r="J44" s="47"/>
      <c r="K44" s="21"/>
      <c r="L44" s="21"/>
      <c r="M44" s="25"/>
    </row>
    <row r="45" spans="1:13" s="2" customFormat="1" ht="14.1" customHeight="1" x14ac:dyDescent="0.3">
      <c r="A45" s="27">
        <v>22</v>
      </c>
      <c r="B45" s="29" t="s">
        <v>103</v>
      </c>
      <c r="C45" s="30"/>
      <c r="D45" s="31"/>
      <c r="E45" s="32"/>
      <c r="F45" s="32"/>
      <c r="G45" s="33"/>
      <c r="H45" s="34">
        <v>53.5</v>
      </c>
      <c r="I45" s="21">
        <v>56.5</v>
      </c>
      <c r="J45" s="21">
        <v>59</v>
      </c>
      <c r="K45" s="12"/>
      <c r="L45" s="12"/>
      <c r="M45" s="14"/>
    </row>
    <row r="46" spans="1:13" s="2" customFormat="1" ht="14.1" customHeight="1" thickBot="1" x14ac:dyDescent="0.35">
      <c r="A46" s="28"/>
      <c r="B46" s="16" t="s">
        <v>102</v>
      </c>
      <c r="C46" s="17"/>
      <c r="D46" s="18" t="s">
        <v>204</v>
      </c>
      <c r="E46" s="19"/>
      <c r="F46" s="19"/>
      <c r="G46" s="20"/>
      <c r="H46" s="35"/>
      <c r="I46" s="22"/>
      <c r="J46" s="22"/>
      <c r="K46" s="13"/>
      <c r="L46" s="13"/>
      <c r="M46" s="15"/>
    </row>
    <row r="47" spans="1:13" ht="14.1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1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1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4.1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4.1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4.1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4.1" customHeight="1" x14ac:dyDescent="0.3"/>
    <row r="58" spans="1:13" ht="14.1" customHeight="1" x14ac:dyDescent="0.3"/>
    <row r="59" spans="1:13" ht="14.1" customHeight="1" x14ac:dyDescent="0.3"/>
    <row r="60" spans="1:13" ht="14.1" customHeight="1" x14ac:dyDescent="0.3"/>
    <row r="61" spans="1:13" ht="14.1" customHeight="1" x14ac:dyDescent="0.3"/>
    <row r="65" spans="2:7" x14ac:dyDescent="0.3">
      <c r="B65" s="1"/>
      <c r="C65" s="1"/>
      <c r="D65" s="1"/>
      <c r="E65" s="1"/>
      <c r="F65" s="1"/>
      <c r="G65" s="1"/>
    </row>
    <row r="66" spans="2:7" x14ac:dyDescent="0.3">
      <c r="B66" s="1"/>
      <c r="C66" s="1"/>
      <c r="D66" s="1"/>
      <c r="E66" s="1"/>
      <c r="F66" s="1"/>
      <c r="G66" s="1"/>
    </row>
    <row r="67" spans="2:7" x14ac:dyDescent="0.3">
      <c r="B67" s="1"/>
      <c r="C67" s="1"/>
      <c r="D67" s="1"/>
      <c r="E67" s="1"/>
      <c r="F67" s="1"/>
      <c r="G67" s="1"/>
    </row>
    <row r="68" spans="2:7" x14ac:dyDescent="0.3">
      <c r="B68" s="1"/>
      <c r="C68" s="1"/>
      <c r="D68" s="1"/>
      <c r="E68" s="1"/>
      <c r="F68" s="1"/>
      <c r="G68" s="1"/>
    </row>
  </sheetData>
  <mergeCells count="245">
    <mergeCell ref="M11:M12"/>
    <mergeCell ref="B12:C12"/>
    <mergeCell ref="D12:G12"/>
    <mergeCell ref="A13:A14"/>
    <mergeCell ref="B13:C13"/>
    <mergeCell ref="D13:G13"/>
    <mergeCell ref="H13:H14"/>
    <mergeCell ref="I13:I14"/>
    <mergeCell ref="J45:J46"/>
    <mergeCell ref="A11:A12"/>
    <mergeCell ref="B11:C11"/>
    <mergeCell ref="D11:G11"/>
    <mergeCell ref="I11:I12"/>
    <mergeCell ref="J11:J12"/>
    <mergeCell ref="J13:J14"/>
    <mergeCell ref="B14:C14"/>
    <mergeCell ref="D14:G14"/>
    <mergeCell ref="A15:A16"/>
    <mergeCell ref="J35:J36"/>
    <mergeCell ref="J37:J38"/>
    <mergeCell ref="J39:J40"/>
    <mergeCell ref="J41:J42"/>
    <mergeCell ref="J43:J44"/>
    <mergeCell ref="K13:K14"/>
    <mergeCell ref="J15:J16"/>
    <mergeCell ref="K15:K16"/>
    <mergeCell ref="J17:J18"/>
    <mergeCell ref="K17:K18"/>
    <mergeCell ref="J23:J24"/>
    <mergeCell ref="J25:J26"/>
    <mergeCell ref="J27:J28"/>
    <mergeCell ref="J29:J30"/>
    <mergeCell ref="J31:J32"/>
    <mergeCell ref="J33:J34"/>
    <mergeCell ref="K45:K46"/>
    <mergeCell ref="L45:L46"/>
    <mergeCell ref="M45:M46"/>
    <mergeCell ref="B46:C46"/>
    <mergeCell ref="D46:G46"/>
    <mergeCell ref="J3:J4"/>
    <mergeCell ref="J5:J6"/>
    <mergeCell ref="J7:J8"/>
    <mergeCell ref="J9:J10"/>
    <mergeCell ref="J21:J22"/>
    <mergeCell ref="A45:A46"/>
    <mergeCell ref="B45:C45"/>
    <mergeCell ref="D45:G45"/>
    <mergeCell ref="H45:H46"/>
    <mergeCell ref="I45:I46"/>
    <mergeCell ref="L13:L14"/>
    <mergeCell ref="B15:C15"/>
    <mergeCell ref="D15:G15"/>
    <mergeCell ref="H15:H16"/>
    <mergeCell ref="I15:I16"/>
    <mergeCell ref="I43:I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A43:A44"/>
    <mergeCell ref="B43:C43"/>
    <mergeCell ref="D43:G43"/>
    <mergeCell ref="H43:H44"/>
    <mergeCell ref="A41:A42"/>
    <mergeCell ref="B41:C41"/>
    <mergeCell ref="D41:G41"/>
    <mergeCell ref="H41:H42"/>
    <mergeCell ref="I41:I42"/>
    <mergeCell ref="M13:M14"/>
    <mergeCell ref="L15:L16"/>
    <mergeCell ref="M15:M16"/>
    <mergeCell ref="B16:C16"/>
    <mergeCell ref="D16:G16"/>
    <mergeCell ref="K39:K40"/>
    <mergeCell ref="A17:A18"/>
    <mergeCell ref="B17:C17"/>
    <mergeCell ref="D17:G17"/>
    <mergeCell ref="H17:H18"/>
    <mergeCell ref="I17:I18"/>
    <mergeCell ref="L17:L18"/>
    <mergeCell ref="B18:C18"/>
    <mergeCell ref="D18:G18"/>
    <mergeCell ref="L39:L40"/>
    <mergeCell ref="M39:M40"/>
    <mergeCell ref="B40:C40"/>
    <mergeCell ref="D40:G40"/>
    <mergeCell ref="M17:M18"/>
    <mergeCell ref="B19:C19"/>
    <mergeCell ref="D19:G19"/>
    <mergeCell ref="H19:H20"/>
    <mergeCell ref="I19:I20"/>
    <mergeCell ref="K37:K38"/>
    <mergeCell ref="A39:A40"/>
    <mergeCell ref="B39:C39"/>
    <mergeCell ref="D39:G39"/>
    <mergeCell ref="H39:H40"/>
    <mergeCell ref="I39:I40"/>
    <mergeCell ref="A19:A20"/>
    <mergeCell ref="B20:C20"/>
    <mergeCell ref="D20:G20"/>
    <mergeCell ref="I37:I38"/>
    <mergeCell ref="A37:A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B37:C37"/>
    <mergeCell ref="D37:G37"/>
    <mergeCell ref="H37:H38"/>
    <mergeCell ref="A35:A36"/>
    <mergeCell ref="B35:C35"/>
    <mergeCell ref="D35:G35"/>
    <mergeCell ref="H35:H36"/>
    <mergeCell ref="I35:I36"/>
    <mergeCell ref="J19:J20"/>
    <mergeCell ref="I33:I34"/>
    <mergeCell ref="K33:K34"/>
    <mergeCell ref="L33:L34"/>
    <mergeCell ref="M33:M34"/>
    <mergeCell ref="K19:K20"/>
    <mergeCell ref="I29:I30"/>
    <mergeCell ref="K29:K30"/>
    <mergeCell ref="L29:L30"/>
    <mergeCell ref="K31:K32"/>
    <mergeCell ref="L31:L32"/>
    <mergeCell ref="M31:M32"/>
    <mergeCell ref="B32:C32"/>
    <mergeCell ref="D32:G32"/>
    <mergeCell ref="I31:I32"/>
    <mergeCell ref="A33:A34"/>
    <mergeCell ref="B33:C33"/>
    <mergeCell ref="D33:G33"/>
    <mergeCell ref="H33:H34"/>
    <mergeCell ref="A31:A32"/>
    <mergeCell ref="B31:C31"/>
    <mergeCell ref="D31:G31"/>
    <mergeCell ref="H31:H32"/>
    <mergeCell ref="B34:C34"/>
    <mergeCell ref="D34:G34"/>
    <mergeCell ref="H27:H28"/>
    <mergeCell ref="M29:M30"/>
    <mergeCell ref="B30:C30"/>
    <mergeCell ref="D30:G30"/>
    <mergeCell ref="K27:K28"/>
    <mergeCell ref="L27:L28"/>
    <mergeCell ref="M27:M28"/>
    <mergeCell ref="B28:C28"/>
    <mergeCell ref="D28:G28"/>
    <mergeCell ref="I27:I28"/>
    <mergeCell ref="K23:K24"/>
    <mergeCell ref="L23:L24"/>
    <mergeCell ref="M23:M24"/>
    <mergeCell ref="A29:A30"/>
    <mergeCell ref="B29:C29"/>
    <mergeCell ref="D29:G29"/>
    <mergeCell ref="H29:H30"/>
    <mergeCell ref="A27:A28"/>
    <mergeCell ref="B27:C27"/>
    <mergeCell ref="D27:G27"/>
    <mergeCell ref="I25:I26"/>
    <mergeCell ref="K25:K26"/>
    <mergeCell ref="L25:L26"/>
    <mergeCell ref="M25:M26"/>
    <mergeCell ref="B26:C26"/>
    <mergeCell ref="D26:G26"/>
    <mergeCell ref="B24:C24"/>
    <mergeCell ref="D24:G24"/>
    <mergeCell ref="A25:A26"/>
    <mergeCell ref="B25:C25"/>
    <mergeCell ref="D25:G25"/>
    <mergeCell ref="H25:H26"/>
    <mergeCell ref="A23:A24"/>
    <mergeCell ref="B23:C23"/>
    <mergeCell ref="D23:G23"/>
    <mergeCell ref="H23:H24"/>
    <mergeCell ref="M9:M10"/>
    <mergeCell ref="B10:C10"/>
    <mergeCell ref="D10:G10"/>
    <mergeCell ref="I9:I10"/>
    <mergeCell ref="I23:I24"/>
    <mergeCell ref="M19:M20"/>
    <mergeCell ref="I21:I22"/>
    <mergeCell ref="K21:K22"/>
    <mergeCell ref="L21:L22"/>
    <mergeCell ref="M21:M22"/>
    <mergeCell ref="D9:G9"/>
    <mergeCell ref="H9:H10"/>
    <mergeCell ref="B22:C22"/>
    <mergeCell ref="D22:G22"/>
    <mergeCell ref="K9:K10"/>
    <mergeCell ref="L9:L10"/>
    <mergeCell ref="L19:L20"/>
    <mergeCell ref="K11:K12"/>
    <mergeCell ref="L11:L12"/>
    <mergeCell ref="M7:M8"/>
    <mergeCell ref="B8:C8"/>
    <mergeCell ref="D8:G8"/>
    <mergeCell ref="A21:A22"/>
    <mergeCell ref="B21:C21"/>
    <mergeCell ref="D21:G21"/>
    <mergeCell ref="H11:H12"/>
    <mergeCell ref="H21:H22"/>
    <mergeCell ref="A9:A10"/>
    <mergeCell ref="B9:C9"/>
    <mergeCell ref="M5:M6"/>
    <mergeCell ref="B6:C6"/>
    <mergeCell ref="D6:G6"/>
    <mergeCell ref="A7:A8"/>
    <mergeCell ref="B7:C7"/>
    <mergeCell ref="D7:G7"/>
    <mergeCell ref="H7:H8"/>
    <mergeCell ref="I7:I8"/>
    <mergeCell ref="K7:K8"/>
    <mergeCell ref="L7:L8"/>
    <mergeCell ref="M3:M4"/>
    <mergeCell ref="B4:C4"/>
    <mergeCell ref="D4:G4"/>
    <mergeCell ref="A5:A6"/>
    <mergeCell ref="B5:C5"/>
    <mergeCell ref="D5:G5"/>
    <mergeCell ref="H5:H6"/>
    <mergeCell ref="I5:I6"/>
    <mergeCell ref="K5:K6"/>
    <mergeCell ref="L5:L6"/>
    <mergeCell ref="A1:M1"/>
    <mergeCell ref="B2:C2"/>
    <mergeCell ref="D2:G2"/>
    <mergeCell ref="A3:A4"/>
    <mergeCell ref="B3:C3"/>
    <mergeCell ref="D3:G3"/>
    <mergeCell ref="H3:H4"/>
    <mergeCell ref="I3:I4"/>
    <mergeCell ref="K3:K4"/>
    <mergeCell ref="L3:L4"/>
  </mergeCells>
  <phoneticPr fontId="8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E93E-67B4-4F46-93E6-D80A67392225}">
  <sheetPr codeName="Sheet117">
    <tabColor theme="7"/>
    <pageSetUpPr fitToPage="1"/>
  </sheetPr>
  <dimension ref="A1:M51"/>
  <sheetViews>
    <sheetView zoomScale="110" zoomScaleNormal="110" workbookViewId="0">
      <selection activeCell="P20" sqref="P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179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93"/>
      <c r="I5" s="23"/>
      <c r="J5" s="23"/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93"/>
      <c r="I7" s="23"/>
      <c r="J7" s="23"/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/>
      <c r="I9" s="23"/>
      <c r="J9" s="23"/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93">
        <v>87</v>
      </c>
      <c r="I11" s="23">
        <f>SUM(H11)+4.5</f>
        <v>91.5</v>
      </c>
      <c r="J11" s="23">
        <f>SUM(I11)+4.5</f>
        <v>96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91.4</v>
      </c>
      <c r="I13" s="12">
        <f>SUM(H13)+5</f>
        <v>96.4</v>
      </c>
      <c r="J13" s="12">
        <f>SUM(I13)+5</f>
        <v>101.4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178</v>
      </c>
      <c r="C15" s="30"/>
      <c r="D15" s="50"/>
      <c r="E15" s="51"/>
      <c r="F15" s="51"/>
      <c r="G15" s="52"/>
      <c r="H15" s="63">
        <v>19</v>
      </c>
      <c r="I15" s="12">
        <f>SUM(H15)+0.7</f>
        <v>19.7</v>
      </c>
      <c r="J15" s="12">
        <f>SUM(I15)+0.7</f>
        <v>20.399999999999999</v>
      </c>
      <c r="K15" s="12"/>
      <c r="L15" s="53"/>
      <c r="M15" s="100"/>
    </row>
    <row r="16" spans="1:13" s="2" customFormat="1" ht="14.1" customHeight="1" x14ac:dyDescent="0.3">
      <c r="A16" s="86"/>
      <c r="B16" s="55" t="s">
        <v>177</v>
      </c>
      <c r="C16" s="56"/>
      <c r="D16" s="102" t="s">
        <v>115</v>
      </c>
      <c r="E16" s="103"/>
      <c r="F16" s="103"/>
      <c r="G16" s="104"/>
      <c r="H16" s="34"/>
      <c r="I16" s="21"/>
      <c r="J16" s="21"/>
      <c r="K16" s="21"/>
      <c r="L16" s="49"/>
      <c r="M16" s="101"/>
    </row>
    <row r="17" spans="1:13" s="2" customFormat="1" ht="14.1" customHeight="1" x14ac:dyDescent="0.3">
      <c r="A17" s="92">
        <v>8</v>
      </c>
      <c r="B17" s="29" t="s">
        <v>176</v>
      </c>
      <c r="C17" s="30"/>
      <c r="D17" s="50"/>
      <c r="E17" s="51"/>
      <c r="F17" s="51"/>
      <c r="G17" s="52"/>
      <c r="H17" s="63"/>
      <c r="I17" s="12"/>
      <c r="J17" s="12"/>
      <c r="K17" s="12"/>
      <c r="L17" s="53"/>
      <c r="M17" s="100"/>
    </row>
    <row r="18" spans="1:13" s="2" customFormat="1" ht="14.1" customHeight="1" x14ac:dyDescent="0.3">
      <c r="A18" s="86"/>
      <c r="B18" s="55" t="s">
        <v>175</v>
      </c>
      <c r="C18" s="56"/>
      <c r="D18" s="102" t="s">
        <v>112</v>
      </c>
      <c r="E18" s="103"/>
      <c r="F18" s="103"/>
      <c r="G18" s="104"/>
      <c r="H18" s="34"/>
      <c r="I18" s="21"/>
      <c r="J18" s="21"/>
      <c r="K18" s="21"/>
      <c r="L18" s="49"/>
      <c r="M18" s="101"/>
    </row>
    <row r="19" spans="1:13" s="2" customFormat="1" ht="14.1" customHeight="1" x14ac:dyDescent="0.3">
      <c r="A19" s="92">
        <v>9</v>
      </c>
      <c r="B19" s="29" t="s">
        <v>43</v>
      </c>
      <c r="C19" s="30"/>
      <c r="D19" s="50" t="s">
        <v>72</v>
      </c>
      <c r="E19" s="51"/>
      <c r="F19" s="51"/>
      <c r="G19" s="52"/>
      <c r="H19" s="63">
        <v>92</v>
      </c>
      <c r="I19" s="12">
        <f>SUM(H19)+4</f>
        <v>96</v>
      </c>
      <c r="J19" s="12">
        <f>SUM(I19)+4</f>
        <v>100</v>
      </c>
      <c r="K19" s="12"/>
      <c r="L19" s="12"/>
      <c r="M19" s="14"/>
    </row>
    <row r="20" spans="1:13" s="2" customFormat="1" ht="14.1" customHeight="1" x14ac:dyDescent="0.3">
      <c r="A20" s="86"/>
      <c r="B20" s="55" t="s">
        <v>44</v>
      </c>
      <c r="C20" s="56"/>
      <c r="D20" s="57" t="s">
        <v>71</v>
      </c>
      <c r="E20" s="58"/>
      <c r="F20" s="58"/>
      <c r="G20" s="59"/>
      <c r="H20" s="34"/>
      <c r="I20" s="21"/>
      <c r="J20" s="21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174</v>
      </c>
      <c r="C21" s="30"/>
      <c r="D21" s="50"/>
      <c r="E21" s="51"/>
      <c r="F21" s="51"/>
      <c r="G21" s="52"/>
      <c r="H21" s="63">
        <v>25</v>
      </c>
      <c r="I21" s="12">
        <f>SUM(H21)+1</f>
        <v>26</v>
      </c>
      <c r="J21" s="12">
        <f>SUM(I21)+1</f>
        <v>27</v>
      </c>
      <c r="K21" s="12"/>
      <c r="L21" s="12"/>
      <c r="M21" s="14"/>
    </row>
    <row r="22" spans="1:13" s="2" customFormat="1" ht="14.1" customHeight="1" x14ac:dyDescent="0.3">
      <c r="A22" s="86"/>
      <c r="B22" s="55" t="s">
        <v>173</v>
      </c>
      <c r="C22" s="56"/>
      <c r="D22" s="36"/>
      <c r="E22" s="37"/>
      <c r="F22" s="37"/>
      <c r="G22" s="38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45</v>
      </c>
      <c r="C23" s="30"/>
      <c r="D23" s="50" t="s">
        <v>46</v>
      </c>
      <c r="E23" s="51"/>
      <c r="F23" s="51"/>
      <c r="G23" s="52"/>
      <c r="H23" s="63">
        <v>29.3</v>
      </c>
      <c r="I23" s="12">
        <f>SUM(H23)+1.1</f>
        <v>30.400000000000002</v>
      </c>
      <c r="J23" s="12">
        <f>SUM(I23)+1.1</f>
        <v>31.500000000000004</v>
      </c>
      <c r="K23" s="12"/>
      <c r="L23" s="53"/>
      <c r="M23" s="100"/>
    </row>
    <row r="24" spans="1:13" s="2" customFormat="1" ht="14.1" customHeight="1" x14ac:dyDescent="0.3">
      <c r="A24" s="86"/>
      <c r="B24" s="55" t="s">
        <v>47</v>
      </c>
      <c r="C24" s="56"/>
      <c r="D24" s="57" t="s">
        <v>70</v>
      </c>
      <c r="E24" s="58"/>
      <c r="F24" s="58"/>
      <c r="G24" s="59"/>
      <c r="H24" s="34"/>
      <c r="I24" s="21"/>
      <c r="J24" s="21"/>
      <c r="K24" s="21"/>
      <c r="L24" s="49"/>
      <c r="M24" s="101"/>
    </row>
    <row r="25" spans="1:13" s="2" customFormat="1" ht="14.1" customHeight="1" x14ac:dyDescent="0.3">
      <c r="A25" s="92">
        <v>12</v>
      </c>
      <c r="B25" s="29" t="s">
        <v>48</v>
      </c>
      <c r="C25" s="30"/>
      <c r="D25" s="50" t="s">
        <v>46</v>
      </c>
      <c r="E25" s="51"/>
      <c r="F25" s="51"/>
      <c r="G25" s="52"/>
      <c r="H25" s="63">
        <v>38.700000000000003</v>
      </c>
      <c r="I25" s="12">
        <f>SUM(H25)+1.3</f>
        <v>40</v>
      </c>
      <c r="J25" s="12">
        <f>SUM(I25)+1.3</f>
        <v>41.3</v>
      </c>
      <c r="K25" s="12"/>
      <c r="L25" s="53"/>
      <c r="M25" s="100"/>
    </row>
    <row r="26" spans="1:13" s="2" customFormat="1" ht="14.1" customHeight="1" x14ac:dyDescent="0.3">
      <c r="A26" s="86"/>
      <c r="B26" s="55" t="s">
        <v>49</v>
      </c>
      <c r="C26" s="56"/>
      <c r="D26" s="57" t="s">
        <v>70</v>
      </c>
      <c r="E26" s="58"/>
      <c r="F26" s="58"/>
      <c r="G26" s="59"/>
      <c r="H26" s="34"/>
      <c r="I26" s="21"/>
      <c r="J26" s="21"/>
      <c r="K26" s="21"/>
      <c r="L26" s="49"/>
      <c r="M26" s="101"/>
    </row>
    <row r="27" spans="1:13" s="2" customFormat="1" ht="14.1" customHeight="1" x14ac:dyDescent="0.3">
      <c r="A27" s="92">
        <v>13</v>
      </c>
      <c r="B27" s="29" t="s">
        <v>50</v>
      </c>
      <c r="C27" s="30"/>
      <c r="D27" s="50" t="s">
        <v>51</v>
      </c>
      <c r="E27" s="51"/>
      <c r="F27" s="51"/>
      <c r="G27" s="52"/>
      <c r="H27" s="63">
        <v>58.7</v>
      </c>
      <c r="I27" s="12">
        <f>SUM(H27)+3</f>
        <v>61.7</v>
      </c>
      <c r="J27" s="12">
        <f>SUM(I27)+3</f>
        <v>64.7</v>
      </c>
      <c r="K27" s="12"/>
      <c r="L27" s="12"/>
      <c r="M27" s="14"/>
    </row>
    <row r="28" spans="1:13" s="2" customFormat="1" ht="14.1" customHeight="1" x14ac:dyDescent="0.3">
      <c r="A28" s="86"/>
      <c r="B28" s="55" t="s">
        <v>52</v>
      </c>
      <c r="C28" s="56"/>
      <c r="D28" s="57" t="s">
        <v>69</v>
      </c>
      <c r="E28" s="58"/>
      <c r="F28" s="58"/>
      <c r="G28" s="59"/>
      <c r="H28" s="34"/>
      <c r="I28" s="21"/>
      <c r="J28" s="21"/>
      <c r="K28" s="21"/>
      <c r="L28" s="21"/>
      <c r="M28" s="25"/>
    </row>
    <row r="29" spans="1:13" s="2" customFormat="1" ht="14.1" customHeight="1" x14ac:dyDescent="0.3">
      <c r="A29" s="92">
        <v>14</v>
      </c>
      <c r="B29" s="29" t="s">
        <v>53</v>
      </c>
      <c r="C29" s="30"/>
      <c r="D29" s="50" t="s">
        <v>54</v>
      </c>
      <c r="E29" s="51"/>
      <c r="F29" s="51"/>
      <c r="G29" s="52"/>
      <c r="H29" s="63">
        <v>64.599999999999994</v>
      </c>
      <c r="I29" s="12">
        <f>SUM(H29)+3</f>
        <v>67.599999999999994</v>
      </c>
      <c r="J29" s="12">
        <f>SUM(I29)+3</f>
        <v>70.599999999999994</v>
      </c>
      <c r="K29" s="12"/>
      <c r="L29" s="12"/>
      <c r="M29" s="14"/>
    </row>
    <row r="30" spans="1:13" s="2" customFormat="1" ht="14.1" customHeight="1" x14ac:dyDescent="0.3">
      <c r="A30" s="86"/>
      <c r="B30" s="55" t="s">
        <v>55</v>
      </c>
      <c r="C30" s="56"/>
      <c r="D30" s="57" t="s">
        <v>68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67</v>
      </c>
      <c r="C31" s="30"/>
      <c r="D31" s="50" t="s">
        <v>65</v>
      </c>
      <c r="E31" s="51"/>
      <c r="F31" s="51"/>
      <c r="G31" s="52"/>
      <c r="H31" s="63">
        <v>49.9</v>
      </c>
      <c r="I31" s="12">
        <f>SUM(H31)+2.2</f>
        <v>52.1</v>
      </c>
      <c r="J31" s="12">
        <f>SUM(I31)+2.2</f>
        <v>54.300000000000004</v>
      </c>
      <c r="K31" s="12"/>
      <c r="L31" s="12"/>
      <c r="M31" s="14"/>
    </row>
    <row r="32" spans="1:13" s="2" customFormat="1" ht="14.1" customHeight="1" x14ac:dyDescent="0.3">
      <c r="A32" s="86"/>
      <c r="B32" s="55" t="s">
        <v>66</v>
      </c>
      <c r="C32" s="56"/>
      <c r="D32" s="57" t="s">
        <v>65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172</v>
      </c>
      <c r="C33" s="30"/>
      <c r="D33" s="50" t="s">
        <v>171</v>
      </c>
      <c r="E33" s="51"/>
      <c r="F33" s="51"/>
      <c r="G33" s="52"/>
      <c r="H33" s="63">
        <v>50.9</v>
      </c>
      <c r="I33" s="12">
        <f>SUM(H33)+2.1</f>
        <v>53</v>
      </c>
      <c r="J33" s="12">
        <f>SUM(I33)+2.1</f>
        <v>55.1</v>
      </c>
      <c r="K33" s="12"/>
      <c r="L33" s="12"/>
      <c r="M33" s="14"/>
    </row>
    <row r="34" spans="1:13" s="2" customFormat="1" ht="14.1" customHeight="1" x14ac:dyDescent="0.3">
      <c r="A34" s="86"/>
      <c r="B34" s="55" t="s">
        <v>170</v>
      </c>
      <c r="C34" s="56"/>
      <c r="D34" s="57" t="s">
        <v>169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39" t="s">
        <v>107</v>
      </c>
      <c r="C35" s="40"/>
      <c r="D35" s="60"/>
      <c r="E35" s="61"/>
      <c r="F35" s="61"/>
      <c r="G35" s="62"/>
      <c r="H35" s="46">
        <v>13</v>
      </c>
      <c r="I35" s="47">
        <f>SUM(H35)+0.5</f>
        <v>13.5</v>
      </c>
      <c r="J35" s="47">
        <f>SUM(I35)+0.5</f>
        <v>14</v>
      </c>
      <c r="K35" s="12"/>
      <c r="L35" s="12"/>
      <c r="M35" s="14"/>
    </row>
    <row r="36" spans="1:13" s="2" customFormat="1" ht="14.1" customHeight="1" x14ac:dyDescent="0.3">
      <c r="A36" s="86"/>
      <c r="B36" s="55" t="s">
        <v>168</v>
      </c>
      <c r="C36" s="56"/>
      <c r="D36" s="57"/>
      <c r="E36" s="58"/>
      <c r="F36" s="58"/>
      <c r="G36" s="59"/>
      <c r="H36" s="46"/>
      <c r="I36" s="47"/>
      <c r="J36" s="47"/>
      <c r="K36" s="21"/>
      <c r="L36" s="21"/>
      <c r="M36" s="25"/>
    </row>
    <row r="37" spans="1:13" ht="14.1" customHeight="1" x14ac:dyDescent="0.3">
      <c r="A37" s="92">
        <v>18</v>
      </c>
      <c r="B37" s="29" t="s">
        <v>77</v>
      </c>
      <c r="C37" s="30"/>
      <c r="D37" s="54"/>
      <c r="E37" s="54"/>
      <c r="F37" s="54"/>
      <c r="G37" s="54"/>
      <c r="H37" s="63">
        <v>14</v>
      </c>
      <c r="I37" s="12">
        <f>SUM(H37)+0.5</f>
        <v>14.5</v>
      </c>
      <c r="J37" s="12">
        <f>SUM(I37)+0.5</f>
        <v>15</v>
      </c>
      <c r="K37" s="12"/>
      <c r="L37" s="12"/>
      <c r="M37" s="14"/>
    </row>
    <row r="38" spans="1:13" ht="14.1" customHeight="1" x14ac:dyDescent="0.3">
      <c r="A38" s="86"/>
      <c r="B38" s="44" t="s">
        <v>78</v>
      </c>
      <c r="C38" s="45"/>
      <c r="D38" s="36"/>
      <c r="E38" s="37"/>
      <c r="F38" s="37"/>
      <c r="G38" s="38"/>
      <c r="H38" s="34"/>
      <c r="I38" s="21"/>
      <c r="J38" s="21"/>
      <c r="K38" s="21"/>
      <c r="L38" s="21"/>
      <c r="M38" s="25"/>
    </row>
    <row r="39" spans="1:13" ht="14.1" customHeight="1" x14ac:dyDescent="0.3">
      <c r="A39" s="92">
        <v>19</v>
      </c>
      <c r="B39" s="29" t="s">
        <v>79</v>
      </c>
      <c r="C39" s="30"/>
      <c r="D39" s="54"/>
      <c r="E39" s="54"/>
      <c r="F39" s="54"/>
      <c r="G39" s="54"/>
      <c r="H39" s="63">
        <v>14.5</v>
      </c>
      <c r="I39" s="12">
        <f>SUM(H39)+0.5</f>
        <v>15</v>
      </c>
      <c r="J39" s="12">
        <f>SUM(I39)+0.5</f>
        <v>15.5</v>
      </c>
      <c r="K39" s="12"/>
      <c r="L39" s="12"/>
      <c r="M39" s="14"/>
    </row>
    <row r="40" spans="1:13" ht="14.1" customHeight="1" x14ac:dyDescent="0.3">
      <c r="A40" s="86"/>
      <c r="B40" s="49" t="s">
        <v>80</v>
      </c>
      <c r="C40" s="49"/>
      <c r="D40" s="36"/>
      <c r="E40" s="37"/>
      <c r="F40" s="37"/>
      <c r="G40" s="38"/>
      <c r="H40" s="34"/>
      <c r="I40" s="21"/>
      <c r="J40" s="21"/>
      <c r="K40" s="21"/>
      <c r="L40" s="21"/>
      <c r="M40" s="25"/>
    </row>
    <row r="41" spans="1:13" s="2" customFormat="1" ht="14.1" customHeight="1" x14ac:dyDescent="0.3">
      <c r="A41" s="92">
        <v>20</v>
      </c>
      <c r="B41" s="29" t="s">
        <v>153</v>
      </c>
      <c r="C41" s="30"/>
      <c r="D41" s="31"/>
      <c r="E41" s="32"/>
      <c r="F41" s="32"/>
      <c r="G41" s="33"/>
      <c r="H41" s="63">
        <v>1</v>
      </c>
      <c r="I41" s="12">
        <v>1</v>
      </c>
      <c r="J41" s="12">
        <v>1</v>
      </c>
      <c r="K41" s="12"/>
      <c r="L41" s="12"/>
      <c r="M41" s="14"/>
    </row>
    <row r="42" spans="1:13" s="2" customFormat="1" ht="14.1" customHeight="1" x14ac:dyDescent="0.3">
      <c r="A42" s="86"/>
      <c r="B42" s="44" t="s">
        <v>167</v>
      </c>
      <c r="C42" s="45"/>
      <c r="D42" s="36" t="s">
        <v>166</v>
      </c>
      <c r="E42" s="37"/>
      <c r="F42" s="37"/>
      <c r="G42" s="38"/>
      <c r="H42" s="34"/>
      <c r="I42" s="21"/>
      <c r="J42" s="21"/>
      <c r="K42" s="21"/>
      <c r="L42" s="21"/>
      <c r="M42" s="25"/>
    </row>
    <row r="43" spans="1:13" s="2" customFormat="1" ht="14.1" customHeight="1" x14ac:dyDescent="0.3">
      <c r="A43" s="92">
        <v>21</v>
      </c>
      <c r="B43" s="39" t="s">
        <v>106</v>
      </c>
      <c r="C43" s="40"/>
      <c r="D43" s="41"/>
      <c r="E43" s="42"/>
      <c r="F43" s="42"/>
      <c r="G43" s="43"/>
      <c r="H43" s="34">
        <v>100</v>
      </c>
      <c r="I43" s="23">
        <f>SUM(H43)+2.5</f>
        <v>102.5</v>
      </c>
      <c r="J43" s="23">
        <f>SUM(I43)+2.5</f>
        <v>105</v>
      </c>
      <c r="K43" s="23"/>
      <c r="L43" s="23"/>
      <c r="M43" s="24"/>
    </row>
    <row r="44" spans="1:13" s="2" customFormat="1" ht="14.1" customHeight="1" thickBot="1" x14ac:dyDescent="0.35">
      <c r="A44" s="105"/>
      <c r="B44" s="16" t="s">
        <v>105</v>
      </c>
      <c r="C44" s="17"/>
      <c r="D44" s="18"/>
      <c r="E44" s="19"/>
      <c r="F44" s="19"/>
      <c r="G44" s="20"/>
      <c r="H44" s="35"/>
      <c r="I44" s="13"/>
      <c r="J44" s="13"/>
      <c r="K44" s="13"/>
      <c r="L44" s="13"/>
      <c r="M44" s="15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L41:L42"/>
    <mergeCell ref="M41:M42"/>
    <mergeCell ref="B42:C42"/>
    <mergeCell ref="D42:G42"/>
    <mergeCell ref="K43:K44"/>
    <mergeCell ref="L43:L44"/>
    <mergeCell ref="M43:M44"/>
    <mergeCell ref="B41:C41"/>
    <mergeCell ref="B43:C43"/>
    <mergeCell ref="D43:G43"/>
    <mergeCell ref="I41:I42"/>
    <mergeCell ref="J41:J42"/>
    <mergeCell ref="J43:J44"/>
    <mergeCell ref="K41:K42"/>
    <mergeCell ref="A41:A42"/>
    <mergeCell ref="H43:H44"/>
    <mergeCell ref="B44:C44"/>
    <mergeCell ref="D44:G44"/>
    <mergeCell ref="A39:A40"/>
    <mergeCell ref="D41:G41"/>
    <mergeCell ref="H41:H42"/>
    <mergeCell ref="A43:A44"/>
    <mergeCell ref="M39:M40"/>
    <mergeCell ref="B40:C40"/>
    <mergeCell ref="D40:G40"/>
    <mergeCell ref="I39:I40"/>
    <mergeCell ref="J39:J40"/>
    <mergeCell ref="I43:I44"/>
    <mergeCell ref="B39:C39"/>
    <mergeCell ref="D39:G39"/>
    <mergeCell ref="H39:H40"/>
    <mergeCell ref="K39:K40"/>
    <mergeCell ref="K37:K38"/>
    <mergeCell ref="L39:L40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  <mergeCell ref="J37:J38"/>
    <mergeCell ref="L35:L36"/>
    <mergeCell ref="M35:M36"/>
    <mergeCell ref="B36:C36"/>
    <mergeCell ref="D36:G36"/>
    <mergeCell ref="I35:I36"/>
    <mergeCell ref="J35:J36"/>
    <mergeCell ref="A35:A36"/>
    <mergeCell ref="B35:C35"/>
    <mergeCell ref="D35:G35"/>
    <mergeCell ref="H35:H36"/>
    <mergeCell ref="K35:K36"/>
    <mergeCell ref="K33:K34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J33:J34"/>
    <mergeCell ref="L31:L32"/>
    <mergeCell ref="M31:M32"/>
    <mergeCell ref="B32:C32"/>
    <mergeCell ref="D32:G32"/>
    <mergeCell ref="I31:I32"/>
    <mergeCell ref="J31:J32"/>
    <mergeCell ref="A31:A32"/>
    <mergeCell ref="B31:C31"/>
    <mergeCell ref="D31:G31"/>
    <mergeCell ref="H31:H32"/>
    <mergeCell ref="K31:K32"/>
    <mergeCell ref="K29:K30"/>
    <mergeCell ref="L29:L30"/>
    <mergeCell ref="M29:M30"/>
    <mergeCell ref="B30:C30"/>
    <mergeCell ref="D30:G30"/>
    <mergeCell ref="A29:A30"/>
    <mergeCell ref="B29:C29"/>
    <mergeCell ref="D29:G29"/>
    <mergeCell ref="H29:H30"/>
    <mergeCell ref="I29:I30"/>
    <mergeCell ref="J29:J30"/>
    <mergeCell ref="L27:L28"/>
    <mergeCell ref="M27:M28"/>
    <mergeCell ref="B28:C28"/>
    <mergeCell ref="D28:G28"/>
    <mergeCell ref="I27:I28"/>
    <mergeCell ref="J27:J28"/>
    <mergeCell ref="A27:A28"/>
    <mergeCell ref="B27:C27"/>
    <mergeCell ref="D27:G27"/>
    <mergeCell ref="H27:H28"/>
    <mergeCell ref="K27:K28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5:J26"/>
    <mergeCell ref="L23:L24"/>
    <mergeCell ref="M23:M24"/>
    <mergeCell ref="B24:C24"/>
    <mergeCell ref="D24:G24"/>
    <mergeCell ref="I23:I24"/>
    <mergeCell ref="J23:J24"/>
    <mergeCell ref="A23:A24"/>
    <mergeCell ref="B23:C23"/>
    <mergeCell ref="D23:G23"/>
    <mergeCell ref="H23:H24"/>
    <mergeCell ref="K23:K24"/>
    <mergeCell ref="K21:K22"/>
    <mergeCell ref="L21:L22"/>
    <mergeCell ref="M21:M22"/>
    <mergeCell ref="B22:C22"/>
    <mergeCell ref="D22:G22"/>
    <mergeCell ref="A21:A22"/>
    <mergeCell ref="B21:C21"/>
    <mergeCell ref="D21:G21"/>
    <mergeCell ref="H21:H22"/>
    <mergeCell ref="I21:I22"/>
    <mergeCell ref="J21:J22"/>
    <mergeCell ref="L19:L20"/>
    <mergeCell ref="M19:M20"/>
    <mergeCell ref="B20:C20"/>
    <mergeCell ref="D20:G20"/>
    <mergeCell ref="I19:I20"/>
    <mergeCell ref="J19:J20"/>
    <mergeCell ref="J17:J18"/>
    <mergeCell ref="A19:A20"/>
    <mergeCell ref="B19:C19"/>
    <mergeCell ref="D19:G19"/>
    <mergeCell ref="H19:H20"/>
    <mergeCell ref="K19:K20"/>
    <mergeCell ref="K17:K18"/>
    <mergeCell ref="A17:A18"/>
    <mergeCell ref="D17:G17"/>
    <mergeCell ref="H17:H18"/>
    <mergeCell ref="L17:L18"/>
    <mergeCell ref="M17:M18"/>
    <mergeCell ref="B18:C18"/>
    <mergeCell ref="D18:G18"/>
    <mergeCell ref="L15:L16"/>
    <mergeCell ref="M15:M16"/>
    <mergeCell ref="B16:C16"/>
    <mergeCell ref="D16:G16"/>
    <mergeCell ref="J15:J16"/>
    <mergeCell ref="B17:C17"/>
    <mergeCell ref="I17:I18"/>
    <mergeCell ref="A15:A16"/>
    <mergeCell ref="B15:C15"/>
    <mergeCell ref="D15:G15"/>
    <mergeCell ref="H15:H16"/>
    <mergeCell ref="M11:M12"/>
    <mergeCell ref="B12:C12"/>
    <mergeCell ref="D12:G12"/>
    <mergeCell ref="J11:J12"/>
    <mergeCell ref="J13:J14"/>
    <mergeCell ref="A11:A12"/>
    <mergeCell ref="B11:C11"/>
    <mergeCell ref="D11:G11"/>
    <mergeCell ref="M13:M14"/>
    <mergeCell ref="B14:C14"/>
    <mergeCell ref="D14:G14"/>
    <mergeCell ref="B13:C13"/>
    <mergeCell ref="D13:G13"/>
    <mergeCell ref="H13:H14"/>
    <mergeCell ref="I13:I14"/>
    <mergeCell ref="L7:L8"/>
    <mergeCell ref="A13:A14"/>
    <mergeCell ref="K15:K16"/>
    <mergeCell ref="I15:I16"/>
    <mergeCell ref="K11:K12"/>
    <mergeCell ref="K13:K14"/>
    <mergeCell ref="L13:L14"/>
    <mergeCell ref="I11:I12"/>
    <mergeCell ref="L11:L12"/>
    <mergeCell ref="H11:H12"/>
    <mergeCell ref="A9:A10"/>
    <mergeCell ref="B9:C9"/>
    <mergeCell ref="D9:G9"/>
    <mergeCell ref="J7:J8"/>
    <mergeCell ref="J9:J10"/>
    <mergeCell ref="I9:I10"/>
    <mergeCell ref="H9:H10"/>
    <mergeCell ref="A7:A8"/>
    <mergeCell ref="B7:C7"/>
    <mergeCell ref="M9:M10"/>
    <mergeCell ref="B10:C10"/>
    <mergeCell ref="D10:G10"/>
    <mergeCell ref="M7:M8"/>
    <mergeCell ref="B8:C8"/>
    <mergeCell ref="D8:G8"/>
    <mergeCell ref="K7:K8"/>
    <mergeCell ref="D7:G7"/>
    <mergeCell ref="H7:H8"/>
    <mergeCell ref="I7:I8"/>
    <mergeCell ref="K5:K6"/>
    <mergeCell ref="L5:L6"/>
    <mergeCell ref="M5:M6"/>
    <mergeCell ref="B6:C6"/>
    <mergeCell ref="D6:G6"/>
    <mergeCell ref="J3:J4"/>
    <mergeCell ref="J5:J6"/>
    <mergeCell ref="K9:K10"/>
    <mergeCell ref="L9:L10"/>
    <mergeCell ref="M3:M4"/>
    <mergeCell ref="B4:C4"/>
    <mergeCell ref="D4:G4"/>
    <mergeCell ref="A5:A6"/>
    <mergeCell ref="B5:C5"/>
    <mergeCell ref="D5:G5"/>
    <mergeCell ref="H5:H6"/>
    <mergeCell ref="I5:I6"/>
    <mergeCell ref="A1:L1"/>
    <mergeCell ref="B2:C2"/>
    <mergeCell ref="D2:G2"/>
    <mergeCell ref="A3:A4"/>
    <mergeCell ref="B3:C3"/>
    <mergeCell ref="D3:G3"/>
    <mergeCell ref="H3:H4"/>
    <mergeCell ref="I3:I4"/>
    <mergeCell ref="K3:K4"/>
    <mergeCell ref="L3:L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AF8D-98DC-4CAE-B347-D975FFBF1343}">
  <sheetPr codeName="Sheet4">
    <tabColor theme="7"/>
    <pageSetUpPr fitToPage="1"/>
  </sheetPr>
  <dimension ref="A1:M51"/>
  <sheetViews>
    <sheetView zoomScale="110" zoomScaleNormal="110" workbookViewId="0">
      <selection activeCell="B21" sqref="A21:IV2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208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93"/>
      <c r="I5" s="23"/>
      <c r="J5" s="23"/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93"/>
      <c r="I7" s="23"/>
      <c r="J7" s="23"/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/>
      <c r="I9" s="23"/>
      <c r="J9" s="23"/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93">
        <v>87.2</v>
      </c>
      <c r="I11" s="23">
        <f>SUM(H11)+4.5</f>
        <v>91.7</v>
      </c>
      <c r="J11" s="23">
        <f>SUM(I11)+4.5</f>
        <v>96.2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92</v>
      </c>
      <c r="I13" s="12">
        <f>SUM(H13)+5</f>
        <v>97</v>
      </c>
      <c r="J13" s="12">
        <f>SUM(I13)+5</f>
        <v>102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117</v>
      </c>
      <c r="C15" s="30"/>
      <c r="D15" s="50"/>
      <c r="E15" s="51"/>
      <c r="F15" s="51"/>
      <c r="G15" s="52"/>
      <c r="H15" s="63">
        <v>19.100000000000001</v>
      </c>
      <c r="I15" s="12">
        <f>SUM(H15)+0.7</f>
        <v>19.8</v>
      </c>
      <c r="J15" s="12">
        <f>SUM(I15)+0.7</f>
        <v>20.5</v>
      </c>
      <c r="K15" s="12"/>
      <c r="L15" s="53"/>
      <c r="M15" s="100"/>
    </row>
    <row r="16" spans="1:13" s="2" customFormat="1" ht="14.1" customHeight="1" x14ac:dyDescent="0.3">
      <c r="A16" s="86"/>
      <c r="B16" s="55" t="s">
        <v>116</v>
      </c>
      <c r="C16" s="56"/>
      <c r="D16" s="102" t="s">
        <v>115</v>
      </c>
      <c r="E16" s="103"/>
      <c r="F16" s="103"/>
      <c r="G16" s="104"/>
      <c r="H16" s="34"/>
      <c r="I16" s="21"/>
      <c r="J16" s="21"/>
      <c r="K16" s="21"/>
      <c r="L16" s="49"/>
      <c r="M16" s="101"/>
    </row>
    <row r="17" spans="1:13" s="2" customFormat="1" ht="14.1" customHeight="1" x14ac:dyDescent="0.3">
      <c r="A17" s="92">
        <v>8</v>
      </c>
      <c r="B17" s="29" t="s">
        <v>114</v>
      </c>
      <c r="C17" s="30"/>
      <c r="D17" s="50"/>
      <c r="E17" s="51"/>
      <c r="F17" s="51"/>
      <c r="G17" s="52"/>
      <c r="H17" s="63"/>
      <c r="I17" s="12"/>
      <c r="J17" s="12"/>
      <c r="K17" s="12"/>
      <c r="L17" s="53"/>
      <c r="M17" s="100"/>
    </row>
    <row r="18" spans="1:13" s="2" customFormat="1" ht="14.1" customHeight="1" x14ac:dyDescent="0.3">
      <c r="A18" s="86"/>
      <c r="B18" s="55" t="s">
        <v>113</v>
      </c>
      <c r="C18" s="56"/>
      <c r="D18" s="102" t="s">
        <v>112</v>
      </c>
      <c r="E18" s="103"/>
      <c r="F18" s="103"/>
      <c r="G18" s="104"/>
      <c r="H18" s="34"/>
      <c r="I18" s="21"/>
      <c r="J18" s="21"/>
      <c r="K18" s="21"/>
      <c r="L18" s="49"/>
      <c r="M18" s="101"/>
    </row>
    <row r="19" spans="1:13" s="2" customFormat="1" ht="14.1" customHeight="1" x14ac:dyDescent="0.3">
      <c r="A19" s="92">
        <v>9</v>
      </c>
      <c r="B19" s="29" t="s">
        <v>43</v>
      </c>
      <c r="C19" s="30"/>
      <c r="D19" s="50" t="s">
        <v>72</v>
      </c>
      <c r="E19" s="51"/>
      <c r="F19" s="51"/>
      <c r="G19" s="52"/>
      <c r="H19" s="63">
        <v>92</v>
      </c>
      <c r="I19" s="12">
        <f>SUM(H19)+4</f>
        <v>96</v>
      </c>
      <c r="J19" s="12">
        <f>SUM(I19)+4</f>
        <v>100</v>
      </c>
      <c r="K19" s="12"/>
      <c r="L19" s="12"/>
      <c r="M19" s="14"/>
    </row>
    <row r="20" spans="1:13" s="2" customFormat="1" ht="14.1" customHeight="1" x14ac:dyDescent="0.3">
      <c r="A20" s="86"/>
      <c r="B20" s="55" t="s">
        <v>44</v>
      </c>
      <c r="C20" s="56"/>
      <c r="D20" s="57" t="s">
        <v>71</v>
      </c>
      <c r="E20" s="58"/>
      <c r="F20" s="58"/>
      <c r="G20" s="59"/>
      <c r="H20" s="34"/>
      <c r="I20" s="21"/>
      <c r="J20" s="21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84</v>
      </c>
      <c r="C21" s="30"/>
      <c r="D21" s="50" t="s">
        <v>83</v>
      </c>
      <c r="E21" s="51"/>
      <c r="F21" s="51"/>
      <c r="G21" s="52"/>
      <c r="H21" s="63">
        <v>46</v>
      </c>
      <c r="I21" s="12">
        <f>SUM(H21)+2</f>
        <v>48</v>
      </c>
      <c r="J21" s="12">
        <f>SUM(I21)+2</f>
        <v>50</v>
      </c>
      <c r="K21" s="12"/>
      <c r="L21" s="12"/>
      <c r="M21" s="14"/>
    </row>
    <row r="22" spans="1:13" s="2" customFormat="1" ht="14.1" customHeight="1" x14ac:dyDescent="0.3">
      <c r="A22" s="86"/>
      <c r="B22" s="55" t="s">
        <v>82</v>
      </c>
      <c r="C22" s="56"/>
      <c r="D22" s="36" t="s">
        <v>81</v>
      </c>
      <c r="E22" s="37"/>
      <c r="F22" s="37"/>
      <c r="G22" s="38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45</v>
      </c>
      <c r="C23" s="30"/>
      <c r="D23" s="50" t="s">
        <v>46</v>
      </c>
      <c r="E23" s="51"/>
      <c r="F23" s="51"/>
      <c r="G23" s="52"/>
      <c r="H23" s="63">
        <v>29.3</v>
      </c>
      <c r="I23" s="12">
        <f>SUM(H23)+1.1</f>
        <v>30.400000000000002</v>
      </c>
      <c r="J23" s="12">
        <f>SUM(I23)+1.1</f>
        <v>31.500000000000004</v>
      </c>
      <c r="K23" s="12"/>
      <c r="L23" s="53"/>
      <c r="M23" s="100"/>
    </row>
    <row r="24" spans="1:13" s="2" customFormat="1" ht="14.1" customHeight="1" x14ac:dyDescent="0.3">
      <c r="A24" s="86"/>
      <c r="B24" s="55" t="s">
        <v>47</v>
      </c>
      <c r="C24" s="56"/>
      <c r="D24" s="57" t="s">
        <v>70</v>
      </c>
      <c r="E24" s="58"/>
      <c r="F24" s="58"/>
      <c r="G24" s="59"/>
      <c r="H24" s="34"/>
      <c r="I24" s="21"/>
      <c r="J24" s="21"/>
      <c r="K24" s="21"/>
      <c r="L24" s="49"/>
      <c r="M24" s="101"/>
    </row>
    <row r="25" spans="1:13" s="2" customFormat="1" ht="14.1" customHeight="1" x14ac:dyDescent="0.3">
      <c r="A25" s="92">
        <v>12</v>
      </c>
      <c r="B25" s="29" t="s">
        <v>48</v>
      </c>
      <c r="C25" s="30"/>
      <c r="D25" s="50" t="s">
        <v>46</v>
      </c>
      <c r="E25" s="51"/>
      <c r="F25" s="51"/>
      <c r="G25" s="52"/>
      <c r="H25" s="63">
        <v>38.700000000000003</v>
      </c>
      <c r="I25" s="12">
        <f>SUM(H25)+1.3</f>
        <v>40</v>
      </c>
      <c r="J25" s="12">
        <f>SUM(I25)+1.3</f>
        <v>41.3</v>
      </c>
      <c r="K25" s="12"/>
      <c r="L25" s="53"/>
      <c r="M25" s="100"/>
    </row>
    <row r="26" spans="1:13" s="2" customFormat="1" ht="14.1" customHeight="1" x14ac:dyDescent="0.3">
      <c r="A26" s="86"/>
      <c r="B26" s="55" t="s">
        <v>49</v>
      </c>
      <c r="C26" s="56"/>
      <c r="D26" s="57" t="s">
        <v>70</v>
      </c>
      <c r="E26" s="58"/>
      <c r="F26" s="58"/>
      <c r="G26" s="59"/>
      <c r="H26" s="34"/>
      <c r="I26" s="21"/>
      <c r="J26" s="21"/>
      <c r="K26" s="21"/>
      <c r="L26" s="49"/>
      <c r="M26" s="101"/>
    </row>
    <row r="27" spans="1:13" s="2" customFormat="1" ht="14.1" customHeight="1" x14ac:dyDescent="0.3">
      <c r="A27" s="92">
        <v>13</v>
      </c>
      <c r="B27" s="29" t="s">
        <v>50</v>
      </c>
      <c r="C27" s="30"/>
      <c r="D27" s="50" t="s">
        <v>51</v>
      </c>
      <c r="E27" s="51"/>
      <c r="F27" s="51"/>
      <c r="G27" s="52"/>
      <c r="H27" s="63">
        <v>59.3</v>
      </c>
      <c r="I27" s="12">
        <f>SUM(H27)+3</f>
        <v>62.3</v>
      </c>
      <c r="J27" s="12">
        <f>SUM(I27)+3</f>
        <v>65.3</v>
      </c>
      <c r="K27" s="12"/>
      <c r="L27" s="12"/>
      <c r="M27" s="14"/>
    </row>
    <row r="28" spans="1:13" s="2" customFormat="1" ht="14.1" customHeight="1" x14ac:dyDescent="0.3">
      <c r="A28" s="86"/>
      <c r="B28" s="55" t="s">
        <v>52</v>
      </c>
      <c r="C28" s="56"/>
      <c r="D28" s="57" t="s">
        <v>69</v>
      </c>
      <c r="E28" s="58"/>
      <c r="F28" s="58"/>
      <c r="G28" s="59"/>
      <c r="H28" s="34"/>
      <c r="I28" s="21"/>
      <c r="J28" s="21"/>
      <c r="K28" s="21"/>
      <c r="L28" s="21"/>
      <c r="M28" s="25"/>
    </row>
    <row r="29" spans="1:13" s="2" customFormat="1" ht="14.1" customHeight="1" x14ac:dyDescent="0.3">
      <c r="A29" s="92">
        <v>14</v>
      </c>
      <c r="B29" s="29" t="s">
        <v>53</v>
      </c>
      <c r="C29" s="30"/>
      <c r="D29" s="50" t="s">
        <v>54</v>
      </c>
      <c r="E29" s="51"/>
      <c r="F29" s="51"/>
      <c r="G29" s="52"/>
      <c r="H29" s="63">
        <v>64.5</v>
      </c>
      <c r="I29" s="12">
        <f>SUM(H29)+3</f>
        <v>67.5</v>
      </c>
      <c r="J29" s="12">
        <f>SUM(I29)+3</f>
        <v>70.5</v>
      </c>
      <c r="K29" s="12"/>
      <c r="L29" s="12"/>
      <c r="M29" s="14"/>
    </row>
    <row r="30" spans="1:13" s="2" customFormat="1" ht="14.1" customHeight="1" x14ac:dyDescent="0.3">
      <c r="A30" s="86"/>
      <c r="B30" s="55" t="s">
        <v>55</v>
      </c>
      <c r="C30" s="56"/>
      <c r="D30" s="57" t="s">
        <v>68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67</v>
      </c>
      <c r="C31" s="30"/>
      <c r="D31" s="50" t="s">
        <v>65</v>
      </c>
      <c r="E31" s="51"/>
      <c r="F31" s="51"/>
      <c r="G31" s="52"/>
      <c r="H31" s="63">
        <v>51.5</v>
      </c>
      <c r="I31" s="12">
        <f>SUM(H31)+2.2</f>
        <v>53.7</v>
      </c>
      <c r="J31" s="12">
        <f>SUM(I31)+2.2</f>
        <v>55.900000000000006</v>
      </c>
      <c r="K31" s="12"/>
      <c r="L31" s="12"/>
      <c r="M31" s="14"/>
    </row>
    <row r="32" spans="1:13" s="2" customFormat="1" ht="14.1" customHeight="1" x14ac:dyDescent="0.3">
      <c r="A32" s="86"/>
      <c r="B32" s="55" t="s">
        <v>66</v>
      </c>
      <c r="C32" s="56"/>
      <c r="D32" s="57" t="s">
        <v>65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111</v>
      </c>
      <c r="C33" s="30"/>
      <c r="D33" s="50" t="s">
        <v>110</v>
      </c>
      <c r="E33" s="51"/>
      <c r="F33" s="51"/>
      <c r="G33" s="52"/>
      <c r="H33" s="63">
        <v>50.9</v>
      </c>
      <c r="I33" s="12">
        <f>SUM(H33)+2.1</f>
        <v>53</v>
      </c>
      <c r="J33" s="12">
        <f>SUM(I33)+2.1</f>
        <v>55.1</v>
      </c>
      <c r="K33" s="12"/>
      <c r="L33" s="12"/>
      <c r="M33" s="14"/>
    </row>
    <row r="34" spans="1:13" s="2" customFormat="1" ht="14.1" customHeight="1" x14ac:dyDescent="0.3">
      <c r="A34" s="86"/>
      <c r="B34" s="55" t="s">
        <v>109</v>
      </c>
      <c r="C34" s="56"/>
      <c r="D34" s="57" t="s">
        <v>108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134</v>
      </c>
      <c r="C35" s="30"/>
      <c r="D35" s="50" t="s">
        <v>133</v>
      </c>
      <c r="E35" s="51"/>
      <c r="F35" s="51"/>
      <c r="G35" s="52"/>
      <c r="H35" s="46">
        <v>5</v>
      </c>
      <c r="I35" s="47">
        <f>SUM(H35)+0.3</f>
        <v>5.3</v>
      </c>
      <c r="J35" s="47">
        <f>SUM(I35)+0.3</f>
        <v>5.6</v>
      </c>
      <c r="K35" s="12"/>
      <c r="L35" s="12"/>
      <c r="M35" s="14"/>
    </row>
    <row r="36" spans="1:13" s="2" customFormat="1" ht="14.1" customHeight="1" x14ac:dyDescent="0.3">
      <c r="A36" s="86"/>
      <c r="B36" s="55" t="s">
        <v>132</v>
      </c>
      <c r="C36" s="56"/>
      <c r="D36" s="57" t="s">
        <v>131</v>
      </c>
      <c r="E36" s="58"/>
      <c r="F36" s="58"/>
      <c r="G36" s="59"/>
      <c r="H36" s="46"/>
      <c r="I36" s="47"/>
      <c r="J36" s="47"/>
      <c r="K36" s="21"/>
      <c r="L36" s="21"/>
      <c r="M36" s="25"/>
    </row>
    <row r="37" spans="1:13" ht="14.1" customHeight="1" x14ac:dyDescent="0.3">
      <c r="A37" s="92">
        <v>18</v>
      </c>
      <c r="B37" s="29" t="s">
        <v>130</v>
      </c>
      <c r="C37" s="30"/>
      <c r="D37" s="50" t="s">
        <v>129</v>
      </c>
      <c r="E37" s="51"/>
      <c r="F37" s="51"/>
      <c r="G37" s="52"/>
      <c r="H37" s="63">
        <v>12.8</v>
      </c>
      <c r="I37" s="12">
        <f>SUM(H37)+0.7</f>
        <v>13.5</v>
      </c>
      <c r="J37" s="12">
        <f>SUM(I37)+0.7</f>
        <v>14.2</v>
      </c>
      <c r="K37" s="12"/>
      <c r="L37" s="12"/>
      <c r="M37" s="14"/>
    </row>
    <row r="38" spans="1:13" ht="14.1" customHeight="1" x14ac:dyDescent="0.3">
      <c r="A38" s="86"/>
      <c r="B38" s="55" t="s">
        <v>128</v>
      </c>
      <c r="C38" s="56"/>
      <c r="D38" s="57" t="s">
        <v>127</v>
      </c>
      <c r="E38" s="58"/>
      <c r="F38" s="58"/>
      <c r="G38" s="59"/>
      <c r="H38" s="34"/>
      <c r="I38" s="21"/>
      <c r="J38" s="21"/>
      <c r="K38" s="21"/>
      <c r="L38" s="21"/>
      <c r="M38" s="25"/>
    </row>
    <row r="39" spans="1:13" ht="14.1" customHeight="1" x14ac:dyDescent="0.3">
      <c r="A39" s="92">
        <v>19</v>
      </c>
      <c r="B39" s="29" t="s">
        <v>77</v>
      </c>
      <c r="C39" s="30"/>
      <c r="D39" s="54"/>
      <c r="E39" s="54"/>
      <c r="F39" s="54"/>
      <c r="G39" s="54"/>
      <c r="H39" s="63">
        <v>13</v>
      </c>
      <c r="I39" s="12">
        <f>SUM(H39)+0.5</f>
        <v>13.5</v>
      </c>
      <c r="J39" s="12">
        <f>SUM(I39)+0.5</f>
        <v>14</v>
      </c>
      <c r="K39" s="12"/>
      <c r="L39" s="12"/>
      <c r="M39" s="14"/>
    </row>
    <row r="40" spans="1:13" ht="14.1" customHeight="1" x14ac:dyDescent="0.3">
      <c r="A40" s="86"/>
      <c r="B40" s="44" t="s">
        <v>78</v>
      </c>
      <c r="C40" s="45"/>
      <c r="D40" s="36"/>
      <c r="E40" s="37"/>
      <c r="F40" s="37"/>
      <c r="G40" s="38"/>
      <c r="H40" s="34"/>
      <c r="I40" s="21"/>
      <c r="J40" s="21"/>
      <c r="K40" s="21"/>
      <c r="L40" s="21"/>
      <c r="M40" s="25"/>
    </row>
    <row r="41" spans="1:13" s="2" customFormat="1" ht="14.1" customHeight="1" x14ac:dyDescent="0.3">
      <c r="A41" s="92">
        <v>20</v>
      </c>
      <c r="B41" s="29" t="s">
        <v>79</v>
      </c>
      <c r="C41" s="30"/>
      <c r="D41" s="54"/>
      <c r="E41" s="54"/>
      <c r="F41" s="54"/>
      <c r="G41" s="54"/>
      <c r="H41" s="63">
        <v>14</v>
      </c>
      <c r="I41" s="12">
        <f>SUM(H41)+0.5</f>
        <v>14.5</v>
      </c>
      <c r="J41" s="12">
        <f>SUM(I41)+0.5</f>
        <v>15</v>
      </c>
      <c r="K41" s="12"/>
      <c r="L41" s="12"/>
      <c r="M41" s="14"/>
    </row>
    <row r="42" spans="1:13" s="2" customFormat="1" ht="14.1" customHeight="1" x14ac:dyDescent="0.3">
      <c r="A42" s="86"/>
      <c r="B42" s="49" t="s">
        <v>80</v>
      </c>
      <c r="C42" s="49"/>
      <c r="D42" s="36"/>
      <c r="E42" s="37"/>
      <c r="F42" s="37"/>
      <c r="G42" s="38"/>
      <c r="H42" s="34"/>
      <c r="I42" s="21"/>
      <c r="J42" s="21"/>
      <c r="K42" s="21"/>
      <c r="L42" s="21"/>
      <c r="M42" s="25"/>
    </row>
    <row r="43" spans="1:13" s="2" customFormat="1" ht="14.1" customHeight="1" x14ac:dyDescent="0.3">
      <c r="A43" s="92">
        <v>21</v>
      </c>
      <c r="B43" s="39" t="s">
        <v>106</v>
      </c>
      <c r="C43" s="40"/>
      <c r="D43" s="41"/>
      <c r="E43" s="42"/>
      <c r="F43" s="42"/>
      <c r="G43" s="43"/>
      <c r="H43" s="34">
        <v>100</v>
      </c>
      <c r="I43" s="23">
        <f>SUM(H43)+2.5</f>
        <v>102.5</v>
      </c>
      <c r="J43" s="23">
        <f>SUM(I43)+2.5</f>
        <v>105</v>
      </c>
      <c r="K43" s="23"/>
      <c r="L43" s="23"/>
      <c r="M43" s="24"/>
    </row>
    <row r="44" spans="1:13" s="2" customFormat="1" ht="14.1" customHeight="1" thickBot="1" x14ac:dyDescent="0.35">
      <c r="A44" s="105"/>
      <c r="B44" s="16" t="s">
        <v>105</v>
      </c>
      <c r="C44" s="17"/>
      <c r="D44" s="18" t="s">
        <v>209</v>
      </c>
      <c r="E44" s="19"/>
      <c r="F44" s="19"/>
      <c r="G44" s="20"/>
      <c r="H44" s="35"/>
      <c r="I44" s="13"/>
      <c r="J44" s="13"/>
      <c r="K44" s="13"/>
      <c r="L44" s="13"/>
      <c r="M44" s="15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234">
    <mergeCell ref="D41:G41"/>
    <mergeCell ref="H41:H42"/>
    <mergeCell ref="I41:I42"/>
    <mergeCell ref="J41:J42"/>
    <mergeCell ref="J39:J40"/>
    <mergeCell ref="M41:M42"/>
    <mergeCell ref="K41:K42"/>
    <mergeCell ref="L41:L42"/>
    <mergeCell ref="K39:K40"/>
    <mergeCell ref="L39:L40"/>
    <mergeCell ref="B42:C42"/>
    <mergeCell ref="D42:G42"/>
    <mergeCell ref="A43:A44"/>
    <mergeCell ref="B43:C43"/>
    <mergeCell ref="D43:G43"/>
    <mergeCell ref="H43:H44"/>
    <mergeCell ref="D44:G44"/>
    <mergeCell ref="I43:I44"/>
    <mergeCell ref="A41:A42"/>
    <mergeCell ref="B41:C41"/>
    <mergeCell ref="J37:J38"/>
    <mergeCell ref="A1:M1"/>
    <mergeCell ref="J43:J44"/>
    <mergeCell ref="K43:K44"/>
    <mergeCell ref="L43:L44"/>
    <mergeCell ref="M43:M44"/>
    <mergeCell ref="B44:C44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B36:C36"/>
    <mergeCell ref="D36:G36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I15:I16"/>
    <mergeCell ref="A13:A14"/>
    <mergeCell ref="B13:C13"/>
    <mergeCell ref="D13:G13"/>
    <mergeCell ref="H13:H14"/>
    <mergeCell ref="I13:I14"/>
    <mergeCell ref="A9:A10"/>
    <mergeCell ref="B9:C9"/>
    <mergeCell ref="B11:C11"/>
    <mergeCell ref="D11:G11"/>
    <mergeCell ref="H11:H12"/>
    <mergeCell ref="A15:A16"/>
    <mergeCell ref="B15:C15"/>
    <mergeCell ref="D15:G15"/>
    <mergeCell ref="H15:H16"/>
    <mergeCell ref="L9:L10"/>
    <mergeCell ref="M9:M10"/>
    <mergeCell ref="B10:C10"/>
    <mergeCell ref="D10:G10"/>
    <mergeCell ref="J9:J10"/>
    <mergeCell ref="A11:A12"/>
    <mergeCell ref="I11:I12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B6:C6"/>
    <mergeCell ref="D6:G6"/>
    <mergeCell ref="L7:L8"/>
    <mergeCell ref="M7:M8"/>
    <mergeCell ref="B8:C8"/>
    <mergeCell ref="D8:G8"/>
    <mergeCell ref="K5:K6"/>
    <mergeCell ref="L5:L6"/>
    <mergeCell ref="M5:M6"/>
    <mergeCell ref="J7:J8"/>
    <mergeCell ref="K7:K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I3:I4"/>
    <mergeCell ref="J3:J4"/>
    <mergeCell ref="K3:K4"/>
    <mergeCell ref="D9:G9"/>
    <mergeCell ref="H9:H10"/>
    <mergeCell ref="I9:I10"/>
    <mergeCell ref="K9:K10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B21-758E-43D4-9648-67A7CD11EA93}">
  <sheetPr codeName="Sheet5">
    <tabColor theme="7"/>
    <pageSetUpPr fitToPage="1"/>
  </sheetPr>
  <dimension ref="A1:M53"/>
  <sheetViews>
    <sheetView zoomScale="110" zoomScaleNormal="110" workbookViewId="0">
      <selection activeCell="H19" sqref="H19:J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210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93">
        <v>30</v>
      </c>
      <c r="I5" s="23">
        <f>SUM(H5)+2.25</f>
        <v>32.25</v>
      </c>
      <c r="J5" s="23">
        <f>SUM(I5)+2.25</f>
        <v>34.5</v>
      </c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93">
        <v>34</v>
      </c>
      <c r="I7" s="23">
        <f>SUM(H7)+0.25</f>
        <v>34.25</v>
      </c>
      <c r="J7" s="23">
        <f>SUM(I7)+0.25</f>
        <v>34.5</v>
      </c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>
        <v>52</v>
      </c>
      <c r="I9" s="23">
        <f>SUM(H9)+1.3</f>
        <v>53.3</v>
      </c>
      <c r="J9" s="23">
        <f>SUM(I9)+1.3</f>
        <v>54.599999999999994</v>
      </c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93">
        <v>76</v>
      </c>
      <c r="I11" s="23">
        <f>SUM(H11)+4.5</f>
        <v>80.5</v>
      </c>
      <c r="J11" s="23">
        <f>SUM(I11)+4.5</f>
        <v>85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90</v>
      </c>
      <c r="I13" s="12">
        <f>SUM(H13)+5</f>
        <v>95</v>
      </c>
      <c r="J13" s="12">
        <f>SUM(I13)+5</f>
        <v>100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117</v>
      </c>
      <c r="C15" s="30"/>
      <c r="D15" s="50"/>
      <c r="E15" s="51"/>
      <c r="F15" s="51"/>
      <c r="G15" s="52"/>
      <c r="H15" s="63">
        <v>13.5</v>
      </c>
      <c r="I15" s="12">
        <f>SUM(H15)+0.7</f>
        <v>14.2</v>
      </c>
      <c r="J15" s="12">
        <f>SUM(I15)+0.7</f>
        <v>14.899999999999999</v>
      </c>
      <c r="K15" s="53"/>
      <c r="L15" s="53"/>
      <c r="M15" s="100"/>
    </row>
    <row r="16" spans="1:13" s="2" customFormat="1" ht="14.1" customHeight="1" x14ac:dyDescent="0.3">
      <c r="A16" s="86"/>
      <c r="B16" s="55" t="s">
        <v>116</v>
      </c>
      <c r="C16" s="56"/>
      <c r="D16" s="102" t="s">
        <v>135</v>
      </c>
      <c r="E16" s="103"/>
      <c r="F16" s="103"/>
      <c r="G16" s="104"/>
      <c r="H16" s="34"/>
      <c r="I16" s="21"/>
      <c r="J16" s="21"/>
      <c r="K16" s="49"/>
      <c r="L16" s="49"/>
      <c r="M16" s="101"/>
    </row>
    <row r="17" spans="1:13" s="2" customFormat="1" ht="14.1" customHeight="1" x14ac:dyDescent="0.3">
      <c r="A17" s="92">
        <v>8</v>
      </c>
      <c r="B17" s="29" t="s">
        <v>114</v>
      </c>
      <c r="C17" s="30"/>
      <c r="D17" s="50"/>
      <c r="E17" s="51"/>
      <c r="F17" s="51"/>
      <c r="G17" s="52"/>
      <c r="H17" s="63">
        <v>13.5</v>
      </c>
      <c r="I17" s="108">
        <f>SUM(H17)+0.7</f>
        <v>14.2</v>
      </c>
      <c r="J17" s="108">
        <f>SUM(I17)+0.7</f>
        <v>14.899999999999999</v>
      </c>
      <c r="K17" s="53"/>
      <c r="L17" s="53"/>
      <c r="M17" s="100"/>
    </row>
    <row r="18" spans="1:13" s="2" customFormat="1" ht="14.1" customHeight="1" x14ac:dyDescent="0.3">
      <c r="A18" s="86"/>
      <c r="B18" s="55" t="s">
        <v>113</v>
      </c>
      <c r="C18" s="56"/>
      <c r="D18" s="102" t="s">
        <v>112</v>
      </c>
      <c r="E18" s="103"/>
      <c r="F18" s="103"/>
      <c r="G18" s="104"/>
      <c r="H18" s="34"/>
      <c r="I18" s="109"/>
      <c r="J18" s="109"/>
      <c r="K18" s="49"/>
      <c r="L18" s="49"/>
      <c r="M18" s="101"/>
    </row>
    <row r="19" spans="1:13" s="2" customFormat="1" ht="14.1" customHeight="1" x14ac:dyDescent="0.3">
      <c r="A19" s="92">
        <v>9</v>
      </c>
      <c r="B19" s="29" t="s">
        <v>146</v>
      </c>
      <c r="C19" s="30"/>
      <c r="D19" s="50"/>
      <c r="E19" s="51"/>
      <c r="F19" s="51"/>
      <c r="G19" s="52"/>
      <c r="H19" s="63">
        <v>3.5</v>
      </c>
      <c r="I19" s="108">
        <v>3.5</v>
      </c>
      <c r="J19" s="108">
        <v>3.5</v>
      </c>
      <c r="K19" s="12"/>
      <c r="L19" s="12"/>
      <c r="M19" s="14"/>
    </row>
    <row r="20" spans="1:13" s="2" customFormat="1" ht="14.1" customHeight="1" x14ac:dyDescent="0.3">
      <c r="A20" s="86"/>
      <c r="B20" s="55" t="s">
        <v>147</v>
      </c>
      <c r="C20" s="56"/>
      <c r="D20" s="102"/>
      <c r="E20" s="103"/>
      <c r="F20" s="103"/>
      <c r="G20" s="104"/>
      <c r="H20" s="34"/>
      <c r="I20" s="109"/>
      <c r="J20" s="109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43</v>
      </c>
      <c r="C21" s="30"/>
      <c r="D21" s="50" t="s">
        <v>72</v>
      </c>
      <c r="E21" s="51"/>
      <c r="F21" s="51"/>
      <c r="G21" s="52"/>
      <c r="H21" s="63">
        <v>92</v>
      </c>
      <c r="I21" s="12">
        <f>SUM(H21)+4</f>
        <v>96</v>
      </c>
      <c r="J21" s="12">
        <f>SUM(I21)+4</f>
        <v>100</v>
      </c>
      <c r="K21" s="12"/>
      <c r="L21" s="12"/>
      <c r="M21" s="14"/>
    </row>
    <row r="22" spans="1:13" s="2" customFormat="1" ht="14.1" customHeight="1" x14ac:dyDescent="0.3">
      <c r="A22" s="86"/>
      <c r="B22" s="55" t="s">
        <v>44</v>
      </c>
      <c r="C22" s="56"/>
      <c r="D22" s="57" t="s">
        <v>71</v>
      </c>
      <c r="E22" s="58"/>
      <c r="F22" s="58"/>
      <c r="G22" s="59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84</v>
      </c>
      <c r="C23" s="30"/>
      <c r="D23" s="50" t="s">
        <v>83</v>
      </c>
      <c r="E23" s="51"/>
      <c r="F23" s="51"/>
      <c r="G23" s="52"/>
      <c r="H23" s="63">
        <v>50</v>
      </c>
      <c r="I23" s="12">
        <f>SUM(H23)+2</f>
        <v>52</v>
      </c>
      <c r="J23" s="12">
        <f>SUM(I23)+2</f>
        <v>54</v>
      </c>
      <c r="K23" s="12"/>
      <c r="L23" s="12"/>
      <c r="M23" s="14"/>
    </row>
    <row r="24" spans="1:13" s="2" customFormat="1" ht="14.1" customHeight="1" x14ac:dyDescent="0.3">
      <c r="A24" s="86"/>
      <c r="B24" s="55" t="s">
        <v>82</v>
      </c>
      <c r="C24" s="56"/>
      <c r="D24" s="36" t="s">
        <v>81</v>
      </c>
      <c r="E24" s="37"/>
      <c r="F24" s="37"/>
      <c r="G24" s="38"/>
      <c r="H24" s="34"/>
      <c r="I24" s="21"/>
      <c r="J24" s="21"/>
      <c r="K24" s="21"/>
      <c r="L24" s="21"/>
      <c r="M24" s="25"/>
    </row>
    <row r="25" spans="1:13" s="2" customFormat="1" ht="14.1" customHeight="1" x14ac:dyDescent="0.3">
      <c r="A25" s="92">
        <v>12</v>
      </c>
      <c r="B25" s="29" t="s">
        <v>45</v>
      </c>
      <c r="C25" s="30"/>
      <c r="D25" s="50" t="s">
        <v>46</v>
      </c>
      <c r="E25" s="51"/>
      <c r="F25" s="51"/>
      <c r="G25" s="52"/>
      <c r="H25" s="63">
        <v>27</v>
      </c>
      <c r="I25" s="12">
        <f>SUM(H25)+1.1</f>
        <v>28.1</v>
      </c>
      <c r="J25" s="12">
        <f>SUM(I25)+1.1</f>
        <v>29.200000000000003</v>
      </c>
      <c r="K25" s="53"/>
      <c r="L25" s="53"/>
      <c r="M25" s="100"/>
    </row>
    <row r="26" spans="1:13" s="2" customFormat="1" ht="14.1" customHeight="1" x14ac:dyDescent="0.3">
      <c r="A26" s="86"/>
      <c r="B26" s="55" t="s">
        <v>47</v>
      </c>
      <c r="C26" s="56"/>
      <c r="D26" s="57" t="s">
        <v>70</v>
      </c>
      <c r="E26" s="58"/>
      <c r="F26" s="58"/>
      <c r="G26" s="59"/>
      <c r="H26" s="34"/>
      <c r="I26" s="21"/>
      <c r="J26" s="21"/>
      <c r="K26" s="49"/>
      <c r="L26" s="49"/>
      <c r="M26" s="101"/>
    </row>
    <row r="27" spans="1:13" s="2" customFormat="1" ht="14.1" customHeight="1" x14ac:dyDescent="0.3">
      <c r="A27" s="92">
        <v>13</v>
      </c>
      <c r="B27" s="29" t="s">
        <v>48</v>
      </c>
      <c r="C27" s="30"/>
      <c r="D27" s="50" t="s">
        <v>46</v>
      </c>
      <c r="E27" s="51"/>
      <c r="F27" s="51"/>
      <c r="G27" s="52"/>
      <c r="H27" s="63">
        <v>35.5</v>
      </c>
      <c r="I27" s="12">
        <f>SUM(H27)+1.3</f>
        <v>36.799999999999997</v>
      </c>
      <c r="J27" s="12">
        <f>SUM(I27)+1.3</f>
        <v>38.099999999999994</v>
      </c>
      <c r="K27" s="53"/>
      <c r="L27" s="53"/>
      <c r="M27" s="100"/>
    </row>
    <row r="28" spans="1:13" s="2" customFormat="1" ht="14.1" customHeight="1" x14ac:dyDescent="0.3">
      <c r="A28" s="86"/>
      <c r="B28" s="55" t="s">
        <v>49</v>
      </c>
      <c r="C28" s="56"/>
      <c r="D28" s="57" t="s">
        <v>70</v>
      </c>
      <c r="E28" s="58"/>
      <c r="F28" s="58"/>
      <c r="G28" s="59"/>
      <c r="H28" s="34"/>
      <c r="I28" s="21"/>
      <c r="J28" s="21"/>
      <c r="K28" s="49"/>
      <c r="L28" s="49"/>
      <c r="M28" s="101"/>
    </row>
    <row r="29" spans="1:13" s="2" customFormat="1" ht="14.1" customHeight="1" x14ac:dyDescent="0.3">
      <c r="A29" s="92">
        <v>14</v>
      </c>
      <c r="B29" s="29" t="s">
        <v>50</v>
      </c>
      <c r="C29" s="30"/>
      <c r="D29" s="50" t="s">
        <v>51</v>
      </c>
      <c r="E29" s="51"/>
      <c r="F29" s="51"/>
      <c r="G29" s="52"/>
      <c r="H29" s="63"/>
      <c r="I29" s="12"/>
      <c r="J29" s="12"/>
      <c r="K29" s="12"/>
      <c r="L29" s="12"/>
      <c r="M29" s="14"/>
    </row>
    <row r="30" spans="1:13" s="2" customFormat="1" ht="14.1" customHeight="1" x14ac:dyDescent="0.3">
      <c r="A30" s="86"/>
      <c r="B30" s="55" t="s">
        <v>52</v>
      </c>
      <c r="C30" s="56"/>
      <c r="D30" s="57" t="s">
        <v>69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53</v>
      </c>
      <c r="C31" s="30"/>
      <c r="D31" s="50" t="s">
        <v>54</v>
      </c>
      <c r="E31" s="51"/>
      <c r="F31" s="51"/>
      <c r="G31" s="52"/>
      <c r="H31" s="63"/>
      <c r="I31" s="12"/>
      <c r="J31" s="12"/>
      <c r="K31" s="12"/>
      <c r="L31" s="12"/>
      <c r="M31" s="14"/>
    </row>
    <row r="32" spans="1:13" s="2" customFormat="1" ht="14.1" customHeight="1" x14ac:dyDescent="0.3">
      <c r="A32" s="86"/>
      <c r="B32" s="55" t="s">
        <v>55</v>
      </c>
      <c r="C32" s="56"/>
      <c r="D32" s="57" t="s">
        <v>68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67</v>
      </c>
      <c r="C33" s="30"/>
      <c r="D33" s="50" t="s">
        <v>65</v>
      </c>
      <c r="E33" s="51"/>
      <c r="F33" s="51"/>
      <c r="G33" s="52"/>
      <c r="H33" s="63"/>
      <c r="I33" s="12"/>
      <c r="J33" s="12"/>
      <c r="K33" s="12"/>
      <c r="L33" s="12"/>
      <c r="M33" s="14"/>
    </row>
    <row r="34" spans="1:13" s="2" customFormat="1" ht="14.1" customHeight="1" x14ac:dyDescent="0.3">
      <c r="A34" s="86"/>
      <c r="B34" s="55" t="s">
        <v>66</v>
      </c>
      <c r="C34" s="56"/>
      <c r="D34" s="57" t="s">
        <v>65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111</v>
      </c>
      <c r="C35" s="30"/>
      <c r="D35" s="50" t="s">
        <v>110</v>
      </c>
      <c r="E35" s="51"/>
      <c r="F35" s="51"/>
      <c r="G35" s="52"/>
      <c r="H35" s="63"/>
      <c r="I35" s="12"/>
      <c r="J35" s="12"/>
      <c r="K35" s="12"/>
      <c r="L35" s="12"/>
      <c r="M35" s="14"/>
    </row>
    <row r="36" spans="1:13" s="2" customFormat="1" ht="14.1" customHeight="1" x14ac:dyDescent="0.3">
      <c r="A36" s="86"/>
      <c r="B36" s="55" t="s">
        <v>109</v>
      </c>
      <c r="C36" s="56"/>
      <c r="D36" s="57" t="s">
        <v>108</v>
      </c>
      <c r="E36" s="58"/>
      <c r="F36" s="58"/>
      <c r="G36" s="59"/>
      <c r="H36" s="34"/>
      <c r="I36" s="21"/>
      <c r="J36" s="21"/>
      <c r="K36" s="21"/>
      <c r="L36" s="21"/>
      <c r="M36" s="25"/>
    </row>
    <row r="37" spans="1:13" s="2" customFormat="1" ht="14.1" customHeight="1" x14ac:dyDescent="0.3">
      <c r="A37" s="92">
        <v>18</v>
      </c>
      <c r="B37" s="29" t="s">
        <v>134</v>
      </c>
      <c r="C37" s="30"/>
      <c r="D37" s="50" t="s">
        <v>133</v>
      </c>
      <c r="E37" s="51"/>
      <c r="F37" s="51"/>
      <c r="G37" s="52"/>
      <c r="H37" s="63">
        <v>8.5</v>
      </c>
      <c r="I37" s="12">
        <f>SUM(H37)+0.5</f>
        <v>9</v>
      </c>
      <c r="J37" s="12">
        <f>SUM(I37)+0.5</f>
        <v>9.5</v>
      </c>
      <c r="K37" s="12"/>
      <c r="L37" s="12"/>
      <c r="M37" s="14"/>
    </row>
    <row r="38" spans="1:13" s="2" customFormat="1" ht="14.1" customHeight="1" x14ac:dyDescent="0.3">
      <c r="A38" s="86"/>
      <c r="B38" s="55" t="s">
        <v>132</v>
      </c>
      <c r="C38" s="56"/>
      <c r="D38" s="57" t="s">
        <v>131</v>
      </c>
      <c r="E38" s="58"/>
      <c r="F38" s="58"/>
      <c r="G38" s="59"/>
      <c r="H38" s="34"/>
      <c r="I38" s="21"/>
      <c r="J38" s="21"/>
      <c r="K38" s="21"/>
      <c r="L38" s="21"/>
      <c r="M38" s="25"/>
    </row>
    <row r="39" spans="1:13" s="2" customFormat="1" ht="14.1" customHeight="1" x14ac:dyDescent="0.3">
      <c r="A39" s="92">
        <v>19</v>
      </c>
      <c r="B39" s="29" t="s">
        <v>130</v>
      </c>
      <c r="C39" s="30"/>
      <c r="D39" s="50" t="s">
        <v>129</v>
      </c>
      <c r="E39" s="51"/>
      <c r="F39" s="51"/>
      <c r="G39" s="52"/>
      <c r="H39" s="63">
        <v>6.5</v>
      </c>
      <c r="I39" s="12">
        <f>SUM(H39)+0.3</f>
        <v>6.8</v>
      </c>
      <c r="J39" s="12">
        <f>SUM(I39)+0.3</f>
        <v>7.1</v>
      </c>
      <c r="K39" s="12"/>
      <c r="L39" s="12"/>
      <c r="M39" s="14"/>
    </row>
    <row r="40" spans="1:13" s="2" customFormat="1" ht="14.1" customHeight="1" x14ac:dyDescent="0.3">
      <c r="A40" s="86"/>
      <c r="B40" s="55" t="s">
        <v>128</v>
      </c>
      <c r="C40" s="56"/>
      <c r="D40" s="57" t="s">
        <v>127</v>
      </c>
      <c r="E40" s="58"/>
      <c r="F40" s="58"/>
      <c r="G40" s="59"/>
      <c r="H40" s="34"/>
      <c r="I40" s="21"/>
      <c r="J40" s="21"/>
      <c r="K40" s="21"/>
      <c r="L40" s="21"/>
      <c r="M40" s="25"/>
    </row>
    <row r="41" spans="1:13" ht="14.1" customHeight="1" x14ac:dyDescent="0.3">
      <c r="A41" s="92">
        <v>20</v>
      </c>
      <c r="B41" s="29" t="s">
        <v>77</v>
      </c>
      <c r="C41" s="30"/>
      <c r="D41" s="54"/>
      <c r="E41" s="54"/>
      <c r="F41" s="54"/>
      <c r="G41" s="54"/>
      <c r="H41" s="63">
        <v>13</v>
      </c>
      <c r="I41" s="12">
        <f>SUM(H41)+0.5</f>
        <v>13.5</v>
      </c>
      <c r="J41" s="12">
        <f>SUM(I41)+0.5</f>
        <v>14</v>
      </c>
      <c r="K41" s="12"/>
      <c r="L41" s="12"/>
      <c r="M41" s="14"/>
    </row>
    <row r="42" spans="1:13" ht="14.1" customHeight="1" x14ac:dyDescent="0.3">
      <c r="A42" s="86"/>
      <c r="B42" s="44" t="s">
        <v>78</v>
      </c>
      <c r="C42" s="45"/>
      <c r="D42" s="36"/>
      <c r="E42" s="37"/>
      <c r="F42" s="37"/>
      <c r="G42" s="38"/>
      <c r="H42" s="34"/>
      <c r="I42" s="21"/>
      <c r="J42" s="21"/>
      <c r="K42" s="21"/>
      <c r="L42" s="21"/>
      <c r="M42" s="25"/>
    </row>
    <row r="43" spans="1:13" ht="14.1" customHeight="1" x14ac:dyDescent="0.3">
      <c r="A43" s="92">
        <v>21</v>
      </c>
      <c r="B43" s="29" t="s">
        <v>79</v>
      </c>
      <c r="C43" s="30"/>
      <c r="D43" s="54"/>
      <c r="E43" s="54"/>
      <c r="F43" s="54"/>
      <c r="G43" s="54"/>
      <c r="H43" s="63">
        <v>14</v>
      </c>
      <c r="I43" s="12">
        <f>SUM(H43)+0.5</f>
        <v>14.5</v>
      </c>
      <c r="J43" s="12">
        <f>SUM(I43)+0.5</f>
        <v>15</v>
      </c>
      <c r="K43" s="12"/>
      <c r="L43" s="12"/>
      <c r="M43" s="14"/>
    </row>
    <row r="44" spans="1:13" ht="14.1" customHeight="1" x14ac:dyDescent="0.3">
      <c r="A44" s="86"/>
      <c r="B44" s="49" t="s">
        <v>80</v>
      </c>
      <c r="C44" s="49"/>
      <c r="D44" s="36"/>
      <c r="E44" s="37"/>
      <c r="F44" s="37"/>
      <c r="G44" s="38"/>
      <c r="H44" s="34"/>
      <c r="I44" s="21"/>
      <c r="J44" s="21"/>
      <c r="K44" s="21"/>
      <c r="L44" s="21"/>
      <c r="M44" s="25"/>
    </row>
    <row r="45" spans="1:13" ht="14.1" customHeight="1" x14ac:dyDescent="0.3">
      <c r="A45" s="92">
        <v>22</v>
      </c>
      <c r="B45" s="29" t="s">
        <v>211</v>
      </c>
      <c r="C45" s="30"/>
      <c r="D45" s="54"/>
      <c r="E45" s="54"/>
      <c r="F45" s="54"/>
      <c r="G45" s="54"/>
      <c r="H45" s="63">
        <v>9</v>
      </c>
      <c r="I45" s="12">
        <f>SUM(H45)+0.4</f>
        <v>9.4</v>
      </c>
      <c r="J45" s="12">
        <f>SUM(I45)+0.4</f>
        <v>9.8000000000000007</v>
      </c>
      <c r="K45" s="12"/>
      <c r="L45" s="12"/>
      <c r="M45" s="14"/>
    </row>
    <row r="46" spans="1:13" ht="14.1" customHeight="1" x14ac:dyDescent="0.3">
      <c r="A46" s="86"/>
      <c r="B46" s="44" t="s">
        <v>212</v>
      </c>
      <c r="C46" s="45"/>
      <c r="D46" s="36"/>
      <c r="E46" s="37"/>
      <c r="F46" s="37"/>
      <c r="G46" s="38"/>
      <c r="H46" s="34"/>
      <c r="I46" s="21"/>
      <c r="J46" s="21"/>
      <c r="K46" s="21"/>
      <c r="L46" s="21"/>
      <c r="M46" s="25"/>
    </row>
    <row r="47" spans="1:13" ht="14.1" customHeight="1" x14ac:dyDescent="0.3">
      <c r="A47" s="92">
        <v>23</v>
      </c>
      <c r="B47" s="29" t="s">
        <v>213</v>
      </c>
      <c r="C47" s="30"/>
      <c r="D47" s="54"/>
      <c r="E47" s="54"/>
      <c r="F47" s="54"/>
      <c r="G47" s="54"/>
      <c r="H47" s="63">
        <v>9</v>
      </c>
      <c r="I47" s="12">
        <f>SUM(H47)+0.4</f>
        <v>9.4</v>
      </c>
      <c r="J47" s="12">
        <f>SUM(I47)+0.4</f>
        <v>9.8000000000000007</v>
      </c>
      <c r="K47" s="12"/>
      <c r="L47" s="12"/>
      <c r="M47" s="14"/>
    </row>
    <row r="48" spans="1:13" ht="14.1" customHeight="1" thickBot="1" x14ac:dyDescent="0.35">
      <c r="A48" s="105"/>
      <c r="B48" s="107" t="s">
        <v>214</v>
      </c>
      <c r="C48" s="107"/>
      <c r="D48" s="18"/>
      <c r="E48" s="19"/>
      <c r="F48" s="19"/>
      <c r="G48" s="20"/>
      <c r="H48" s="106"/>
      <c r="I48" s="13"/>
      <c r="J48" s="13"/>
      <c r="K48" s="13"/>
      <c r="L48" s="13"/>
      <c r="M48" s="15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</sheetData>
  <mergeCells count="256">
    <mergeCell ref="L9:L10"/>
    <mergeCell ref="L11:L12"/>
    <mergeCell ref="L13:L14"/>
    <mergeCell ref="L15:L16"/>
    <mergeCell ref="A1:K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M7:M8"/>
    <mergeCell ref="B8:C8"/>
    <mergeCell ref="D8:G8"/>
    <mergeCell ref="J5:J6"/>
    <mergeCell ref="K5:K6"/>
    <mergeCell ref="M5:M6"/>
    <mergeCell ref="B6:C6"/>
    <mergeCell ref="D6:G6"/>
    <mergeCell ref="L5:L6"/>
    <mergeCell ref="L7:L8"/>
    <mergeCell ref="D5:G5"/>
    <mergeCell ref="H5:H6"/>
    <mergeCell ref="I5:I6"/>
    <mergeCell ref="L3:L4"/>
    <mergeCell ref="J7:J8"/>
    <mergeCell ref="K7:K8"/>
    <mergeCell ref="A11:A12"/>
    <mergeCell ref="B11:C11"/>
    <mergeCell ref="D11:G11"/>
    <mergeCell ref="A9:A10"/>
    <mergeCell ref="B9:C9"/>
    <mergeCell ref="M3:M4"/>
    <mergeCell ref="B4:C4"/>
    <mergeCell ref="D4:G4"/>
    <mergeCell ref="A5:A6"/>
    <mergeCell ref="B5:C5"/>
    <mergeCell ref="H9:H10"/>
    <mergeCell ref="J11:J12"/>
    <mergeCell ref="I9:I10"/>
    <mergeCell ref="I11:I12"/>
    <mergeCell ref="K11:K12"/>
    <mergeCell ref="A7:A8"/>
    <mergeCell ref="B7:C7"/>
    <mergeCell ref="D7:G7"/>
    <mergeCell ref="H7:H8"/>
    <mergeCell ref="I7:I8"/>
    <mergeCell ref="M11:M12"/>
    <mergeCell ref="B12:C12"/>
    <mergeCell ref="D12:G12"/>
    <mergeCell ref="J9:J10"/>
    <mergeCell ref="K9:K10"/>
    <mergeCell ref="M9:M10"/>
    <mergeCell ref="B10:C10"/>
    <mergeCell ref="D10:G10"/>
    <mergeCell ref="H11:H12"/>
    <mergeCell ref="D9:G9"/>
    <mergeCell ref="A15:A16"/>
    <mergeCell ref="B15:C15"/>
    <mergeCell ref="D15:G15"/>
    <mergeCell ref="H15:H16"/>
    <mergeCell ref="A13:A14"/>
    <mergeCell ref="B13:C13"/>
    <mergeCell ref="D13:G13"/>
    <mergeCell ref="H13:H14"/>
    <mergeCell ref="J13:J14"/>
    <mergeCell ref="K13:K14"/>
    <mergeCell ref="M13:M14"/>
    <mergeCell ref="B14:C14"/>
    <mergeCell ref="D14:G14"/>
    <mergeCell ref="I13:I14"/>
    <mergeCell ref="J15:J16"/>
    <mergeCell ref="I15:I16"/>
    <mergeCell ref="J17:J18"/>
    <mergeCell ref="K15:K16"/>
    <mergeCell ref="M15:M16"/>
    <mergeCell ref="B16:C16"/>
    <mergeCell ref="D16:G16"/>
    <mergeCell ref="L17:L18"/>
    <mergeCell ref="A19:A20"/>
    <mergeCell ref="B19:C19"/>
    <mergeCell ref="D19:G19"/>
    <mergeCell ref="H19:H20"/>
    <mergeCell ref="A17:A18"/>
    <mergeCell ref="B17:C17"/>
    <mergeCell ref="D17:G17"/>
    <mergeCell ref="H17:H18"/>
    <mergeCell ref="L23:L24"/>
    <mergeCell ref="J23:J24"/>
    <mergeCell ref="K23:K24"/>
    <mergeCell ref="K17:K18"/>
    <mergeCell ref="M17:M18"/>
    <mergeCell ref="B18:C18"/>
    <mergeCell ref="D18:G18"/>
    <mergeCell ref="I17:I18"/>
    <mergeCell ref="I19:I20"/>
    <mergeCell ref="L19:L20"/>
    <mergeCell ref="J19:J20"/>
    <mergeCell ref="K19:K20"/>
    <mergeCell ref="M19:M20"/>
    <mergeCell ref="B20:C20"/>
    <mergeCell ref="D20:G20"/>
    <mergeCell ref="L21:L22"/>
    <mergeCell ref="A23:A24"/>
    <mergeCell ref="B23:C23"/>
    <mergeCell ref="D23:G23"/>
    <mergeCell ref="H23:H24"/>
    <mergeCell ref="A21:A22"/>
    <mergeCell ref="B21:C21"/>
    <mergeCell ref="D21:G21"/>
    <mergeCell ref="H21:H22"/>
    <mergeCell ref="M23:M24"/>
    <mergeCell ref="B24:C24"/>
    <mergeCell ref="D24:G24"/>
    <mergeCell ref="J21:J22"/>
    <mergeCell ref="K21:K22"/>
    <mergeCell ref="M21:M22"/>
    <mergeCell ref="B22:C22"/>
    <mergeCell ref="D22:G22"/>
    <mergeCell ref="I21:I22"/>
    <mergeCell ref="I23:I24"/>
    <mergeCell ref="M25:M26"/>
    <mergeCell ref="B26:C26"/>
    <mergeCell ref="D26:G26"/>
    <mergeCell ref="L25:L26"/>
    <mergeCell ref="I25:I26"/>
    <mergeCell ref="A27:A28"/>
    <mergeCell ref="B27:C27"/>
    <mergeCell ref="D27:G27"/>
    <mergeCell ref="H27:H28"/>
    <mergeCell ref="A25:A26"/>
    <mergeCell ref="B28:C28"/>
    <mergeCell ref="D28:G28"/>
    <mergeCell ref="L27:L28"/>
    <mergeCell ref="I27:I28"/>
    <mergeCell ref="L29:L30"/>
    <mergeCell ref="J25:J26"/>
    <mergeCell ref="K25:K26"/>
    <mergeCell ref="B25:C25"/>
    <mergeCell ref="D25:G25"/>
    <mergeCell ref="H25:H26"/>
    <mergeCell ref="I29:I30"/>
    <mergeCell ref="I31:I32"/>
    <mergeCell ref="J27:J28"/>
    <mergeCell ref="K27:K28"/>
    <mergeCell ref="M27:M28"/>
    <mergeCell ref="K31:K32"/>
    <mergeCell ref="M31:M32"/>
    <mergeCell ref="J29:J30"/>
    <mergeCell ref="K29:K30"/>
    <mergeCell ref="A31:A32"/>
    <mergeCell ref="B31:C31"/>
    <mergeCell ref="D31:G31"/>
    <mergeCell ref="H31:H32"/>
    <mergeCell ref="A29:A30"/>
    <mergeCell ref="B29:C29"/>
    <mergeCell ref="D29:G29"/>
    <mergeCell ref="H29:H30"/>
    <mergeCell ref="B32:C32"/>
    <mergeCell ref="D32:G32"/>
    <mergeCell ref="M29:M30"/>
    <mergeCell ref="B30:C30"/>
    <mergeCell ref="D30:G30"/>
    <mergeCell ref="L31:L32"/>
    <mergeCell ref="M33:M34"/>
    <mergeCell ref="B34:C34"/>
    <mergeCell ref="D34:G34"/>
    <mergeCell ref="L33:L34"/>
    <mergeCell ref="I33:I34"/>
    <mergeCell ref="J31:J32"/>
    <mergeCell ref="A35:A36"/>
    <mergeCell ref="B35:C35"/>
    <mergeCell ref="D35:G35"/>
    <mergeCell ref="H35:H36"/>
    <mergeCell ref="A33:A34"/>
    <mergeCell ref="B36:C36"/>
    <mergeCell ref="D36:G36"/>
    <mergeCell ref="I35:I36"/>
    <mergeCell ref="L37:L38"/>
    <mergeCell ref="J33:J34"/>
    <mergeCell ref="K33:K34"/>
    <mergeCell ref="B33:C33"/>
    <mergeCell ref="D33:G33"/>
    <mergeCell ref="H33:H34"/>
    <mergeCell ref="I37:I38"/>
    <mergeCell ref="I39:I40"/>
    <mergeCell ref="J35:J36"/>
    <mergeCell ref="K35:K36"/>
    <mergeCell ref="M35:M36"/>
    <mergeCell ref="K39:K40"/>
    <mergeCell ref="M39:M40"/>
    <mergeCell ref="J37:J38"/>
    <mergeCell ref="K37:K38"/>
    <mergeCell ref="L35:L36"/>
    <mergeCell ref="A39:A40"/>
    <mergeCell ref="B39:C39"/>
    <mergeCell ref="D39:G39"/>
    <mergeCell ref="H39:H40"/>
    <mergeCell ref="A37:A38"/>
    <mergeCell ref="B37:C37"/>
    <mergeCell ref="D37:G37"/>
    <mergeCell ref="H37:H38"/>
    <mergeCell ref="B40:C40"/>
    <mergeCell ref="D40:G40"/>
    <mergeCell ref="M37:M38"/>
    <mergeCell ref="B38:C38"/>
    <mergeCell ref="D38:G38"/>
    <mergeCell ref="L39:L40"/>
    <mergeCell ref="M41:M42"/>
    <mergeCell ref="B42:C42"/>
    <mergeCell ref="D42:G42"/>
    <mergeCell ref="L41:L42"/>
    <mergeCell ref="I41:I42"/>
    <mergeCell ref="J39:J40"/>
    <mergeCell ref="A43:A44"/>
    <mergeCell ref="B43:C43"/>
    <mergeCell ref="D43:G43"/>
    <mergeCell ref="H43:H44"/>
    <mergeCell ref="A41:A42"/>
    <mergeCell ref="B44:C44"/>
    <mergeCell ref="D44:G44"/>
    <mergeCell ref="I43:I44"/>
    <mergeCell ref="L45:L46"/>
    <mergeCell ref="J41:J42"/>
    <mergeCell ref="K41:K42"/>
    <mergeCell ref="B41:C41"/>
    <mergeCell ref="D41:G41"/>
    <mergeCell ref="H41:H42"/>
    <mergeCell ref="J43:J44"/>
    <mergeCell ref="K43:K44"/>
    <mergeCell ref="M43:M44"/>
    <mergeCell ref="K47:K48"/>
    <mergeCell ref="M47:M48"/>
    <mergeCell ref="J45:J46"/>
    <mergeCell ref="K45:K46"/>
    <mergeCell ref="L43:L44"/>
    <mergeCell ref="D45:G45"/>
    <mergeCell ref="H45:H46"/>
    <mergeCell ref="B48:C48"/>
    <mergeCell ref="D48:G48"/>
    <mergeCell ref="J47:J48"/>
    <mergeCell ref="I45:I46"/>
    <mergeCell ref="I47:I48"/>
    <mergeCell ref="M45:M46"/>
    <mergeCell ref="B46:C46"/>
    <mergeCell ref="D46:G46"/>
    <mergeCell ref="L47:L48"/>
    <mergeCell ref="A47:A48"/>
    <mergeCell ref="B47:C47"/>
    <mergeCell ref="D47:G47"/>
    <mergeCell ref="H47:H48"/>
    <mergeCell ref="A45:A46"/>
    <mergeCell ref="B45:C45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B454-E99C-410C-87D8-585869729764}">
  <sheetPr codeName="Sheet6">
    <tabColor theme="7"/>
    <pageSetUpPr fitToPage="1"/>
  </sheetPr>
  <dimension ref="A1:M49"/>
  <sheetViews>
    <sheetView topLeftCell="A7" zoomScale="110" zoomScaleNormal="110" workbookViewId="0">
      <selection activeCell="H19" sqref="H19:J2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93">
        <v>30</v>
      </c>
      <c r="I5" s="23">
        <f>SUM(H5)+2.25</f>
        <v>32.25</v>
      </c>
      <c r="J5" s="23">
        <f>SUM(I5)+2.25</f>
        <v>34.5</v>
      </c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93">
        <v>34</v>
      </c>
      <c r="I7" s="23">
        <f>SUM(H7)+0.25</f>
        <v>34.25</v>
      </c>
      <c r="J7" s="23">
        <f>SUM(I7)+0.25</f>
        <v>34.5</v>
      </c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>
        <v>52</v>
      </c>
      <c r="I9" s="23">
        <f>SUM(H9)+1.3</f>
        <v>53.3</v>
      </c>
      <c r="J9" s="23">
        <f>SUM(I9)+1.3</f>
        <v>54.599999999999994</v>
      </c>
      <c r="K9" s="12"/>
      <c r="L9" s="12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93">
        <v>76</v>
      </c>
      <c r="I11" s="23">
        <f>SUM(H11)+4.5</f>
        <v>80.5</v>
      </c>
      <c r="J11" s="23">
        <f>SUM(I11)+4.5</f>
        <v>85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89</v>
      </c>
      <c r="I13" s="12">
        <f>SUM(H13)+5</f>
        <v>94</v>
      </c>
      <c r="J13" s="12">
        <f>SUM(I13)+5</f>
        <v>99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117</v>
      </c>
      <c r="C15" s="30"/>
      <c r="D15" s="50"/>
      <c r="E15" s="51"/>
      <c r="F15" s="51"/>
      <c r="G15" s="52"/>
      <c r="H15" s="63">
        <v>15</v>
      </c>
      <c r="I15" s="12">
        <f>SUM(H15)+0.7</f>
        <v>15.7</v>
      </c>
      <c r="J15" s="12">
        <f>SUM(I15)+0.7</f>
        <v>16.399999999999999</v>
      </c>
      <c r="K15" s="53"/>
      <c r="L15" s="53"/>
      <c r="M15" s="100"/>
    </row>
    <row r="16" spans="1:13" s="2" customFormat="1" ht="14.1" customHeight="1" x14ac:dyDescent="0.3">
      <c r="A16" s="86"/>
      <c r="B16" s="55" t="s">
        <v>116</v>
      </c>
      <c r="C16" s="56"/>
      <c r="D16" s="102" t="s">
        <v>135</v>
      </c>
      <c r="E16" s="103"/>
      <c r="F16" s="103"/>
      <c r="G16" s="104"/>
      <c r="H16" s="34"/>
      <c r="I16" s="21"/>
      <c r="J16" s="21"/>
      <c r="K16" s="49"/>
      <c r="L16" s="49"/>
      <c r="M16" s="101"/>
    </row>
    <row r="17" spans="1:13" s="2" customFormat="1" ht="14.1" customHeight="1" x14ac:dyDescent="0.3">
      <c r="A17" s="92">
        <v>8</v>
      </c>
      <c r="B17" s="29" t="s">
        <v>114</v>
      </c>
      <c r="C17" s="30"/>
      <c r="D17" s="50"/>
      <c r="E17" s="51"/>
      <c r="F17" s="51"/>
      <c r="G17" s="52"/>
      <c r="H17" s="63">
        <v>15</v>
      </c>
      <c r="I17" s="108">
        <f>SUM(H17)+0.7</f>
        <v>15.7</v>
      </c>
      <c r="J17" s="108">
        <f>SUM(I17)+0.7</f>
        <v>16.399999999999999</v>
      </c>
      <c r="K17" s="53"/>
      <c r="L17" s="53"/>
      <c r="M17" s="100"/>
    </row>
    <row r="18" spans="1:13" s="2" customFormat="1" ht="14.1" customHeight="1" x14ac:dyDescent="0.3">
      <c r="A18" s="86"/>
      <c r="B18" s="55" t="s">
        <v>113</v>
      </c>
      <c r="C18" s="56"/>
      <c r="D18" s="102" t="s">
        <v>112</v>
      </c>
      <c r="E18" s="103"/>
      <c r="F18" s="103"/>
      <c r="G18" s="104"/>
      <c r="H18" s="34"/>
      <c r="I18" s="109"/>
      <c r="J18" s="109"/>
      <c r="K18" s="49"/>
      <c r="L18" s="49"/>
      <c r="M18" s="101"/>
    </row>
    <row r="19" spans="1:13" s="2" customFormat="1" ht="14.1" customHeight="1" x14ac:dyDescent="0.3">
      <c r="A19" s="92">
        <v>9</v>
      </c>
      <c r="B19" s="29" t="s">
        <v>146</v>
      </c>
      <c r="C19" s="30"/>
      <c r="D19" s="50"/>
      <c r="E19" s="51"/>
      <c r="F19" s="51"/>
      <c r="G19" s="52"/>
      <c r="H19" s="63">
        <v>3.5</v>
      </c>
      <c r="I19" s="108">
        <v>3.5</v>
      </c>
      <c r="J19" s="108">
        <v>3.5</v>
      </c>
      <c r="K19" s="12"/>
      <c r="L19" s="12"/>
      <c r="M19" s="14"/>
    </row>
    <row r="20" spans="1:13" s="2" customFormat="1" ht="14.1" customHeight="1" x14ac:dyDescent="0.3">
      <c r="A20" s="86"/>
      <c r="B20" s="55" t="s">
        <v>147</v>
      </c>
      <c r="C20" s="56"/>
      <c r="D20" s="102"/>
      <c r="E20" s="103"/>
      <c r="F20" s="103"/>
      <c r="G20" s="104"/>
      <c r="H20" s="34"/>
      <c r="I20" s="109"/>
      <c r="J20" s="109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43</v>
      </c>
      <c r="C21" s="30"/>
      <c r="D21" s="50" t="s">
        <v>72</v>
      </c>
      <c r="E21" s="51"/>
      <c r="F21" s="51"/>
      <c r="G21" s="52"/>
      <c r="H21" s="63">
        <v>92</v>
      </c>
      <c r="I21" s="12">
        <f>SUM(H21)+4</f>
        <v>96</v>
      </c>
      <c r="J21" s="12">
        <f>SUM(I21)+4</f>
        <v>100</v>
      </c>
      <c r="K21" s="12"/>
      <c r="L21" s="12"/>
      <c r="M21" s="14"/>
    </row>
    <row r="22" spans="1:13" s="2" customFormat="1" ht="14.1" customHeight="1" x14ac:dyDescent="0.3">
      <c r="A22" s="86"/>
      <c r="B22" s="55" t="s">
        <v>44</v>
      </c>
      <c r="C22" s="56"/>
      <c r="D22" s="57" t="s">
        <v>71</v>
      </c>
      <c r="E22" s="58"/>
      <c r="F22" s="58"/>
      <c r="G22" s="59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84</v>
      </c>
      <c r="C23" s="30"/>
      <c r="D23" s="50" t="s">
        <v>83</v>
      </c>
      <c r="E23" s="51"/>
      <c r="F23" s="51"/>
      <c r="G23" s="52"/>
      <c r="H23" s="63">
        <v>46</v>
      </c>
      <c r="I23" s="12">
        <f>SUM(H23)+2</f>
        <v>48</v>
      </c>
      <c r="J23" s="12">
        <f>SUM(I23)+2</f>
        <v>50</v>
      </c>
      <c r="K23" s="12"/>
      <c r="L23" s="12"/>
      <c r="M23" s="14"/>
    </row>
    <row r="24" spans="1:13" s="2" customFormat="1" ht="14.1" customHeight="1" x14ac:dyDescent="0.3">
      <c r="A24" s="86"/>
      <c r="B24" s="55" t="s">
        <v>82</v>
      </c>
      <c r="C24" s="56"/>
      <c r="D24" s="36" t="s">
        <v>81</v>
      </c>
      <c r="E24" s="37"/>
      <c r="F24" s="37"/>
      <c r="G24" s="38"/>
      <c r="H24" s="34"/>
      <c r="I24" s="21"/>
      <c r="J24" s="21"/>
      <c r="K24" s="21"/>
      <c r="L24" s="21"/>
      <c r="M24" s="25"/>
    </row>
    <row r="25" spans="1:13" s="2" customFormat="1" ht="14.1" customHeight="1" x14ac:dyDescent="0.3">
      <c r="A25" s="92">
        <v>12</v>
      </c>
      <c r="B25" s="29" t="s">
        <v>45</v>
      </c>
      <c r="C25" s="30"/>
      <c r="D25" s="50" t="s">
        <v>46</v>
      </c>
      <c r="E25" s="51"/>
      <c r="F25" s="51"/>
      <c r="G25" s="52"/>
      <c r="H25" s="63">
        <v>29</v>
      </c>
      <c r="I25" s="12">
        <f>SUM(H25)+1.1</f>
        <v>30.1</v>
      </c>
      <c r="J25" s="12">
        <f>SUM(I25)+1.1</f>
        <v>31.200000000000003</v>
      </c>
      <c r="K25" s="53"/>
      <c r="L25" s="53"/>
      <c r="M25" s="100"/>
    </row>
    <row r="26" spans="1:13" s="2" customFormat="1" ht="14.1" customHeight="1" x14ac:dyDescent="0.3">
      <c r="A26" s="86"/>
      <c r="B26" s="55" t="s">
        <v>47</v>
      </c>
      <c r="C26" s="56"/>
      <c r="D26" s="57" t="s">
        <v>70</v>
      </c>
      <c r="E26" s="58"/>
      <c r="F26" s="58"/>
      <c r="G26" s="59"/>
      <c r="H26" s="34"/>
      <c r="I26" s="21"/>
      <c r="J26" s="21"/>
      <c r="K26" s="49"/>
      <c r="L26" s="49"/>
      <c r="M26" s="101"/>
    </row>
    <row r="27" spans="1:13" s="2" customFormat="1" ht="14.1" customHeight="1" x14ac:dyDescent="0.3">
      <c r="A27" s="92">
        <v>13</v>
      </c>
      <c r="B27" s="29" t="s">
        <v>48</v>
      </c>
      <c r="C27" s="30"/>
      <c r="D27" s="50" t="s">
        <v>46</v>
      </c>
      <c r="E27" s="51"/>
      <c r="F27" s="51"/>
      <c r="G27" s="52"/>
      <c r="H27" s="63">
        <v>37</v>
      </c>
      <c r="I27" s="12">
        <f>SUM(H27)+1.3</f>
        <v>38.299999999999997</v>
      </c>
      <c r="J27" s="12">
        <f>SUM(I27)+1.3</f>
        <v>39.599999999999994</v>
      </c>
      <c r="K27" s="53"/>
      <c r="L27" s="53"/>
      <c r="M27" s="100"/>
    </row>
    <row r="28" spans="1:13" s="2" customFormat="1" ht="14.1" customHeight="1" x14ac:dyDescent="0.3">
      <c r="A28" s="86"/>
      <c r="B28" s="55" t="s">
        <v>49</v>
      </c>
      <c r="C28" s="56"/>
      <c r="D28" s="57" t="s">
        <v>70</v>
      </c>
      <c r="E28" s="58"/>
      <c r="F28" s="58"/>
      <c r="G28" s="59"/>
      <c r="H28" s="34"/>
      <c r="I28" s="21"/>
      <c r="J28" s="21"/>
      <c r="K28" s="49"/>
      <c r="L28" s="49"/>
      <c r="M28" s="101"/>
    </row>
    <row r="29" spans="1:13" s="2" customFormat="1" ht="14.1" customHeight="1" x14ac:dyDescent="0.3">
      <c r="A29" s="92">
        <v>14</v>
      </c>
      <c r="B29" s="29" t="s">
        <v>50</v>
      </c>
      <c r="C29" s="30"/>
      <c r="D29" s="50" t="s">
        <v>51</v>
      </c>
      <c r="E29" s="51"/>
      <c r="F29" s="51"/>
      <c r="G29" s="52"/>
      <c r="H29" s="63"/>
      <c r="I29" s="12"/>
      <c r="J29" s="12"/>
      <c r="K29" s="12"/>
      <c r="L29" s="12"/>
      <c r="M29" s="14"/>
    </row>
    <row r="30" spans="1:13" s="2" customFormat="1" ht="14.1" customHeight="1" x14ac:dyDescent="0.3">
      <c r="A30" s="86"/>
      <c r="B30" s="55" t="s">
        <v>52</v>
      </c>
      <c r="C30" s="56"/>
      <c r="D30" s="57" t="s">
        <v>69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53</v>
      </c>
      <c r="C31" s="30"/>
      <c r="D31" s="50" t="s">
        <v>54</v>
      </c>
      <c r="E31" s="51"/>
      <c r="F31" s="51"/>
      <c r="G31" s="52"/>
      <c r="H31" s="63"/>
      <c r="I31" s="12"/>
      <c r="J31" s="12"/>
      <c r="K31" s="12"/>
      <c r="L31" s="12"/>
      <c r="M31" s="14"/>
    </row>
    <row r="32" spans="1:13" s="2" customFormat="1" ht="14.1" customHeight="1" x14ac:dyDescent="0.3">
      <c r="A32" s="86"/>
      <c r="B32" s="55" t="s">
        <v>55</v>
      </c>
      <c r="C32" s="56"/>
      <c r="D32" s="57" t="s">
        <v>68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67</v>
      </c>
      <c r="C33" s="30"/>
      <c r="D33" s="50" t="s">
        <v>65</v>
      </c>
      <c r="E33" s="51"/>
      <c r="F33" s="51"/>
      <c r="G33" s="52"/>
      <c r="H33" s="63"/>
      <c r="I33" s="12"/>
      <c r="J33" s="12"/>
      <c r="K33" s="12"/>
      <c r="L33" s="12"/>
      <c r="M33" s="14"/>
    </row>
    <row r="34" spans="1:13" s="2" customFormat="1" ht="14.1" customHeight="1" x14ac:dyDescent="0.3">
      <c r="A34" s="86"/>
      <c r="B34" s="55" t="s">
        <v>66</v>
      </c>
      <c r="C34" s="56"/>
      <c r="D34" s="57" t="s">
        <v>65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111</v>
      </c>
      <c r="C35" s="30"/>
      <c r="D35" s="50" t="s">
        <v>110</v>
      </c>
      <c r="E35" s="51"/>
      <c r="F35" s="51"/>
      <c r="G35" s="52"/>
      <c r="H35" s="63"/>
      <c r="I35" s="12"/>
      <c r="J35" s="12"/>
      <c r="K35" s="12"/>
      <c r="L35" s="12"/>
      <c r="M35" s="14"/>
    </row>
    <row r="36" spans="1:13" s="2" customFormat="1" ht="14.1" customHeight="1" x14ac:dyDescent="0.3">
      <c r="A36" s="86"/>
      <c r="B36" s="55" t="s">
        <v>109</v>
      </c>
      <c r="C36" s="56"/>
      <c r="D36" s="57" t="s">
        <v>108</v>
      </c>
      <c r="E36" s="58"/>
      <c r="F36" s="58"/>
      <c r="G36" s="59"/>
      <c r="H36" s="34"/>
      <c r="I36" s="21"/>
      <c r="J36" s="21"/>
      <c r="K36" s="21"/>
      <c r="L36" s="21"/>
      <c r="M36" s="25"/>
    </row>
    <row r="37" spans="1:13" s="2" customFormat="1" ht="14.1" customHeight="1" x14ac:dyDescent="0.3">
      <c r="A37" s="92">
        <v>18</v>
      </c>
      <c r="B37" s="29" t="s">
        <v>134</v>
      </c>
      <c r="C37" s="30"/>
      <c r="D37" s="50" t="s">
        <v>133</v>
      </c>
      <c r="E37" s="51"/>
      <c r="F37" s="51"/>
      <c r="G37" s="52"/>
      <c r="H37" s="63">
        <v>8.5</v>
      </c>
      <c r="I37" s="12">
        <f>SUM(H37)+0.5</f>
        <v>9</v>
      </c>
      <c r="J37" s="12">
        <f>SUM(I37)+0.5</f>
        <v>9.5</v>
      </c>
      <c r="K37" s="12"/>
      <c r="L37" s="12"/>
      <c r="M37" s="14"/>
    </row>
    <row r="38" spans="1:13" s="2" customFormat="1" ht="14.1" customHeight="1" x14ac:dyDescent="0.3">
      <c r="A38" s="86"/>
      <c r="B38" s="55" t="s">
        <v>132</v>
      </c>
      <c r="C38" s="56"/>
      <c r="D38" s="57" t="s">
        <v>131</v>
      </c>
      <c r="E38" s="58"/>
      <c r="F38" s="58"/>
      <c r="G38" s="59"/>
      <c r="H38" s="34"/>
      <c r="I38" s="21"/>
      <c r="J38" s="21"/>
      <c r="K38" s="21"/>
      <c r="L38" s="21"/>
      <c r="M38" s="25"/>
    </row>
    <row r="39" spans="1:13" s="2" customFormat="1" ht="14.1" customHeight="1" x14ac:dyDescent="0.3">
      <c r="A39" s="92">
        <v>19</v>
      </c>
      <c r="B39" s="29" t="s">
        <v>130</v>
      </c>
      <c r="C39" s="30"/>
      <c r="D39" s="50" t="s">
        <v>129</v>
      </c>
      <c r="E39" s="51"/>
      <c r="F39" s="51"/>
      <c r="G39" s="52"/>
      <c r="H39" s="63">
        <v>6.5</v>
      </c>
      <c r="I39" s="12">
        <f>SUM(H39)+0.3</f>
        <v>6.8</v>
      </c>
      <c r="J39" s="12">
        <f>SUM(I39)+0.3</f>
        <v>7.1</v>
      </c>
      <c r="K39" s="12"/>
      <c r="L39" s="12"/>
      <c r="M39" s="14"/>
    </row>
    <row r="40" spans="1:13" s="2" customFormat="1" ht="14.1" customHeight="1" x14ac:dyDescent="0.3">
      <c r="A40" s="86"/>
      <c r="B40" s="55" t="s">
        <v>128</v>
      </c>
      <c r="C40" s="56"/>
      <c r="D40" s="57" t="s">
        <v>127</v>
      </c>
      <c r="E40" s="58"/>
      <c r="F40" s="58"/>
      <c r="G40" s="59"/>
      <c r="H40" s="34"/>
      <c r="I40" s="21"/>
      <c r="J40" s="21"/>
      <c r="K40" s="21"/>
      <c r="L40" s="21"/>
      <c r="M40" s="25"/>
    </row>
    <row r="41" spans="1:13" ht="14.1" customHeight="1" x14ac:dyDescent="0.3">
      <c r="A41" s="92">
        <v>20</v>
      </c>
      <c r="B41" s="29" t="s">
        <v>77</v>
      </c>
      <c r="C41" s="30"/>
      <c r="D41" s="54"/>
      <c r="E41" s="54"/>
      <c r="F41" s="54"/>
      <c r="G41" s="54"/>
      <c r="H41" s="63">
        <v>13</v>
      </c>
      <c r="I41" s="12">
        <f>SUM(H41)+0.5</f>
        <v>13.5</v>
      </c>
      <c r="J41" s="12">
        <f>SUM(I41)+0.5</f>
        <v>14</v>
      </c>
      <c r="K41" s="12"/>
      <c r="L41" s="12"/>
      <c r="M41" s="14"/>
    </row>
    <row r="42" spans="1:13" ht="14.1" customHeight="1" x14ac:dyDescent="0.3">
      <c r="A42" s="86"/>
      <c r="B42" s="44" t="s">
        <v>78</v>
      </c>
      <c r="C42" s="45"/>
      <c r="D42" s="36"/>
      <c r="E42" s="37"/>
      <c r="F42" s="37"/>
      <c r="G42" s="38"/>
      <c r="H42" s="34"/>
      <c r="I42" s="21"/>
      <c r="J42" s="21"/>
      <c r="K42" s="21"/>
      <c r="L42" s="21"/>
      <c r="M42" s="25"/>
    </row>
    <row r="43" spans="1:13" ht="14.1" customHeight="1" x14ac:dyDescent="0.3">
      <c r="A43" s="92">
        <v>21</v>
      </c>
      <c r="B43" s="29" t="s">
        <v>79</v>
      </c>
      <c r="C43" s="30"/>
      <c r="D43" s="54"/>
      <c r="E43" s="54"/>
      <c r="F43" s="54"/>
      <c r="G43" s="54"/>
      <c r="H43" s="63">
        <v>13.5</v>
      </c>
      <c r="I43" s="12">
        <f>SUM(H43)+0.5</f>
        <v>14</v>
      </c>
      <c r="J43" s="12">
        <f>SUM(I43)+0.5</f>
        <v>14.5</v>
      </c>
      <c r="K43" s="12"/>
      <c r="L43" s="12"/>
      <c r="M43" s="14"/>
    </row>
    <row r="44" spans="1:13" ht="14.1" customHeight="1" thickBot="1" x14ac:dyDescent="0.35">
      <c r="A44" s="105"/>
      <c r="B44" s="107" t="s">
        <v>80</v>
      </c>
      <c r="C44" s="107"/>
      <c r="D44" s="18"/>
      <c r="E44" s="19"/>
      <c r="F44" s="19"/>
      <c r="G44" s="20"/>
      <c r="H44" s="106"/>
      <c r="I44" s="13"/>
      <c r="J44" s="13"/>
      <c r="K44" s="13"/>
      <c r="L44" s="13"/>
      <c r="M44" s="15"/>
    </row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234">
    <mergeCell ref="A43:A44"/>
    <mergeCell ref="B43:C43"/>
    <mergeCell ref="D43:G43"/>
    <mergeCell ref="H43:H44"/>
    <mergeCell ref="I43:I44"/>
    <mergeCell ref="J43:J44"/>
    <mergeCell ref="K41:K42"/>
    <mergeCell ref="M43:M44"/>
    <mergeCell ref="B44:C44"/>
    <mergeCell ref="D44:G44"/>
    <mergeCell ref="M41:M42"/>
    <mergeCell ref="B42:C42"/>
    <mergeCell ref="D42:G42"/>
    <mergeCell ref="K43:K44"/>
    <mergeCell ref="L41:L42"/>
    <mergeCell ref="L43:L44"/>
    <mergeCell ref="A41:A42"/>
    <mergeCell ref="B41:C41"/>
    <mergeCell ref="D41:G41"/>
    <mergeCell ref="H41:H42"/>
    <mergeCell ref="I41:I42"/>
    <mergeCell ref="J41:J42"/>
    <mergeCell ref="J39:J40"/>
    <mergeCell ref="K39:K40"/>
    <mergeCell ref="M39:M40"/>
    <mergeCell ref="B40:C40"/>
    <mergeCell ref="D40:G40"/>
    <mergeCell ref="L39:L40"/>
    <mergeCell ref="K37:K38"/>
    <mergeCell ref="M37:M38"/>
    <mergeCell ref="B38:C38"/>
    <mergeCell ref="D38:G38"/>
    <mergeCell ref="L37:L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7:J38"/>
    <mergeCell ref="J35:J36"/>
    <mergeCell ref="K35:K36"/>
    <mergeCell ref="M35:M36"/>
    <mergeCell ref="B36:C36"/>
    <mergeCell ref="D36:G36"/>
    <mergeCell ref="L35:L36"/>
    <mergeCell ref="K33:K34"/>
    <mergeCell ref="M33:M34"/>
    <mergeCell ref="B34:C34"/>
    <mergeCell ref="D34:G34"/>
    <mergeCell ref="L33:L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3:J34"/>
    <mergeCell ref="J31:J32"/>
    <mergeCell ref="K31:K32"/>
    <mergeCell ref="M31:M32"/>
    <mergeCell ref="B32:C32"/>
    <mergeCell ref="D32:G32"/>
    <mergeCell ref="L31:L32"/>
    <mergeCell ref="K29:K30"/>
    <mergeCell ref="M29:M30"/>
    <mergeCell ref="B30:C30"/>
    <mergeCell ref="D30:G30"/>
    <mergeCell ref="L29:L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J27:J28"/>
    <mergeCell ref="K27:K28"/>
    <mergeCell ref="M27:M28"/>
    <mergeCell ref="B28:C28"/>
    <mergeCell ref="D28:G28"/>
    <mergeCell ref="L27:L28"/>
    <mergeCell ref="K25:K26"/>
    <mergeCell ref="M25:M26"/>
    <mergeCell ref="B26:C26"/>
    <mergeCell ref="D26:G26"/>
    <mergeCell ref="L25:L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5:J26"/>
    <mergeCell ref="J23:J24"/>
    <mergeCell ref="K23:K24"/>
    <mergeCell ref="M23:M24"/>
    <mergeCell ref="B24:C24"/>
    <mergeCell ref="D24:G24"/>
    <mergeCell ref="L23:L24"/>
    <mergeCell ref="K21:K22"/>
    <mergeCell ref="M21:M22"/>
    <mergeCell ref="B22:C22"/>
    <mergeCell ref="D22:G22"/>
    <mergeCell ref="L21:L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M19:M20"/>
    <mergeCell ref="B20:C20"/>
    <mergeCell ref="D20:G20"/>
    <mergeCell ref="L19:L20"/>
    <mergeCell ref="K17:K18"/>
    <mergeCell ref="M17:M18"/>
    <mergeCell ref="B18:C18"/>
    <mergeCell ref="D18:G18"/>
    <mergeCell ref="L17:L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M15:M16"/>
    <mergeCell ref="B16:C16"/>
    <mergeCell ref="D16:G16"/>
    <mergeCell ref="L15:L16"/>
    <mergeCell ref="K13:K14"/>
    <mergeCell ref="M13:M14"/>
    <mergeCell ref="B14:C14"/>
    <mergeCell ref="D14:G14"/>
    <mergeCell ref="L13:L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M11:M12"/>
    <mergeCell ref="B12:C12"/>
    <mergeCell ref="D12:G12"/>
    <mergeCell ref="L11:L12"/>
    <mergeCell ref="K9:K10"/>
    <mergeCell ref="M9:M10"/>
    <mergeCell ref="B10:C10"/>
    <mergeCell ref="D10:G10"/>
    <mergeCell ref="L9:L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M7:M8"/>
    <mergeCell ref="B8:C8"/>
    <mergeCell ref="D8:G8"/>
    <mergeCell ref="L7:L8"/>
    <mergeCell ref="M5:M6"/>
    <mergeCell ref="B6:C6"/>
    <mergeCell ref="D6:G6"/>
    <mergeCell ref="L3:L4"/>
    <mergeCell ref="L5:L6"/>
    <mergeCell ref="A7:A8"/>
    <mergeCell ref="B7:C7"/>
    <mergeCell ref="D7:G7"/>
    <mergeCell ref="H7:H8"/>
    <mergeCell ref="I7:I8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A1:K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FB62-BE50-4140-A40C-868B9AC7043B}">
  <sheetPr codeName="Sheet7">
    <tabColor theme="7"/>
    <pageSetUpPr fitToPage="1"/>
  </sheetPr>
  <dimension ref="A1:M55"/>
  <sheetViews>
    <sheetView topLeftCell="A10" zoomScale="110" zoomScaleNormal="110" workbookViewId="0">
      <selection activeCell="I31" sqref="I31:I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4" t="s">
        <v>232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"/>
    </row>
    <row r="2" spans="1:13" ht="16.5" customHeight="1" thickBot="1" x14ac:dyDescent="0.35">
      <c r="A2" s="3" t="s">
        <v>30</v>
      </c>
      <c r="B2" s="67" t="s">
        <v>31</v>
      </c>
      <c r="C2" s="67"/>
      <c r="D2" s="67" t="s">
        <v>32</v>
      </c>
      <c r="E2" s="67"/>
      <c r="F2" s="67"/>
      <c r="G2" s="67"/>
      <c r="H2" s="4" t="s">
        <v>33</v>
      </c>
      <c r="I2" s="5" t="s">
        <v>34</v>
      </c>
      <c r="J2" s="5" t="s">
        <v>35</v>
      </c>
      <c r="K2" s="5"/>
      <c r="L2" s="5"/>
      <c r="M2" s="5"/>
    </row>
    <row r="3" spans="1:13" s="2" customFormat="1" ht="14.1" customHeight="1" x14ac:dyDescent="0.3">
      <c r="A3" s="85">
        <v>1</v>
      </c>
      <c r="B3" s="87" t="s">
        <v>125</v>
      </c>
      <c r="C3" s="88"/>
      <c r="D3" s="77" t="s">
        <v>75</v>
      </c>
      <c r="E3" s="89"/>
      <c r="F3" s="89"/>
      <c r="G3" s="90"/>
      <c r="H3" s="91">
        <v>64</v>
      </c>
      <c r="I3" s="70">
        <f>SUM(H3)+2.5</f>
        <v>66.5</v>
      </c>
      <c r="J3" s="70">
        <f>SUM(I3)+2.5</f>
        <v>69</v>
      </c>
      <c r="K3" s="70"/>
      <c r="L3" s="70"/>
      <c r="M3" s="71"/>
    </row>
    <row r="4" spans="1:13" s="2" customFormat="1" ht="14.1" customHeight="1" x14ac:dyDescent="0.3">
      <c r="A4" s="86"/>
      <c r="B4" s="55" t="s">
        <v>124</v>
      </c>
      <c r="C4" s="56"/>
      <c r="D4" s="57" t="s">
        <v>74</v>
      </c>
      <c r="E4" s="58"/>
      <c r="F4" s="58"/>
      <c r="G4" s="59"/>
      <c r="H4" s="34"/>
      <c r="I4" s="21"/>
      <c r="J4" s="21"/>
      <c r="K4" s="21"/>
      <c r="L4" s="21"/>
      <c r="M4" s="25"/>
    </row>
    <row r="5" spans="1:13" s="2" customFormat="1" ht="14.1" customHeight="1" x14ac:dyDescent="0.3">
      <c r="A5" s="92">
        <v>2</v>
      </c>
      <c r="B5" s="39" t="s">
        <v>123</v>
      </c>
      <c r="C5" s="40"/>
      <c r="D5" s="60"/>
      <c r="E5" s="61"/>
      <c r="F5" s="61"/>
      <c r="G5" s="62"/>
      <c r="H5" s="93"/>
      <c r="I5" s="23"/>
      <c r="J5" s="23"/>
      <c r="K5" s="23"/>
      <c r="L5" s="23"/>
      <c r="M5" s="24"/>
    </row>
    <row r="6" spans="1:13" s="2" customFormat="1" ht="14.1" customHeight="1" x14ac:dyDescent="0.3">
      <c r="A6" s="86"/>
      <c r="B6" s="55" t="s">
        <v>122</v>
      </c>
      <c r="C6" s="56"/>
      <c r="D6" s="57"/>
      <c r="E6" s="58"/>
      <c r="F6" s="58"/>
      <c r="G6" s="59"/>
      <c r="H6" s="34"/>
      <c r="I6" s="21"/>
      <c r="J6" s="21"/>
      <c r="K6" s="21"/>
      <c r="L6" s="21"/>
      <c r="M6" s="25"/>
    </row>
    <row r="7" spans="1:13" s="2" customFormat="1" ht="14.1" customHeight="1" x14ac:dyDescent="0.3">
      <c r="A7" s="92">
        <v>3</v>
      </c>
      <c r="B7" s="39" t="s">
        <v>73</v>
      </c>
      <c r="C7" s="40"/>
      <c r="D7" s="60"/>
      <c r="E7" s="61"/>
      <c r="F7" s="61"/>
      <c r="G7" s="62"/>
      <c r="H7" s="93"/>
      <c r="I7" s="23"/>
      <c r="J7" s="23"/>
      <c r="K7" s="23"/>
      <c r="L7" s="23"/>
      <c r="M7" s="24"/>
    </row>
    <row r="8" spans="1:13" s="2" customFormat="1" ht="14.1" customHeight="1" x14ac:dyDescent="0.3">
      <c r="A8" s="86"/>
      <c r="B8" s="55" t="s">
        <v>121</v>
      </c>
      <c r="C8" s="56"/>
      <c r="D8" s="57"/>
      <c r="E8" s="58"/>
      <c r="F8" s="58"/>
      <c r="G8" s="59"/>
      <c r="H8" s="34"/>
      <c r="I8" s="21"/>
      <c r="J8" s="21"/>
      <c r="K8" s="21"/>
      <c r="L8" s="21"/>
      <c r="M8" s="25"/>
    </row>
    <row r="9" spans="1:13" s="2" customFormat="1" ht="14.1" customHeight="1" x14ac:dyDescent="0.3">
      <c r="A9" s="92">
        <v>4</v>
      </c>
      <c r="B9" s="29" t="s">
        <v>120</v>
      </c>
      <c r="C9" s="30"/>
      <c r="D9" s="97"/>
      <c r="E9" s="98"/>
      <c r="F9" s="98"/>
      <c r="G9" s="99"/>
      <c r="H9" s="93"/>
      <c r="I9" s="23"/>
      <c r="J9" s="23"/>
      <c r="K9" s="23"/>
      <c r="L9" s="23"/>
      <c r="M9" s="24"/>
    </row>
    <row r="10" spans="1:13" s="2" customFormat="1" ht="14.1" customHeight="1" x14ac:dyDescent="0.3">
      <c r="A10" s="86"/>
      <c r="B10" s="55" t="s">
        <v>119</v>
      </c>
      <c r="C10" s="56"/>
      <c r="D10" s="94"/>
      <c r="E10" s="95"/>
      <c r="F10" s="95"/>
      <c r="G10" s="96"/>
      <c r="H10" s="34"/>
      <c r="I10" s="21"/>
      <c r="J10" s="21"/>
      <c r="K10" s="21"/>
      <c r="L10" s="21"/>
      <c r="M10" s="25"/>
    </row>
    <row r="11" spans="1:13" s="2" customFormat="1" ht="14.1" customHeight="1" x14ac:dyDescent="0.3">
      <c r="A11" s="92">
        <v>5</v>
      </c>
      <c r="B11" s="29" t="s">
        <v>85</v>
      </c>
      <c r="C11" s="30"/>
      <c r="D11" s="60"/>
      <c r="E11" s="61"/>
      <c r="F11" s="61"/>
      <c r="G11" s="62"/>
      <c r="H11" s="93">
        <v>87.2</v>
      </c>
      <c r="I11" s="23">
        <f>SUM(H11)+4.5</f>
        <v>91.7</v>
      </c>
      <c r="J11" s="23">
        <f>SUM(I11)+4.5</f>
        <v>96.2</v>
      </c>
      <c r="K11" s="23"/>
      <c r="L11" s="23"/>
      <c r="M11" s="24"/>
    </row>
    <row r="12" spans="1:13" s="2" customFormat="1" ht="14.1" customHeight="1" x14ac:dyDescent="0.3">
      <c r="A12" s="86"/>
      <c r="B12" s="55" t="s">
        <v>118</v>
      </c>
      <c r="C12" s="56"/>
      <c r="D12" s="57"/>
      <c r="E12" s="58"/>
      <c r="F12" s="58"/>
      <c r="G12" s="59"/>
      <c r="H12" s="34"/>
      <c r="I12" s="21"/>
      <c r="J12" s="21"/>
      <c r="K12" s="21"/>
      <c r="L12" s="21"/>
      <c r="M12" s="25"/>
    </row>
    <row r="13" spans="1:13" s="2" customFormat="1" ht="14.1" customHeight="1" x14ac:dyDescent="0.3">
      <c r="A13" s="92">
        <v>6</v>
      </c>
      <c r="B13" s="29" t="s">
        <v>41</v>
      </c>
      <c r="C13" s="30"/>
      <c r="D13" s="50" t="s">
        <v>126</v>
      </c>
      <c r="E13" s="51"/>
      <c r="F13" s="51"/>
      <c r="G13" s="52"/>
      <c r="H13" s="63">
        <v>100</v>
      </c>
      <c r="I13" s="12">
        <f>SUM(H13)+5</f>
        <v>105</v>
      </c>
      <c r="J13" s="12">
        <f>SUM(I13)+5</f>
        <v>110</v>
      </c>
      <c r="K13" s="12"/>
      <c r="L13" s="12"/>
      <c r="M13" s="14"/>
    </row>
    <row r="14" spans="1:13" s="2" customFormat="1" ht="14.1" customHeight="1" x14ac:dyDescent="0.3">
      <c r="A14" s="86"/>
      <c r="B14" s="55" t="s">
        <v>42</v>
      </c>
      <c r="C14" s="56"/>
      <c r="D14" s="57" t="s">
        <v>76</v>
      </c>
      <c r="E14" s="58"/>
      <c r="F14" s="58"/>
      <c r="G14" s="59"/>
      <c r="H14" s="34"/>
      <c r="I14" s="21"/>
      <c r="J14" s="21"/>
      <c r="K14" s="21"/>
      <c r="L14" s="21"/>
      <c r="M14" s="25"/>
    </row>
    <row r="15" spans="1:13" s="2" customFormat="1" ht="14.1" customHeight="1" x14ac:dyDescent="0.3">
      <c r="A15" s="92">
        <v>7</v>
      </c>
      <c r="B15" s="29" t="s">
        <v>117</v>
      </c>
      <c r="C15" s="30"/>
      <c r="D15" s="50"/>
      <c r="E15" s="51"/>
      <c r="F15" s="51"/>
      <c r="G15" s="52"/>
      <c r="H15" s="63">
        <v>19.100000000000001</v>
      </c>
      <c r="I15" s="12">
        <f>SUM(H15)+0.7</f>
        <v>19.8</v>
      </c>
      <c r="J15" s="12">
        <f>SUM(I15)+0.7</f>
        <v>20.5</v>
      </c>
      <c r="K15" s="12"/>
      <c r="L15" s="53"/>
      <c r="M15" s="100"/>
    </row>
    <row r="16" spans="1:13" s="2" customFormat="1" ht="14.1" customHeight="1" x14ac:dyDescent="0.3">
      <c r="A16" s="86"/>
      <c r="B16" s="55" t="s">
        <v>116</v>
      </c>
      <c r="C16" s="56"/>
      <c r="D16" s="102" t="s">
        <v>115</v>
      </c>
      <c r="E16" s="103"/>
      <c r="F16" s="103"/>
      <c r="G16" s="104"/>
      <c r="H16" s="34"/>
      <c r="I16" s="21"/>
      <c r="J16" s="21"/>
      <c r="K16" s="21"/>
      <c r="L16" s="49"/>
      <c r="M16" s="101"/>
    </row>
    <row r="17" spans="1:13" s="2" customFormat="1" ht="14.1" customHeight="1" x14ac:dyDescent="0.3">
      <c r="A17" s="92">
        <v>8</v>
      </c>
      <c r="B17" s="29" t="s">
        <v>114</v>
      </c>
      <c r="C17" s="30"/>
      <c r="D17" s="50"/>
      <c r="E17" s="51"/>
      <c r="F17" s="51"/>
      <c r="G17" s="52"/>
      <c r="H17" s="63"/>
      <c r="I17" s="12"/>
      <c r="J17" s="12"/>
      <c r="K17" s="12"/>
      <c r="L17" s="53"/>
      <c r="M17" s="100"/>
    </row>
    <row r="18" spans="1:13" s="2" customFormat="1" ht="14.1" customHeight="1" x14ac:dyDescent="0.3">
      <c r="A18" s="86"/>
      <c r="B18" s="55" t="s">
        <v>113</v>
      </c>
      <c r="C18" s="56"/>
      <c r="D18" s="102" t="s">
        <v>112</v>
      </c>
      <c r="E18" s="103"/>
      <c r="F18" s="103"/>
      <c r="G18" s="104"/>
      <c r="H18" s="34"/>
      <c r="I18" s="21"/>
      <c r="J18" s="21"/>
      <c r="K18" s="21"/>
      <c r="L18" s="49"/>
      <c r="M18" s="101"/>
    </row>
    <row r="19" spans="1:13" s="2" customFormat="1" ht="14.1" customHeight="1" x14ac:dyDescent="0.3">
      <c r="A19" s="92">
        <v>9</v>
      </c>
      <c r="B19" s="29" t="s">
        <v>43</v>
      </c>
      <c r="C19" s="30"/>
      <c r="D19" s="50" t="s">
        <v>72</v>
      </c>
      <c r="E19" s="51"/>
      <c r="F19" s="51"/>
      <c r="G19" s="52"/>
      <c r="H19" s="63">
        <v>92</v>
      </c>
      <c r="I19" s="12">
        <f>SUM(H19)+4</f>
        <v>96</v>
      </c>
      <c r="J19" s="12">
        <f>SUM(I19)+4</f>
        <v>100</v>
      </c>
      <c r="K19" s="12"/>
      <c r="L19" s="12"/>
      <c r="M19" s="14"/>
    </row>
    <row r="20" spans="1:13" s="2" customFormat="1" ht="14.1" customHeight="1" x14ac:dyDescent="0.3">
      <c r="A20" s="86"/>
      <c r="B20" s="55" t="s">
        <v>44</v>
      </c>
      <c r="C20" s="56"/>
      <c r="D20" s="57" t="s">
        <v>71</v>
      </c>
      <c r="E20" s="58"/>
      <c r="F20" s="58"/>
      <c r="G20" s="59"/>
      <c r="H20" s="34"/>
      <c r="I20" s="21"/>
      <c r="J20" s="21"/>
      <c r="K20" s="21"/>
      <c r="L20" s="21"/>
      <c r="M20" s="25"/>
    </row>
    <row r="21" spans="1:13" s="2" customFormat="1" ht="14.1" customHeight="1" x14ac:dyDescent="0.3">
      <c r="A21" s="92">
        <v>10</v>
      </c>
      <c r="B21" s="29" t="s">
        <v>84</v>
      </c>
      <c r="C21" s="30"/>
      <c r="D21" s="50" t="s">
        <v>83</v>
      </c>
      <c r="E21" s="51"/>
      <c r="F21" s="51"/>
      <c r="G21" s="52"/>
      <c r="H21" s="63">
        <v>50</v>
      </c>
      <c r="I21" s="12">
        <f>SUM(H21)+2</f>
        <v>52</v>
      </c>
      <c r="J21" s="12">
        <f>SUM(I21)+2</f>
        <v>54</v>
      </c>
      <c r="K21" s="12"/>
      <c r="L21" s="12"/>
      <c r="M21" s="14"/>
    </row>
    <row r="22" spans="1:13" s="2" customFormat="1" ht="14.1" customHeight="1" x14ac:dyDescent="0.3">
      <c r="A22" s="86"/>
      <c r="B22" s="55" t="s">
        <v>82</v>
      </c>
      <c r="C22" s="56"/>
      <c r="D22" s="36" t="s">
        <v>81</v>
      </c>
      <c r="E22" s="37"/>
      <c r="F22" s="37"/>
      <c r="G22" s="38"/>
      <c r="H22" s="34"/>
      <c r="I22" s="21"/>
      <c r="J22" s="21"/>
      <c r="K22" s="21"/>
      <c r="L22" s="21"/>
      <c r="M22" s="25"/>
    </row>
    <row r="23" spans="1:13" s="2" customFormat="1" ht="14.1" customHeight="1" x14ac:dyDescent="0.3">
      <c r="A23" s="92">
        <v>11</v>
      </c>
      <c r="B23" s="29" t="s">
        <v>233</v>
      </c>
      <c r="C23" s="30"/>
      <c r="D23" s="50"/>
      <c r="E23" s="51"/>
      <c r="F23" s="51"/>
      <c r="G23" s="52"/>
      <c r="H23" s="63">
        <v>64.5</v>
      </c>
      <c r="I23" s="12">
        <f>SUM(H23)+2</f>
        <v>66.5</v>
      </c>
      <c r="J23" s="12">
        <f>SUM(I23)+2</f>
        <v>68.5</v>
      </c>
      <c r="K23" s="12"/>
      <c r="L23" s="12"/>
      <c r="M23" s="14"/>
    </row>
    <row r="24" spans="1:13" s="2" customFormat="1" ht="14.1" customHeight="1" x14ac:dyDescent="0.3">
      <c r="A24" s="86"/>
      <c r="B24" s="55" t="s">
        <v>234</v>
      </c>
      <c r="C24" s="56"/>
      <c r="D24" s="36"/>
      <c r="E24" s="37"/>
      <c r="F24" s="37"/>
      <c r="G24" s="38"/>
      <c r="H24" s="34"/>
      <c r="I24" s="21"/>
      <c r="J24" s="21"/>
      <c r="K24" s="21"/>
      <c r="L24" s="21"/>
      <c r="M24" s="25"/>
    </row>
    <row r="25" spans="1:13" s="2" customFormat="1" ht="14.1" customHeight="1" x14ac:dyDescent="0.3">
      <c r="A25" s="92">
        <v>12</v>
      </c>
      <c r="B25" s="29" t="s">
        <v>45</v>
      </c>
      <c r="C25" s="30"/>
      <c r="D25" s="50" t="s">
        <v>46</v>
      </c>
      <c r="E25" s="51"/>
      <c r="F25" s="51"/>
      <c r="G25" s="52"/>
      <c r="H25" s="63">
        <v>29.3</v>
      </c>
      <c r="I25" s="12">
        <f>SUM(H25)+1.1</f>
        <v>30.400000000000002</v>
      </c>
      <c r="J25" s="12">
        <f>SUM(I25)+1.1</f>
        <v>31.500000000000004</v>
      </c>
      <c r="K25" s="12"/>
      <c r="L25" s="53"/>
      <c r="M25" s="100"/>
    </row>
    <row r="26" spans="1:13" s="2" customFormat="1" ht="14.1" customHeight="1" x14ac:dyDescent="0.3">
      <c r="A26" s="86"/>
      <c r="B26" s="55" t="s">
        <v>47</v>
      </c>
      <c r="C26" s="56"/>
      <c r="D26" s="57" t="s">
        <v>70</v>
      </c>
      <c r="E26" s="58"/>
      <c r="F26" s="58"/>
      <c r="G26" s="59"/>
      <c r="H26" s="34"/>
      <c r="I26" s="21"/>
      <c r="J26" s="21"/>
      <c r="K26" s="21"/>
      <c r="L26" s="49"/>
      <c r="M26" s="101"/>
    </row>
    <row r="27" spans="1:13" s="2" customFormat="1" ht="14.1" customHeight="1" x14ac:dyDescent="0.3">
      <c r="A27" s="92">
        <v>13</v>
      </c>
      <c r="B27" s="29" t="s">
        <v>48</v>
      </c>
      <c r="C27" s="30"/>
      <c r="D27" s="50" t="s">
        <v>46</v>
      </c>
      <c r="E27" s="51"/>
      <c r="F27" s="51"/>
      <c r="G27" s="52"/>
      <c r="H27" s="63">
        <v>38.700000000000003</v>
      </c>
      <c r="I27" s="12">
        <f>SUM(H27)+1.3</f>
        <v>40</v>
      </c>
      <c r="J27" s="12">
        <f>SUM(I27)+1.3</f>
        <v>41.3</v>
      </c>
      <c r="K27" s="12"/>
      <c r="L27" s="53"/>
      <c r="M27" s="100"/>
    </row>
    <row r="28" spans="1:13" s="2" customFormat="1" ht="14.1" customHeight="1" x14ac:dyDescent="0.3">
      <c r="A28" s="86"/>
      <c r="B28" s="55" t="s">
        <v>49</v>
      </c>
      <c r="C28" s="56"/>
      <c r="D28" s="57" t="s">
        <v>70</v>
      </c>
      <c r="E28" s="58"/>
      <c r="F28" s="58"/>
      <c r="G28" s="59"/>
      <c r="H28" s="34"/>
      <c r="I28" s="21"/>
      <c r="J28" s="21"/>
      <c r="K28" s="21"/>
      <c r="L28" s="49"/>
      <c r="M28" s="101"/>
    </row>
    <row r="29" spans="1:13" s="2" customFormat="1" ht="14.1" customHeight="1" x14ac:dyDescent="0.3">
      <c r="A29" s="92">
        <v>14</v>
      </c>
      <c r="B29" s="29" t="s">
        <v>50</v>
      </c>
      <c r="C29" s="30"/>
      <c r="D29" s="50" t="s">
        <v>51</v>
      </c>
      <c r="E29" s="51"/>
      <c r="F29" s="51"/>
      <c r="G29" s="52"/>
      <c r="H29" s="63">
        <v>63.3</v>
      </c>
      <c r="I29" s="12">
        <f>SUM(H29)+3</f>
        <v>66.3</v>
      </c>
      <c r="J29" s="12">
        <f>SUM(I29)+3</f>
        <v>69.3</v>
      </c>
      <c r="K29" s="12"/>
      <c r="L29" s="12"/>
      <c r="M29" s="14"/>
    </row>
    <row r="30" spans="1:13" s="2" customFormat="1" ht="14.1" customHeight="1" x14ac:dyDescent="0.3">
      <c r="A30" s="86"/>
      <c r="B30" s="55" t="s">
        <v>52</v>
      </c>
      <c r="C30" s="56"/>
      <c r="D30" s="57" t="s">
        <v>69</v>
      </c>
      <c r="E30" s="58"/>
      <c r="F30" s="58"/>
      <c r="G30" s="59"/>
      <c r="H30" s="34"/>
      <c r="I30" s="21"/>
      <c r="J30" s="21"/>
      <c r="K30" s="21"/>
      <c r="L30" s="21"/>
      <c r="M30" s="25"/>
    </row>
    <row r="31" spans="1:13" s="2" customFormat="1" ht="14.1" customHeight="1" x14ac:dyDescent="0.3">
      <c r="A31" s="92">
        <v>15</v>
      </c>
      <c r="B31" s="29" t="s">
        <v>53</v>
      </c>
      <c r="C31" s="30"/>
      <c r="D31" s="50" t="s">
        <v>54</v>
      </c>
      <c r="E31" s="51"/>
      <c r="F31" s="51"/>
      <c r="G31" s="52"/>
      <c r="H31" s="63">
        <v>64.5</v>
      </c>
      <c r="I31" s="12">
        <f>SUM(H31)+3</f>
        <v>67.5</v>
      </c>
      <c r="J31" s="12">
        <f>SUM(I31)+3</f>
        <v>70.5</v>
      </c>
      <c r="K31" s="12"/>
      <c r="L31" s="12"/>
      <c r="M31" s="14"/>
    </row>
    <row r="32" spans="1:13" s="2" customFormat="1" ht="14.1" customHeight="1" x14ac:dyDescent="0.3">
      <c r="A32" s="86"/>
      <c r="B32" s="55" t="s">
        <v>55</v>
      </c>
      <c r="C32" s="56"/>
      <c r="D32" s="57" t="s">
        <v>68</v>
      </c>
      <c r="E32" s="58"/>
      <c r="F32" s="58"/>
      <c r="G32" s="59"/>
      <c r="H32" s="34"/>
      <c r="I32" s="21"/>
      <c r="J32" s="21"/>
      <c r="K32" s="21"/>
      <c r="L32" s="21"/>
      <c r="M32" s="25"/>
    </row>
    <row r="33" spans="1:13" s="2" customFormat="1" ht="14.1" customHeight="1" x14ac:dyDescent="0.3">
      <c r="A33" s="92">
        <v>16</v>
      </c>
      <c r="B33" s="29" t="s">
        <v>67</v>
      </c>
      <c r="C33" s="30"/>
      <c r="D33" s="50" t="s">
        <v>65</v>
      </c>
      <c r="E33" s="51"/>
      <c r="F33" s="51"/>
      <c r="G33" s="52"/>
      <c r="H33" s="63">
        <v>55.5</v>
      </c>
      <c r="I33" s="12">
        <f>SUM(H33)+2.35</f>
        <v>57.85</v>
      </c>
      <c r="J33" s="12">
        <f>SUM(I33)+2.35</f>
        <v>60.2</v>
      </c>
      <c r="K33" s="12"/>
      <c r="L33" s="12"/>
      <c r="M33" s="14"/>
    </row>
    <row r="34" spans="1:13" s="2" customFormat="1" ht="14.1" customHeight="1" x14ac:dyDescent="0.3">
      <c r="A34" s="86"/>
      <c r="B34" s="55" t="s">
        <v>66</v>
      </c>
      <c r="C34" s="56"/>
      <c r="D34" s="57" t="s">
        <v>65</v>
      </c>
      <c r="E34" s="58"/>
      <c r="F34" s="58"/>
      <c r="G34" s="59"/>
      <c r="H34" s="34"/>
      <c r="I34" s="21"/>
      <c r="J34" s="21"/>
      <c r="K34" s="21"/>
      <c r="L34" s="21"/>
      <c r="M34" s="25"/>
    </row>
    <row r="35" spans="1:13" s="2" customFormat="1" ht="14.1" customHeight="1" x14ac:dyDescent="0.3">
      <c r="A35" s="92">
        <v>17</v>
      </c>
      <c r="B35" s="29" t="s">
        <v>111</v>
      </c>
      <c r="C35" s="30"/>
      <c r="D35" s="50" t="s">
        <v>110</v>
      </c>
      <c r="E35" s="51"/>
      <c r="F35" s="51"/>
      <c r="G35" s="52"/>
      <c r="H35" s="63">
        <v>50.9</v>
      </c>
      <c r="I35" s="12">
        <f>SUM(H35)+2.1</f>
        <v>53</v>
      </c>
      <c r="J35" s="12">
        <f>SUM(I35)+2.1</f>
        <v>55.1</v>
      </c>
      <c r="K35" s="12"/>
      <c r="L35" s="12"/>
      <c r="M35" s="14"/>
    </row>
    <row r="36" spans="1:13" s="2" customFormat="1" ht="14.1" customHeight="1" x14ac:dyDescent="0.3">
      <c r="A36" s="86"/>
      <c r="B36" s="55" t="s">
        <v>109</v>
      </c>
      <c r="C36" s="56"/>
      <c r="D36" s="57" t="s">
        <v>108</v>
      </c>
      <c r="E36" s="58"/>
      <c r="F36" s="58"/>
      <c r="G36" s="59"/>
      <c r="H36" s="34"/>
      <c r="I36" s="21"/>
      <c r="J36" s="21"/>
      <c r="K36" s="21"/>
      <c r="L36" s="21"/>
      <c r="M36" s="25"/>
    </row>
    <row r="37" spans="1:13" s="2" customFormat="1" ht="14.1" customHeight="1" x14ac:dyDescent="0.3">
      <c r="A37" s="92">
        <v>18</v>
      </c>
      <c r="B37" s="29" t="s">
        <v>134</v>
      </c>
      <c r="C37" s="30"/>
      <c r="D37" s="50" t="s">
        <v>133</v>
      </c>
      <c r="E37" s="51"/>
      <c r="F37" s="51"/>
      <c r="G37" s="52"/>
      <c r="H37" s="63">
        <v>5</v>
      </c>
      <c r="I37" s="12">
        <f>SUM(H37)+0.2</f>
        <v>5.2</v>
      </c>
      <c r="J37" s="12">
        <f>SUM(I37)+0.2</f>
        <v>5.4</v>
      </c>
      <c r="K37" s="12"/>
      <c r="L37" s="12"/>
      <c r="M37" s="112"/>
    </row>
    <row r="38" spans="1:13" s="2" customFormat="1" ht="14.1" customHeight="1" x14ac:dyDescent="0.3">
      <c r="A38" s="86"/>
      <c r="B38" s="55" t="s">
        <v>132</v>
      </c>
      <c r="C38" s="56"/>
      <c r="D38" s="57" t="s">
        <v>131</v>
      </c>
      <c r="E38" s="58"/>
      <c r="F38" s="58"/>
      <c r="G38" s="59"/>
      <c r="H38" s="34"/>
      <c r="I38" s="21"/>
      <c r="J38" s="21"/>
      <c r="K38" s="21"/>
      <c r="L38" s="21"/>
      <c r="M38" s="113"/>
    </row>
    <row r="39" spans="1:13" s="2" customFormat="1" ht="14.1" customHeight="1" x14ac:dyDescent="0.3">
      <c r="A39" s="92">
        <v>19</v>
      </c>
      <c r="B39" s="29" t="s">
        <v>130</v>
      </c>
      <c r="C39" s="30"/>
      <c r="D39" s="50" t="s">
        <v>129</v>
      </c>
      <c r="E39" s="51"/>
      <c r="F39" s="51"/>
      <c r="G39" s="52"/>
      <c r="H39" s="63">
        <v>12.8</v>
      </c>
      <c r="I39" s="12">
        <f>SUM(H39)+0.6</f>
        <v>13.4</v>
      </c>
      <c r="J39" s="12">
        <f>SUM(I39)+0.6</f>
        <v>14</v>
      </c>
      <c r="K39" s="12"/>
      <c r="L39" s="12"/>
      <c r="M39" s="112"/>
    </row>
    <row r="40" spans="1:13" s="2" customFormat="1" ht="14.1" customHeight="1" x14ac:dyDescent="0.3">
      <c r="A40" s="86"/>
      <c r="B40" s="55" t="s">
        <v>128</v>
      </c>
      <c r="C40" s="56"/>
      <c r="D40" s="57" t="s">
        <v>127</v>
      </c>
      <c r="E40" s="58"/>
      <c r="F40" s="58"/>
      <c r="G40" s="59"/>
      <c r="H40" s="34"/>
      <c r="I40" s="21"/>
      <c r="J40" s="21"/>
      <c r="K40" s="21"/>
      <c r="L40" s="21"/>
      <c r="M40" s="113"/>
    </row>
    <row r="41" spans="1:13" ht="14.1" customHeight="1" x14ac:dyDescent="0.3">
      <c r="A41" s="92">
        <v>20</v>
      </c>
      <c r="B41" s="29" t="s">
        <v>77</v>
      </c>
      <c r="C41" s="30"/>
      <c r="D41" s="54"/>
      <c r="E41" s="54"/>
      <c r="F41" s="54"/>
      <c r="G41" s="54"/>
      <c r="H41" s="63">
        <v>12.5</v>
      </c>
      <c r="I41" s="12">
        <f>SUM(H41)+0.5</f>
        <v>13</v>
      </c>
      <c r="J41" s="12">
        <f>SUM(I41)+0.5</f>
        <v>13.5</v>
      </c>
      <c r="K41" s="12"/>
      <c r="L41" s="12"/>
      <c r="M41" s="112"/>
    </row>
    <row r="42" spans="1:13" ht="14.1" customHeight="1" x14ac:dyDescent="0.3">
      <c r="A42" s="86"/>
      <c r="B42" s="44" t="s">
        <v>78</v>
      </c>
      <c r="C42" s="45"/>
      <c r="D42" s="36"/>
      <c r="E42" s="37"/>
      <c r="F42" s="37"/>
      <c r="G42" s="38"/>
      <c r="H42" s="34"/>
      <c r="I42" s="21"/>
      <c r="J42" s="21"/>
      <c r="K42" s="21"/>
      <c r="L42" s="21"/>
      <c r="M42" s="113"/>
    </row>
    <row r="43" spans="1:13" ht="14.1" customHeight="1" x14ac:dyDescent="0.3">
      <c r="A43" s="92">
        <v>21</v>
      </c>
      <c r="B43" s="29" t="s">
        <v>79</v>
      </c>
      <c r="C43" s="30"/>
      <c r="D43" s="54"/>
      <c r="E43" s="54"/>
      <c r="F43" s="54"/>
      <c r="G43" s="54"/>
      <c r="H43" s="63">
        <v>12.5</v>
      </c>
      <c r="I43" s="12">
        <f>SUM(H43)+0.5</f>
        <v>13</v>
      </c>
      <c r="J43" s="12">
        <f>SUM(I43)+0.5</f>
        <v>13.5</v>
      </c>
      <c r="K43" s="12"/>
      <c r="L43" s="12"/>
      <c r="M43" s="112"/>
    </row>
    <row r="44" spans="1:13" ht="14.1" customHeight="1" x14ac:dyDescent="0.3">
      <c r="A44" s="86"/>
      <c r="B44" s="49" t="s">
        <v>80</v>
      </c>
      <c r="C44" s="49"/>
      <c r="D44" s="36"/>
      <c r="E44" s="37"/>
      <c r="F44" s="37"/>
      <c r="G44" s="38"/>
      <c r="H44" s="34"/>
      <c r="I44" s="21"/>
      <c r="J44" s="21"/>
      <c r="K44" s="21"/>
      <c r="L44" s="21"/>
      <c r="M44" s="113"/>
    </row>
    <row r="45" spans="1:13" s="2" customFormat="1" ht="14.1" customHeight="1" x14ac:dyDescent="0.3">
      <c r="A45" s="92">
        <v>22</v>
      </c>
      <c r="B45" s="29" t="s">
        <v>153</v>
      </c>
      <c r="C45" s="30"/>
      <c r="D45" s="31"/>
      <c r="E45" s="32"/>
      <c r="F45" s="32"/>
      <c r="G45" s="33"/>
      <c r="H45" s="63">
        <v>1.2</v>
      </c>
      <c r="I45" s="12">
        <v>1.2</v>
      </c>
      <c r="J45" s="12">
        <v>1.2</v>
      </c>
      <c r="K45" s="12"/>
      <c r="L45" s="12"/>
      <c r="M45" s="112"/>
    </row>
    <row r="46" spans="1:13" s="2" customFormat="1" ht="14.1" customHeight="1" x14ac:dyDescent="0.3">
      <c r="A46" s="86"/>
      <c r="B46" s="44" t="s">
        <v>167</v>
      </c>
      <c r="C46" s="45"/>
      <c r="D46" s="36" t="s">
        <v>235</v>
      </c>
      <c r="E46" s="37"/>
      <c r="F46" s="37"/>
      <c r="G46" s="38"/>
      <c r="H46" s="34"/>
      <c r="I46" s="21"/>
      <c r="J46" s="21"/>
      <c r="K46" s="21"/>
      <c r="L46" s="21"/>
      <c r="M46" s="113"/>
    </row>
    <row r="47" spans="1:13" s="2" customFormat="1" ht="14.1" customHeight="1" x14ac:dyDescent="0.3">
      <c r="A47" s="92">
        <v>23</v>
      </c>
      <c r="B47" s="39" t="s">
        <v>106</v>
      </c>
      <c r="C47" s="40"/>
      <c r="D47" s="41"/>
      <c r="E47" s="42"/>
      <c r="F47" s="42"/>
      <c r="G47" s="43"/>
      <c r="H47" s="34">
        <v>104</v>
      </c>
      <c r="I47" s="23">
        <f>SUM(H47)+2.5</f>
        <v>106.5</v>
      </c>
      <c r="J47" s="23">
        <f>SUM(I47)+2.5</f>
        <v>109</v>
      </c>
      <c r="K47" s="23"/>
      <c r="L47" s="23"/>
      <c r="M47" s="110"/>
    </row>
    <row r="48" spans="1:13" s="2" customFormat="1" ht="14.1" customHeight="1" thickBot="1" x14ac:dyDescent="0.35">
      <c r="A48" s="105"/>
      <c r="B48" s="16" t="s">
        <v>105</v>
      </c>
      <c r="C48" s="17"/>
      <c r="D48" s="18"/>
      <c r="E48" s="19"/>
      <c r="F48" s="19"/>
      <c r="G48" s="20"/>
      <c r="H48" s="35"/>
      <c r="I48" s="13"/>
      <c r="J48" s="13"/>
      <c r="K48" s="13"/>
      <c r="L48" s="13"/>
      <c r="M48" s="111"/>
    </row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  <row r="54" ht="14.1" customHeight="1" x14ac:dyDescent="0.3"/>
    <row r="55" ht="14.1" customHeight="1" x14ac:dyDescent="0.3"/>
  </sheetData>
  <mergeCells count="256">
    <mergeCell ref="L41:L42"/>
    <mergeCell ref="B42:C42"/>
    <mergeCell ref="D42:G42"/>
    <mergeCell ref="J37:J38"/>
    <mergeCell ref="K37:K38"/>
    <mergeCell ref="L37:L38"/>
    <mergeCell ref="B38:C38"/>
    <mergeCell ref="D38:G38"/>
    <mergeCell ref="K39:K40"/>
    <mergeCell ref="L39:L40"/>
    <mergeCell ref="J43:J44"/>
    <mergeCell ref="K43:K44"/>
    <mergeCell ref="L43:L44"/>
    <mergeCell ref="B44:C44"/>
    <mergeCell ref="D44:G44"/>
    <mergeCell ref="M37:M38"/>
    <mergeCell ref="M39:M40"/>
    <mergeCell ref="M41:M42"/>
    <mergeCell ref="M43:M44"/>
    <mergeCell ref="J41:J42"/>
    <mergeCell ref="A43:A44"/>
    <mergeCell ref="B43:C43"/>
    <mergeCell ref="D43:G43"/>
    <mergeCell ref="H43:H44"/>
    <mergeCell ref="I43:I44"/>
    <mergeCell ref="J39:J40"/>
    <mergeCell ref="B39:C39"/>
    <mergeCell ref="B40:C40"/>
    <mergeCell ref="D40:G40"/>
    <mergeCell ref="A41:A42"/>
    <mergeCell ref="M35:M36"/>
    <mergeCell ref="B36:C36"/>
    <mergeCell ref="D36:G36"/>
    <mergeCell ref="L35:L36"/>
    <mergeCell ref="I41:I42"/>
    <mergeCell ref="A39:A40"/>
    <mergeCell ref="K41:K42"/>
    <mergeCell ref="B41:C41"/>
    <mergeCell ref="D41:G41"/>
    <mergeCell ref="H41:H42"/>
    <mergeCell ref="K21:K22"/>
    <mergeCell ref="L21:L22"/>
    <mergeCell ref="M21:M22"/>
    <mergeCell ref="A35:A36"/>
    <mergeCell ref="B35:C35"/>
    <mergeCell ref="D35:G35"/>
    <mergeCell ref="A21:A22"/>
    <mergeCell ref="B21:C21"/>
    <mergeCell ref="D21:G21"/>
    <mergeCell ref="B22:C22"/>
    <mergeCell ref="A47:A48"/>
    <mergeCell ref="B47:C47"/>
    <mergeCell ref="D47:G47"/>
    <mergeCell ref="H21:H22"/>
    <mergeCell ref="I21:I22"/>
    <mergeCell ref="J21:J22"/>
    <mergeCell ref="D22:G22"/>
    <mergeCell ref="B34:C34"/>
    <mergeCell ref="D34:G34"/>
    <mergeCell ref="D39:G39"/>
    <mergeCell ref="B37:C37"/>
    <mergeCell ref="D37:G37"/>
    <mergeCell ref="H37:H38"/>
    <mergeCell ref="I37:I38"/>
    <mergeCell ref="B48:C48"/>
    <mergeCell ref="D48:G48"/>
    <mergeCell ref="H39:H40"/>
    <mergeCell ref="I39:I40"/>
    <mergeCell ref="M45:M46"/>
    <mergeCell ref="B46:C46"/>
    <mergeCell ref="D46:G46"/>
    <mergeCell ref="J45:J46"/>
    <mergeCell ref="D45:G45"/>
    <mergeCell ref="I45:I46"/>
    <mergeCell ref="L47:L48"/>
    <mergeCell ref="M33:M34"/>
    <mergeCell ref="I47:I48"/>
    <mergeCell ref="I35:I36"/>
    <mergeCell ref="J35:J36"/>
    <mergeCell ref="J33:J34"/>
    <mergeCell ref="M47:M48"/>
    <mergeCell ref="L33:L34"/>
    <mergeCell ref="K45:K46"/>
    <mergeCell ref="L45:L46"/>
    <mergeCell ref="H47:H48"/>
    <mergeCell ref="A45:A46"/>
    <mergeCell ref="B45:C45"/>
    <mergeCell ref="H35:H36"/>
    <mergeCell ref="H45:H46"/>
    <mergeCell ref="K33:K34"/>
    <mergeCell ref="K35:K36"/>
    <mergeCell ref="J47:J48"/>
    <mergeCell ref="K47:K48"/>
    <mergeCell ref="A37:A38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K27:K28"/>
    <mergeCell ref="L27:L28"/>
    <mergeCell ref="M27:M28"/>
    <mergeCell ref="B28:C28"/>
    <mergeCell ref="D28:G28"/>
    <mergeCell ref="J27:J28"/>
    <mergeCell ref="J29:J30"/>
    <mergeCell ref="K29:K30"/>
    <mergeCell ref="L29:L30"/>
    <mergeCell ref="M29:M30"/>
    <mergeCell ref="B30:C30"/>
    <mergeCell ref="D30:G30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K23:K24"/>
    <mergeCell ref="L23:L24"/>
    <mergeCell ref="M23:M24"/>
    <mergeCell ref="B24:C24"/>
    <mergeCell ref="D24:G24"/>
    <mergeCell ref="J23:J24"/>
    <mergeCell ref="J25:J26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D13:G13"/>
    <mergeCell ref="J15:J16"/>
    <mergeCell ref="K15:K16"/>
    <mergeCell ref="L15:L16"/>
    <mergeCell ref="D9:G9"/>
    <mergeCell ref="H9:H10"/>
    <mergeCell ref="I9:I10"/>
    <mergeCell ref="L11:L12"/>
    <mergeCell ref="A15:A16"/>
    <mergeCell ref="B15:C15"/>
    <mergeCell ref="D15:G15"/>
    <mergeCell ref="H15:H16"/>
    <mergeCell ref="I15:I16"/>
    <mergeCell ref="A13:A14"/>
    <mergeCell ref="B13:C13"/>
    <mergeCell ref="H13:H14"/>
    <mergeCell ref="I13:I14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K5:K6"/>
    <mergeCell ref="L7:L8"/>
    <mergeCell ref="M7:M8"/>
    <mergeCell ref="B8:C8"/>
    <mergeCell ref="A11:A12"/>
    <mergeCell ref="B11:C11"/>
    <mergeCell ref="D11:G11"/>
    <mergeCell ref="H11:H12"/>
    <mergeCell ref="I11:I12"/>
    <mergeCell ref="A9:A10"/>
    <mergeCell ref="B7:C7"/>
    <mergeCell ref="D7:G7"/>
    <mergeCell ref="H7:H8"/>
    <mergeCell ref="I7:I8"/>
    <mergeCell ref="J11:J12"/>
    <mergeCell ref="K11:K12"/>
    <mergeCell ref="J7:J8"/>
    <mergeCell ref="K7:K8"/>
    <mergeCell ref="D8:G8"/>
    <mergeCell ref="B9:C9"/>
    <mergeCell ref="A5:A6"/>
    <mergeCell ref="B5:C5"/>
    <mergeCell ref="D5:G5"/>
    <mergeCell ref="H5:H6"/>
    <mergeCell ref="I5:I6"/>
    <mergeCell ref="J5:J6"/>
    <mergeCell ref="B6:C6"/>
    <mergeCell ref="D6:G6"/>
    <mergeCell ref="I3:I4"/>
    <mergeCell ref="J3:J4"/>
    <mergeCell ref="K3:K4"/>
    <mergeCell ref="L3:L4"/>
    <mergeCell ref="M3:M4"/>
    <mergeCell ref="B4:C4"/>
    <mergeCell ref="D4:G4"/>
    <mergeCell ref="L5:L6"/>
    <mergeCell ref="M5:M6"/>
    <mergeCell ref="A7:A8"/>
    <mergeCell ref="A1:L1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 지정된 범위</vt:lpstr>
      </vt:variant>
      <vt:variant>
        <vt:i4>24</vt:i4>
      </vt:variant>
    </vt:vector>
  </HeadingPairs>
  <TitlesOfParts>
    <vt:vector size="48" baseType="lpstr">
      <vt:lpstr>OU01</vt:lpstr>
      <vt:lpstr>OU02</vt:lpstr>
      <vt:lpstr>OU03(니트)</vt:lpstr>
      <vt:lpstr>OU08(패턴사이즈)</vt:lpstr>
      <vt:lpstr>PT01</vt:lpstr>
      <vt:lpstr>PT02</vt:lpstr>
      <vt:lpstr>PT03(완사입)</vt:lpstr>
      <vt:lpstr>PT04(완사입)</vt:lpstr>
      <vt:lpstr>PT05</vt:lpstr>
      <vt:lpstr>PT06</vt:lpstr>
      <vt:lpstr>PT07</vt:lpstr>
      <vt:lpstr>TO01</vt:lpstr>
      <vt:lpstr>TO02</vt:lpstr>
      <vt:lpstr>TO03(니트)</vt:lpstr>
      <vt:lpstr>TO04</vt:lpstr>
      <vt:lpstr>TO05</vt:lpstr>
      <vt:lpstr>TO06</vt:lpstr>
      <vt:lpstr>TO07</vt:lpstr>
      <vt:lpstr>TO08</vt:lpstr>
      <vt:lpstr>TO09</vt:lpstr>
      <vt:lpstr>TO10</vt:lpstr>
      <vt:lpstr>TO11</vt:lpstr>
      <vt:lpstr>TO12</vt:lpstr>
      <vt:lpstr>TO13(니트)</vt:lpstr>
      <vt:lpstr>OU01!Print_Area</vt:lpstr>
      <vt:lpstr>OU02!Print_Area</vt:lpstr>
      <vt:lpstr>'OU03(니트)'!Print_Area</vt:lpstr>
      <vt:lpstr>'OU08(패턴사이즈)'!Print_Area</vt:lpstr>
      <vt:lpstr>PT01!Print_Area</vt:lpstr>
      <vt:lpstr>PT02!Print_Area</vt:lpstr>
      <vt:lpstr>'PT03(완사입)'!Print_Area</vt:lpstr>
      <vt:lpstr>'PT04(완사입)'!Print_Area</vt:lpstr>
      <vt:lpstr>PT05!Print_Area</vt:lpstr>
      <vt:lpstr>PT06!Print_Area</vt:lpstr>
      <vt:lpstr>PT07!Print_Area</vt:lpstr>
      <vt:lpstr>TO01!Print_Area</vt:lpstr>
      <vt:lpstr>TO02!Print_Area</vt:lpstr>
      <vt:lpstr>'TO03(니트)'!Print_Area</vt:lpstr>
      <vt:lpstr>TO04!Print_Area</vt:lpstr>
      <vt:lpstr>TO05!Print_Area</vt:lpstr>
      <vt:lpstr>TO06!Print_Area</vt:lpstr>
      <vt:lpstr>TO07!Print_Area</vt:lpstr>
      <vt:lpstr>TO08!Print_Area</vt:lpstr>
      <vt:lpstr>TO09!Print_Area</vt:lpstr>
      <vt:lpstr>TO10!Print_Area</vt:lpstr>
      <vt:lpstr>TO11!Print_Area</vt:lpstr>
      <vt:lpstr>TO12!Print_Area</vt:lpstr>
      <vt:lpstr>'TO13(니트)'!Print_Area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2025-07-07T08:23:04Z</cp:lastPrinted>
  <dcterms:created xsi:type="dcterms:W3CDTF">2018-05-14T06:17:18Z</dcterms:created>
  <dcterms:modified xsi:type="dcterms:W3CDTF">2025-07-11T02:51:05Z</dcterms:modified>
</cp:coreProperties>
</file>