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221212\Downloads\"/>
    </mc:Choice>
  </mc:AlternateContent>
  <xr:revisionPtr revIDLastSave="0" documentId="8_{688AB7E0-6824-4D8F-92AE-53B4C52785DC}" xr6:coauthVersionLast="47" xr6:coauthVersionMax="47" xr10:uidLastSave="{00000000-0000-0000-0000-000000000000}"/>
  <bookViews>
    <workbookView xWindow="-28920" yWindow="-120" windowWidth="29040" windowHeight="15720" tabRatio="776" xr2:uid="{EF7E13BD-6862-4AB8-BDFA-AA22588796C6}"/>
  </bookViews>
  <sheets>
    <sheet name="PT08" sheetId="2406" r:id="rId1"/>
  </sheets>
  <definedNames>
    <definedName name="_xlnm.Print_Area" localSheetId="0">'PT08'!$A$1:$N$40</definedName>
  </definedNames>
  <calcPr calcId="191029"/>
</workbook>
</file>

<file path=xl/calcChain.xml><?xml version="1.0" encoding="utf-8"?>
<calcChain xmlns="http://schemas.openxmlformats.org/spreadsheetml/2006/main">
  <c r="N35" i="2406" l="1"/>
  <c r="N33" i="2406"/>
  <c r="N29" i="2406"/>
  <c r="N27" i="2406"/>
  <c r="N25" i="2406"/>
  <c r="N23" i="2406"/>
  <c r="N21" i="2406"/>
  <c r="N19" i="2406"/>
  <c r="N17" i="2406"/>
  <c r="N13" i="2406"/>
  <c r="N11" i="2406"/>
  <c r="N7" i="2406"/>
  <c r="N3" i="2406"/>
  <c r="M27" i="2406"/>
  <c r="L27" i="2406"/>
  <c r="K27" i="2406"/>
  <c r="H27" i="2406"/>
  <c r="I27" i="2406"/>
  <c r="K21" i="2406"/>
  <c r="L21" i="2406"/>
  <c r="M21" i="2406"/>
  <c r="I21" i="2406"/>
  <c r="H21" i="2406"/>
  <c r="L15" i="2406"/>
  <c r="M15" i="2406"/>
  <c r="N15" i="2406"/>
  <c r="K15" i="2406"/>
  <c r="I15" i="2406"/>
  <c r="H15" i="2406"/>
  <c r="K35" i="2406"/>
  <c r="L35" i="2406"/>
  <c r="M35" i="2406"/>
  <c r="I35" i="2406"/>
  <c r="H35" i="2406"/>
  <c r="K33" i="2406"/>
  <c r="L33" i="2406"/>
  <c r="M33" i="2406"/>
  <c r="I33" i="2406"/>
  <c r="H33" i="2406"/>
  <c r="K31" i="2406"/>
  <c r="L31" i="2406"/>
  <c r="M31" i="2406"/>
  <c r="N31" i="2406"/>
  <c r="I31" i="2406"/>
  <c r="H31" i="2406"/>
  <c r="K29" i="2406"/>
  <c r="L29" i="2406"/>
  <c r="M29" i="2406"/>
  <c r="I29" i="2406"/>
  <c r="H29" i="2406"/>
  <c r="K25" i="2406"/>
  <c r="L25" i="2406"/>
  <c r="M25" i="2406"/>
  <c r="I25" i="2406"/>
  <c r="H25" i="2406"/>
  <c r="K23" i="2406"/>
  <c r="L23" i="2406"/>
  <c r="M23" i="2406"/>
  <c r="I23" i="2406"/>
  <c r="H23" i="2406"/>
  <c r="K19" i="2406"/>
  <c r="L19" i="2406"/>
  <c r="M19" i="2406"/>
  <c r="I19" i="2406"/>
  <c r="H19" i="2406"/>
  <c r="K17" i="2406"/>
  <c r="L17" i="2406"/>
  <c r="M17" i="2406"/>
  <c r="I17" i="2406"/>
  <c r="H17" i="2406"/>
  <c r="K13" i="2406"/>
  <c r="L13" i="2406"/>
  <c r="M13" i="2406"/>
  <c r="I13" i="2406"/>
  <c r="H13" i="2406"/>
  <c r="K11" i="2406"/>
  <c r="L11" i="2406"/>
  <c r="M11" i="2406"/>
  <c r="I11" i="2406"/>
  <c r="H11" i="2406"/>
  <c r="K9" i="2406"/>
  <c r="L9" i="2406"/>
  <c r="M9" i="2406"/>
  <c r="N9" i="2406"/>
  <c r="I9" i="2406"/>
  <c r="H9" i="2406"/>
  <c r="K7" i="2406"/>
  <c r="L7" i="2406"/>
  <c r="M7" i="2406"/>
  <c r="I7" i="2406"/>
  <c r="H7" i="2406"/>
  <c r="K3" i="2406"/>
  <c r="L3" i="2406"/>
  <c r="M3" i="2406"/>
  <c r="I3" i="2406"/>
  <c r="H3" i="2406"/>
</calcChain>
</file>

<file path=xl/sharedStrings.xml><?xml version="1.0" encoding="utf-8"?>
<sst xmlns="http://schemas.openxmlformats.org/spreadsheetml/2006/main" count="70" uniqueCount="67">
  <si>
    <t xml:space="preserve">TOTAL LENGTH </t>
  </si>
  <si>
    <t xml:space="preserve">HIP </t>
  </si>
  <si>
    <t xml:space="preserve">BASED ON ZIPPER FLY OUT LINE ,STRIGHT </t>
  </si>
  <si>
    <t xml:space="preserve">INCLUDE WAIST BAND TO EDGE </t>
  </si>
  <si>
    <t xml:space="preserve">BOTTOM OPENING </t>
  </si>
  <si>
    <t xml:space="preserve">CIRCLE ROUND </t>
  </si>
  <si>
    <t xml:space="preserve">FRONT RISE </t>
  </si>
  <si>
    <t>BACK RISE</t>
  </si>
  <si>
    <t xml:space="preserve">TIGHT </t>
  </si>
  <si>
    <t xml:space="preserve">FROM CROCH  3cm BELOW . WIDE STRIGHT </t>
  </si>
  <si>
    <t>INSEAM</t>
  </si>
  <si>
    <t xml:space="preserve">CROCH TO EDGE </t>
  </si>
  <si>
    <t xml:space="preserve">FROM EDGE STITCHES </t>
  </si>
  <si>
    <t xml:space="preserve">FROM SIDE SEAM TO STRIGHT </t>
  </si>
  <si>
    <t>엉덩이둘레</t>
  </si>
  <si>
    <t>바지기장</t>
  </si>
  <si>
    <t>바지부리</t>
  </si>
  <si>
    <t>앞주머니세로</t>
  </si>
  <si>
    <t>앞주머니가로</t>
  </si>
  <si>
    <t>인심길이</t>
  </si>
  <si>
    <t>허벅지둘레</t>
  </si>
  <si>
    <t>뒤밑위</t>
  </si>
  <si>
    <t>앞밑위</t>
  </si>
  <si>
    <t xml:space="preserve"> 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</si>
  <si>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</si>
  <si>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</si>
  <si>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</si>
  <si>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</si>
  <si>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</si>
  <si>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</si>
  <si>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</si>
  <si>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 xml:space="preserve">FLAT,FRONT AND BACK WAIST LINE MATCH STRIGHT </t>
    <phoneticPr fontId="1" type="noConversion"/>
  </si>
  <si>
    <t>오비를 일자 상태로 만든 후 수평으로 잰 길이</t>
    <phoneticPr fontId="1" type="noConversion"/>
  </si>
  <si>
    <t>앞 댕고 스테치를 기준점으로 하여 양쪽 수평선의 길이</t>
    <phoneticPr fontId="1" type="noConversion"/>
  </si>
  <si>
    <t xml:space="preserve">INCLUDE WAIST BAND TO EDGE </t>
    <phoneticPr fontId="1" type="noConversion"/>
  </si>
  <si>
    <t>와끼선을 기준으로 오비끝에서 바지 밑단 끝까지의 길이</t>
    <phoneticPr fontId="1" type="noConversion"/>
  </si>
  <si>
    <t>바지 밑단의 둘레길이</t>
    <phoneticPr fontId="2" type="noConversion"/>
  </si>
  <si>
    <t>오비끝에서 인심 시작점까지의 길이(오비 포함)</t>
    <phoneticPr fontId="1" type="noConversion"/>
  </si>
  <si>
    <t>인심 시작점에서 3cm 밑을 기준점으로 양쪽 수평 길이</t>
    <phoneticPr fontId="1" type="noConversion"/>
  </si>
  <si>
    <t>바지 안 쪽에서 봉제선을 따라 바지밑단 끝까지의 길이</t>
    <phoneticPr fontId="1" type="noConversion"/>
  </si>
  <si>
    <t xml:space="preserve">FRONT POCKET WIDE </t>
    <phoneticPr fontId="1" type="noConversion"/>
  </si>
  <si>
    <t>오비 와끼끝에서 주머니입구 까지의 가로길이</t>
    <phoneticPr fontId="1" type="noConversion"/>
  </si>
  <si>
    <t xml:space="preserve">FRONT POCKET VERTICAL </t>
    <phoneticPr fontId="1" type="noConversion"/>
  </si>
  <si>
    <t>오비 와끼끝에서 주머니입구 까지의 세로길이</t>
    <phoneticPr fontId="1" type="noConversion"/>
  </si>
  <si>
    <t>KNEE</t>
    <phoneticPr fontId="1" type="noConversion"/>
  </si>
  <si>
    <t>무릎둘레</t>
    <phoneticPr fontId="1" type="noConversion"/>
  </si>
  <si>
    <t>KNEE POINT</t>
    <phoneticPr fontId="1" type="noConversion"/>
  </si>
  <si>
    <t>무릎위치</t>
    <phoneticPr fontId="1" type="noConversion"/>
  </si>
  <si>
    <t>VERTICALLY AT THE WAIST</t>
    <phoneticPr fontId="1" type="noConversion"/>
  </si>
  <si>
    <t>뒤주머니높이</t>
    <phoneticPr fontId="1" type="noConversion"/>
  </si>
  <si>
    <t>BACK POCKET HEIGHT</t>
    <phoneticPr fontId="2" type="noConversion"/>
  </si>
  <si>
    <t>뒤주머니너비</t>
    <phoneticPr fontId="1" type="noConversion"/>
  </si>
  <si>
    <t>BACK POCKET WIDTH</t>
    <phoneticPr fontId="2" type="noConversion"/>
  </si>
  <si>
    <t>TOTAL WAIST</t>
    <phoneticPr fontId="1" type="noConversion"/>
  </si>
  <si>
    <t>허리완성사이즈</t>
    <phoneticPr fontId="1" type="noConversion"/>
  </si>
  <si>
    <t>몸판 허리 둘레</t>
    <phoneticPr fontId="1" type="noConversion"/>
  </si>
  <si>
    <t>HIP POINT</t>
    <phoneticPr fontId="1" type="noConversion"/>
  </si>
  <si>
    <t>엉덩이 위치</t>
    <phoneticPr fontId="1" type="noConversion"/>
  </si>
  <si>
    <t>BACK WAIST E-BAND</t>
    <phoneticPr fontId="1" type="noConversion"/>
  </si>
  <si>
    <t>허리에서 수직으로 (오비포함)</t>
    <phoneticPr fontId="1" type="noConversion"/>
  </si>
  <si>
    <t>WAIST SIZE</t>
    <phoneticPr fontId="1" type="noConversion"/>
  </si>
  <si>
    <t>뒤 허리 고무줄 완성</t>
    <phoneticPr fontId="1" type="noConversion"/>
  </si>
  <si>
    <t>오비포함 와끼 기준</t>
    <phoneticPr fontId="1" type="noConversion"/>
  </si>
  <si>
    <t>2XL</t>
    <phoneticPr fontId="1" type="noConversion"/>
  </si>
  <si>
    <t>3XL</t>
    <phoneticPr fontId="1" type="noConversion"/>
  </si>
  <si>
    <t>4XL</t>
    <phoneticPr fontId="1" type="noConversion"/>
  </si>
  <si>
    <t>STYLE NO: JXWPT08-K#Y10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</si>
</sst>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>
      <alignment vertical="center"/>
    </xf>
  </cellStyleXfs>
  <cellXfs count="65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2" borderId="17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</cellXfs>
  <cellStyles count="3">
    <cellStyle name="표준" xfId="0" builtinId="0"/>
    <cellStyle name="표준 2" xfId="1" xr:uid="{4A2C1674-A125-4BD7-8A1A-7BDC32D88C63}"/>
    <cellStyle name="표준 2 2" xfId="2" xr:uid="{FAB7E60B-88FA-4994-8BA8-6F834204213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BC4-A218-421A-89B7-5539A66AC839}">
  <sheetPr codeName="Sheet125">
    <tabColor theme="7"/>
    <pageSetUpPr fitToPage="1"/>
  </sheetPr>
  <dimension ref="A1:N51"/>
  <sheetViews>
    <sheetView tabSelected="1" zoomScale="110" zoomScaleNormal="110" workbookViewId="0">
      <selection activeCell="P6" sqref="P6"/>
    </sheetView>
  </sheetViews>
  <sheetFormatPr defaultColWidth="8.75" defaultRowHeight="16.5" x14ac:dyDescent="0.3"/>
  <cols>
    <col min="1" max="1" width="3" bestFit="1" customWidth="1"/>
    <col min="2" max="3" width="8.75" customWidth="1"/>
    <col min="4" max="7" width="8.125" customWidth="1"/>
    <col min="8" max="14" width="5.5" customWidth="1"/>
  </cols>
  <sheetData>
    <row r="1" spans="1:14" ht="16.5" customHeight="1" thickBot="1" x14ac:dyDescent="0.35">
      <c r="A1" s="62" t="s">
        <v>66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</row>
    <row r="2" spans="1:14" ht="16.5" customHeight="1" thickBot="1" x14ac:dyDescent="0.35">
      <c r="A2" s="2" t="s">
        <v>24</v>
      </c>
      <c r="B2" s="9" t="s">
        <v>25</v>
      </c>
      <c r="C2" s="9"/>
      <c r="D2" s="9" t="s">
        <v>26</v>
      </c>
      <c r="E2" s="9"/>
      <c r="F2" s="9"/>
      <c r="G2" s="9"/>
      <c r="H2" s="4" t="s">
        <v>27</v>
      </c>
      <c r="I2" s="4" t="s">
        <v>28</v>
      </c>
      <c r="J2" s="3" t="s">
        <v>29</v>
      </c>
      <c r="K2" s="4" t="s">
        <v>30</v>
      </c>
      <c r="L2" s="4" t="s">
        <v>63</v>
      </c>
      <c r="M2" s="4" t="s">
        <v>64</v>
      </c>
      <c r="N2" s="4" t="s">
        <v>65</v>
      </c>
    </row>
    <row r="3" spans="1:14" s="1" customFormat="1" ht="14.1" customHeight="1" x14ac:dyDescent="0.3">
      <c r="A3" s="10">
        <v>1</v>
      </c>
      <c r="B3" s="12" t="s">
        <v>53</v>
      </c>
      <c r="C3" s="13"/>
      <c r="D3" s="14" t="s">
        <v>31</v>
      </c>
      <c r="E3" s="15"/>
      <c r="F3" s="15"/>
      <c r="G3" s="16"/>
      <c r="H3" s="5">
        <f>SUM(I3)-3</f>
        <v>45</v>
      </c>
      <c r="I3" s="5">
        <f>SUM(J3)-3</f>
        <v>48</v>
      </c>
      <c r="J3" s="7">
        <v>51</v>
      </c>
      <c r="K3" s="5">
        <f>SUM(J3)+3</f>
        <v>54</v>
      </c>
      <c r="L3" s="5">
        <f>SUM(K3)+3</f>
        <v>57</v>
      </c>
      <c r="M3" s="17">
        <f>SUM(L3)+3</f>
        <v>60</v>
      </c>
      <c r="N3" s="58">
        <f>SUM(M3)+3</f>
        <v>63</v>
      </c>
    </row>
    <row r="4" spans="1:14" s="1" customFormat="1" ht="14.1" customHeight="1" x14ac:dyDescent="0.3">
      <c r="A4" s="11"/>
      <c r="B4" s="18" t="s">
        <v>54</v>
      </c>
      <c r="C4" s="19"/>
      <c r="D4" s="20" t="s">
        <v>32</v>
      </c>
      <c r="E4" s="21"/>
      <c r="F4" s="21"/>
      <c r="G4" s="22"/>
      <c r="H4" s="6"/>
      <c r="I4" s="6"/>
      <c r="J4" s="8"/>
      <c r="K4" s="6"/>
      <c r="L4" s="6"/>
      <c r="M4" s="6"/>
      <c r="N4" s="57"/>
    </row>
    <row r="5" spans="1:14" s="1" customFormat="1" ht="14.1" customHeight="1" x14ac:dyDescent="0.3">
      <c r="A5" s="10">
        <v>2</v>
      </c>
      <c r="B5" s="12" t="s">
        <v>58</v>
      </c>
      <c r="C5" s="13"/>
      <c r="D5" s="14"/>
      <c r="E5" s="15"/>
      <c r="F5" s="15"/>
      <c r="G5" s="16"/>
      <c r="H5" s="5"/>
      <c r="I5" s="5"/>
      <c r="J5" s="23"/>
      <c r="K5" s="24"/>
      <c r="L5" s="24"/>
      <c r="M5" s="24"/>
      <c r="N5" s="59"/>
    </row>
    <row r="6" spans="1:14" s="1" customFormat="1" ht="14.1" customHeight="1" x14ac:dyDescent="0.3">
      <c r="A6" s="11"/>
      <c r="B6" s="18" t="s">
        <v>61</v>
      </c>
      <c r="C6" s="19"/>
      <c r="D6" s="20"/>
      <c r="E6" s="21"/>
      <c r="F6" s="21"/>
      <c r="G6" s="22"/>
      <c r="H6" s="6"/>
      <c r="I6" s="6"/>
      <c r="J6" s="23"/>
      <c r="K6" s="24"/>
      <c r="L6" s="24"/>
      <c r="M6" s="24"/>
      <c r="N6" s="59"/>
    </row>
    <row r="7" spans="1:14" s="1" customFormat="1" ht="14.1" customHeight="1" x14ac:dyDescent="0.3">
      <c r="A7" s="10">
        <v>3</v>
      </c>
      <c r="B7" s="25" t="s">
        <v>60</v>
      </c>
      <c r="C7" s="26"/>
      <c r="D7" s="14"/>
      <c r="E7" s="15"/>
      <c r="F7" s="15"/>
      <c r="G7" s="16"/>
      <c r="H7" s="27">
        <f>SUM(I7)-3.5</f>
        <v>63</v>
      </c>
      <c r="I7" s="27">
        <f>SUM(J7)-3.5</f>
        <v>66.5</v>
      </c>
      <c r="J7" s="7">
        <v>70</v>
      </c>
      <c r="K7" s="5">
        <f>SUM(J7)+3.5</f>
        <v>73.5</v>
      </c>
      <c r="L7" s="5">
        <f>SUM(K7)+3.5</f>
        <v>77</v>
      </c>
      <c r="M7" s="5">
        <f>SUM(L7)+3.5</f>
        <v>80.5</v>
      </c>
      <c r="N7" s="60">
        <f>SUM(M7)+3.5</f>
        <v>84</v>
      </c>
    </row>
    <row r="8" spans="1:14" s="1" customFormat="1" ht="14.1" customHeight="1" x14ac:dyDescent="0.3">
      <c r="A8" s="11"/>
      <c r="B8" s="18" t="s">
        <v>55</v>
      </c>
      <c r="C8" s="19"/>
      <c r="D8" s="20"/>
      <c r="E8" s="21"/>
      <c r="F8" s="21"/>
      <c r="G8" s="22"/>
      <c r="H8" s="6"/>
      <c r="I8" s="6"/>
      <c r="J8" s="8"/>
      <c r="K8" s="6"/>
      <c r="L8" s="6"/>
      <c r="M8" s="6"/>
      <c r="N8" s="57"/>
    </row>
    <row r="9" spans="1:14" s="1" customFormat="1" ht="14.1" customHeight="1" x14ac:dyDescent="0.3">
      <c r="A9" s="10">
        <v>4</v>
      </c>
      <c r="B9" s="25" t="s">
        <v>1</v>
      </c>
      <c r="C9" s="26"/>
      <c r="D9" s="28" t="s">
        <v>2</v>
      </c>
      <c r="E9" s="29"/>
      <c r="F9" s="29"/>
      <c r="G9" s="30"/>
      <c r="H9" s="27">
        <f>SUM(I9)-4</f>
        <v>68</v>
      </c>
      <c r="I9" s="27">
        <f>SUM(J9)-4</f>
        <v>72</v>
      </c>
      <c r="J9" s="31">
        <v>76</v>
      </c>
      <c r="K9" s="27">
        <f>SUM(J9)+4</f>
        <v>80</v>
      </c>
      <c r="L9" s="27">
        <f>SUM(K9)+4</f>
        <v>84</v>
      </c>
      <c r="M9" s="27">
        <f>SUM(L9)+4</f>
        <v>88</v>
      </c>
      <c r="N9" s="56">
        <f>SUM(M9)+4</f>
        <v>92</v>
      </c>
    </row>
    <row r="10" spans="1:14" s="1" customFormat="1" ht="14.1" customHeight="1" x14ac:dyDescent="0.3">
      <c r="A10" s="11"/>
      <c r="B10" s="18" t="s">
        <v>14</v>
      </c>
      <c r="C10" s="19"/>
      <c r="D10" s="20" t="s">
        <v>33</v>
      </c>
      <c r="E10" s="21"/>
      <c r="F10" s="21"/>
      <c r="G10" s="22"/>
      <c r="H10" s="6"/>
      <c r="I10" s="6"/>
      <c r="J10" s="8"/>
      <c r="K10" s="6"/>
      <c r="L10" s="6"/>
      <c r="M10" s="6"/>
      <c r="N10" s="57"/>
    </row>
    <row r="11" spans="1:14" s="1" customFormat="1" ht="14.1" customHeight="1" x14ac:dyDescent="0.3">
      <c r="A11" s="10">
        <v>5</v>
      </c>
      <c r="B11" s="25" t="s">
        <v>56</v>
      </c>
      <c r="C11" s="26"/>
      <c r="D11" s="28"/>
      <c r="E11" s="29"/>
      <c r="F11" s="29"/>
      <c r="G11" s="30"/>
      <c r="H11" s="27">
        <f>SUM(I11)-0.7</f>
        <v>12.700000000000001</v>
      </c>
      <c r="I11" s="27">
        <f>SUM(J11)-0.7</f>
        <v>13.4</v>
      </c>
      <c r="J11" s="31">
        <v>14.1</v>
      </c>
      <c r="K11" s="27">
        <f>SUM(J11)+1.2</f>
        <v>15.299999999999999</v>
      </c>
      <c r="L11" s="27">
        <f>SUM(K11)+0.7</f>
        <v>15.999999999999998</v>
      </c>
      <c r="M11" s="32">
        <f>SUM(L11)+0.7</f>
        <v>16.7</v>
      </c>
      <c r="N11" s="54">
        <f>SUM(M11)+0.7</f>
        <v>17.399999999999999</v>
      </c>
    </row>
    <row r="12" spans="1:14" s="1" customFormat="1" ht="14.1" customHeight="1" x14ac:dyDescent="0.3">
      <c r="A12" s="11"/>
      <c r="B12" s="18" t="s">
        <v>57</v>
      </c>
      <c r="C12" s="19"/>
      <c r="D12" s="34" t="s">
        <v>62</v>
      </c>
      <c r="E12" s="35"/>
      <c r="F12" s="35"/>
      <c r="G12" s="36"/>
      <c r="H12" s="6"/>
      <c r="I12" s="6"/>
      <c r="J12" s="8"/>
      <c r="K12" s="6"/>
      <c r="L12" s="6"/>
      <c r="M12" s="33"/>
      <c r="N12" s="55"/>
    </row>
    <row r="13" spans="1:14" s="1" customFormat="1" ht="14.1" customHeight="1" x14ac:dyDescent="0.3">
      <c r="A13" s="10">
        <v>6</v>
      </c>
      <c r="B13" s="25" t="s">
        <v>0</v>
      </c>
      <c r="C13" s="26"/>
      <c r="D13" s="28" t="s">
        <v>34</v>
      </c>
      <c r="E13" s="29"/>
      <c r="F13" s="29"/>
      <c r="G13" s="30"/>
      <c r="H13" s="27">
        <f>SUM(I13)-7</f>
        <v>50</v>
      </c>
      <c r="I13" s="27">
        <f>SUM(J13)-7</f>
        <v>57</v>
      </c>
      <c r="J13" s="31">
        <v>64</v>
      </c>
      <c r="K13" s="27">
        <f>SUM(J13)+6</f>
        <v>70</v>
      </c>
      <c r="L13" s="27">
        <f>SUM(K13)+6</f>
        <v>76</v>
      </c>
      <c r="M13" s="27">
        <f>SUM(L13)+6</f>
        <v>82</v>
      </c>
      <c r="N13" s="56">
        <f>SUM(M13)+6</f>
        <v>88</v>
      </c>
    </row>
    <row r="14" spans="1:14" s="1" customFormat="1" ht="14.1" customHeight="1" x14ac:dyDescent="0.3">
      <c r="A14" s="11"/>
      <c r="B14" s="18" t="s">
        <v>15</v>
      </c>
      <c r="C14" s="19"/>
      <c r="D14" s="20" t="s">
        <v>35</v>
      </c>
      <c r="E14" s="21"/>
      <c r="F14" s="21"/>
      <c r="G14" s="22"/>
      <c r="H14" s="6"/>
      <c r="I14" s="6"/>
      <c r="J14" s="8"/>
      <c r="K14" s="6"/>
      <c r="L14" s="6"/>
      <c r="M14" s="6"/>
      <c r="N14" s="57"/>
    </row>
    <row r="15" spans="1:14" s="1" customFormat="1" ht="14.1" customHeight="1" x14ac:dyDescent="0.3">
      <c r="A15" s="10">
        <v>7</v>
      </c>
      <c r="B15" s="25" t="s">
        <v>4</v>
      </c>
      <c r="C15" s="26"/>
      <c r="D15" s="28" t="s">
        <v>5</v>
      </c>
      <c r="E15" s="29"/>
      <c r="F15" s="29"/>
      <c r="G15" s="30"/>
      <c r="H15" s="27">
        <f>SUM(I15)-2</f>
        <v>37</v>
      </c>
      <c r="I15" s="27">
        <f>SUM(J15)-2</f>
        <v>39</v>
      </c>
      <c r="J15" s="31">
        <v>41</v>
      </c>
      <c r="K15" s="27">
        <f>SUM(J15)+2</f>
        <v>43</v>
      </c>
      <c r="L15" s="27">
        <f>SUM(K15)+2</f>
        <v>45</v>
      </c>
      <c r="M15" s="27">
        <f>SUM(L15)+2</f>
        <v>47</v>
      </c>
      <c r="N15" s="56">
        <f>SUM(M15)+2</f>
        <v>49</v>
      </c>
    </row>
    <row r="16" spans="1:14" s="1" customFormat="1" ht="14.1" customHeight="1" x14ac:dyDescent="0.3">
      <c r="A16" s="11"/>
      <c r="B16" s="18" t="s">
        <v>16</v>
      </c>
      <c r="C16" s="19"/>
      <c r="D16" s="37" t="s">
        <v>36</v>
      </c>
      <c r="E16" s="38"/>
      <c r="F16" s="38"/>
      <c r="G16" s="39"/>
      <c r="H16" s="6"/>
      <c r="I16" s="6"/>
      <c r="J16" s="8"/>
      <c r="K16" s="6"/>
      <c r="L16" s="6"/>
      <c r="M16" s="6"/>
      <c r="N16" s="57"/>
    </row>
    <row r="17" spans="1:14" s="1" customFormat="1" ht="14.1" customHeight="1" x14ac:dyDescent="0.3">
      <c r="A17" s="10">
        <v>8</v>
      </c>
      <c r="B17" s="25" t="s">
        <v>6</v>
      </c>
      <c r="C17" s="26"/>
      <c r="D17" s="28" t="s">
        <v>3</v>
      </c>
      <c r="E17" s="29"/>
      <c r="F17" s="29"/>
      <c r="G17" s="30"/>
      <c r="H17" s="27">
        <f>SUM(I17)-1.1</f>
        <v>20.399999999999999</v>
      </c>
      <c r="I17" s="27">
        <f>SUM(J17)-1.1</f>
        <v>21.5</v>
      </c>
      <c r="J17" s="31">
        <v>22.6</v>
      </c>
      <c r="K17" s="27">
        <f>SUM(J17)+1.6</f>
        <v>24.200000000000003</v>
      </c>
      <c r="L17" s="27">
        <f>SUM(K17)+1.1</f>
        <v>25.300000000000004</v>
      </c>
      <c r="M17" s="32">
        <f>SUM(L17)+1.1</f>
        <v>26.400000000000006</v>
      </c>
      <c r="N17" s="54">
        <f>SUM(M17)+1.1</f>
        <v>27.500000000000007</v>
      </c>
    </row>
    <row r="18" spans="1:14" s="1" customFormat="1" ht="14.1" customHeight="1" x14ac:dyDescent="0.3">
      <c r="A18" s="11"/>
      <c r="B18" s="18" t="s">
        <v>22</v>
      </c>
      <c r="C18" s="19"/>
      <c r="D18" s="20" t="s">
        <v>37</v>
      </c>
      <c r="E18" s="21"/>
      <c r="F18" s="21"/>
      <c r="G18" s="22"/>
      <c r="H18" s="6"/>
      <c r="I18" s="6"/>
      <c r="J18" s="8"/>
      <c r="K18" s="6"/>
      <c r="L18" s="6"/>
      <c r="M18" s="33"/>
      <c r="N18" s="55"/>
    </row>
    <row r="19" spans="1:14" s="1" customFormat="1" ht="14.1" customHeight="1" x14ac:dyDescent="0.3">
      <c r="A19" s="10">
        <v>9</v>
      </c>
      <c r="B19" s="25" t="s">
        <v>7</v>
      </c>
      <c r="C19" s="26"/>
      <c r="D19" s="28" t="s">
        <v>3</v>
      </c>
      <c r="E19" s="29"/>
      <c r="F19" s="29"/>
      <c r="G19" s="30"/>
      <c r="H19" s="27">
        <f>SUM(I19)-1.3</f>
        <v>27.7</v>
      </c>
      <c r="I19" s="27">
        <f>SUM(J19)-1.3</f>
        <v>29</v>
      </c>
      <c r="J19" s="31">
        <v>30.3</v>
      </c>
      <c r="K19" s="27">
        <f>SUM(J19)+1.8</f>
        <v>32.1</v>
      </c>
      <c r="L19" s="27">
        <f>SUM(K19)+1.3</f>
        <v>33.4</v>
      </c>
      <c r="M19" s="32">
        <f>SUM(L19)+1.3</f>
        <v>34.699999999999996</v>
      </c>
      <c r="N19" s="54">
        <f>SUM(M19)+1.3</f>
        <v>35.999999999999993</v>
      </c>
    </row>
    <row r="20" spans="1:14" s="1" customFormat="1" ht="14.1" customHeight="1" x14ac:dyDescent="0.3">
      <c r="A20" s="11"/>
      <c r="B20" s="18" t="s">
        <v>21</v>
      </c>
      <c r="C20" s="19"/>
      <c r="D20" s="20" t="s">
        <v>37</v>
      </c>
      <c r="E20" s="21"/>
      <c r="F20" s="21"/>
      <c r="G20" s="22"/>
      <c r="H20" s="6"/>
      <c r="I20" s="6"/>
      <c r="J20" s="8"/>
      <c r="K20" s="6"/>
      <c r="L20" s="6"/>
      <c r="M20" s="33"/>
      <c r="N20" s="55"/>
    </row>
    <row r="21" spans="1:14" s="1" customFormat="1" ht="13.5" customHeight="1" x14ac:dyDescent="0.3">
      <c r="A21" s="10">
        <v>10</v>
      </c>
      <c r="B21" s="25" t="s">
        <v>8</v>
      </c>
      <c r="C21" s="26"/>
      <c r="D21" s="28" t="s">
        <v>9</v>
      </c>
      <c r="E21" s="29"/>
      <c r="F21" s="29"/>
      <c r="G21" s="30"/>
      <c r="H21" s="27">
        <f>SUM(I21)-2.8</f>
        <v>43.1</v>
      </c>
      <c r="I21" s="27">
        <f>SUM(J21)-2.7</f>
        <v>45.9</v>
      </c>
      <c r="J21" s="31">
        <v>48.6</v>
      </c>
      <c r="K21" s="27">
        <f>SUM(J21)+2.7</f>
        <v>51.300000000000004</v>
      </c>
      <c r="L21" s="27">
        <f>SUM(K21)+2.7</f>
        <v>54.000000000000007</v>
      </c>
      <c r="M21" s="27">
        <f>SUM(L21)+2.6</f>
        <v>56.600000000000009</v>
      </c>
      <c r="N21" s="56">
        <f>SUM(M21)+2.6</f>
        <v>59.20000000000001</v>
      </c>
    </row>
    <row r="22" spans="1:14" s="1" customFormat="1" ht="13.5" customHeight="1" x14ac:dyDescent="0.3">
      <c r="A22" s="11"/>
      <c r="B22" s="18" t="s">
        <v>20</v>
      </c>
      <c r="C22" s="19"/>
      <c r="D22" s="20" t="s">
        <v>38</v>
      </c>
      <c r="E22" s="21"/>
      <c r="F22" s="21"/>
      <c r="G22" s="22"/>
      <c r="H22" s="6"/>
      <c r="I22" s="6"/>
      <c r="J22" s="8"/>
      <c r="K22" s="6"/>
      <c r="L22" s="6"/>
      <c r="M22" s="6"/>
      <c r="N22" s="57"/>
    </row>
    <row r="23" spans="1:14" ht="14.1" customHeight="1" x14ac:dyDescent="0.3">
      <c r="A23" s="10">
        <v>11</v>
      </c>
      <c r="B23" s="25" t="s">
        <v>10</v>
      </c>
      <c r="C23" s="26"/>
      <c r="D23" s="28" t="s">
        <v>11</v>
      </c>
      <c r="E23" s="29"/>
      <c r="F23" s="29"/>
      <c r="G23" s="30"/>
      <c r="H23" s="27">
        <f>SUM(I23)-6</f>
        <v>30.4</v>
      </c>
      <c r="I23" s="27">
        <f>SUM(J23)-6</f>
        <v>36.4</v>
      </c>
      <c r="J23" s="31">
        <v>42.4</v>
      </c>
      <c r="K23" s="27">
        <f>SUM(J23)+4.5</f>
        <v>46.9</v>
      </c>
      <c r="L23" s="27">
        <f>SUM(K23)+5</f>
        <v>51.9</v>
      </c>
      <c r="M23" s="27">
        <f>SUM(L23)+5</f>
        <v>56.9</v>
      </c>
      <c r="N23" s="56">
        <f>SUM(M23)+5</f>
        <v>61.9</v>
      </c>
    </row>
    <row r="24" spans="1:14" ht="14.1" customHeight="1" x14ac:dyDescent="0.3">
      <c r="A24" s="11"/>
      <c r="B24" s="18" t="s">
        <v>19</v>
      </c>
      <c r="C24" s="19"/>
      <c r="D24" s="20" t="s">
        <v>39</v>
      </c>
      <c r="E24" s="21"/>
      <c r="F24" s="21"/>
      <c r="G24" s="22"/>
      <c r="H24" s="6"/>
      <c r="I24" s="6"/>
      <c r="J24" s="8"/>
      <c r="K24" s="6"/>
      <c r="L24" s="6"/>
      <c r="M24" s="6"/>
      <c r="N24" s="57"/>
    </row>
    <row r="25" spans="1:14" ht="14.1" customHeight="1" x14ac:dyDescent="0.3">
      <c r="A25" s="10">
        <v>12</v>
      </c>
      <c r="B25" s="25" t="s">
        <v>44</v>
      </c>
      <c r="C25" s="26"/>
      <c r="D25" s="28" t="s">
        <v>23</v>
      </c>
      <c r="E25" s="29"/>
      <c r="F25" s="29"/>
      <c r="G25" s="30"/>
      <c r="H25" s="27">
        <f>SUM(I25)-2.2</f>
        <v>39.599999999999994</v>
      </c>
      <c r="I25" s="27">
        <f>SUM(J25)-2.2</f>
        <v>41.8</v>
      </c>
      <c r="J25" s="31">
        <v>44</v>
      </c>
      <c r="K25" s="27">
        <f>SUM(J25)+2.2</f>
        <v>46.2</v>
      </c>
      <c r="L25" s="27">
        <f>SUM(K25)+2.2</f>
        <v>48.400000000000006</v>
      </c>
      <c r="M25" s="27">
        <f>SUM(L25)+2.2</f>
        <v>50.600000000000009</v>
      </c>
      <c r="N25" s="56">
        <f>SUM(M25)+2.2</f>
        <v>52.800000000000011</v>
      </c>
    </row>
    <row r="26" spans="1:14" ht="14.1" customHeight="1" x14ac:dyDescent="0.3">
      <c r="A26" s="11"/>
      <c r="B26" s="18" t="s">
        <v>45</v>
      </c>
      <c r="C26" s="19"/>
      <c r="D26" s="20" t="s">
        <v>23</v>
      </c>
      <c r="E26" s="21"/>
      <c r="F26" s="21"/>
      <c r="G26" s="22"/>
      <c r="H26" s="6"/>
      <c r="I26" s="6"/>
      <c r="J26" s="8"/>
      <c r="K26" s="6"/>
      <c r="L26" s="6"/>
      <c r="M26" s="6"/>
      <c r="N26" s="57"/>
    </row>
    <row r="27" spans="1:14" ht="14.1" customHeight="1" x14ac:dyDescent="0.3">
      <c r="A27" s="10">
        <v>13</v>
      </c>
      <c r="B27" s="25" t="s">
        <v>46</v>
      </c>
      <c r="C27" s="26"/>
      <c r="D27" s="28" t="s">
        <v>48</v>
      </c>
      <c r="E27" s="29"/>
      <c r="F27" s="29"/>
      <c r="G27" s="30"/>
      <c r="H27" s="27">
        <f>SUM(I27)-3.4</f>
        <v>32</v>
      </c>
      <c r="I27" s="27">
        <f>SUM(J27)-3.4</f>
        <v>35.4</v>
      </c>
      <c r="J27" s="31">
        <v>38.799999999999997</v>
      </c>
      <c r="K27" s="27">
        <f>SUM(J27)+3.3</f>
        <v>42.099999999999994</v>
      </c>
      <c r="L27" s="27">
        <f>SUM(K27)+3</f>
        <v>45.099999999999994</v>
      </c>
      <c r="M27" s="27">
        <f>SUM(L27)+3</f>
        <v>48.099999999999994</v>
      </c>
      <c r="N27" s="56">
        <f>SUM(M27)+3</f>
        <v>51.099999999999994</v>
      </c>
    </row>
    <row r="28" spans="1:14" ht="14.1" customHeight="1" x14ac:dyDescent="0.3">
      <c r="A28" s="11"/>
      <c r="B28" s="18" t="s">
        <v>47</v>
      </c>
      <c r="C28" s="19"/>
      <c r="D28" s="20" t="s">
        <v>59</v>
      </c>
      <c r="E28" s="21"/>
      <c r="F28" s="21"/>
      <c r="G28" s="22"/>
      <c r="H28" s="6"/>
      <c r="I28" s="6"/>
      <c r="J28" s="8"/>
      <c r="K28" s="6"/>
      <c r="L28" s="6"/>
      <c r="M28" s="6"/>
      <c r="N28" s="57"/>
    </row>
    <row r="29" spans="1:14" s="1" customFormat="1" ht="14.1" customHeight="1" x14ac:dyDescent="0.3">
      <c r="A29" s="10">
        <v>14</v>
      </c>
      <c r="B29" s="25" t="s">
        <v>40</v>
      </c>
      <c r="C29" s="26"/>
      <c r="D29" s="28" t="s">
        <v>12</v>
      </c>
      <c r="E29" s="29"/>
      <c r="F29" s="29"/>
      <c r="G29" s="30"/>
      <c r="H29" s="27">
        <f>SUM(I29)-0.3</f>
        <v>3.9000000000000004</v>
      </c>
      <c r="I29" s="27">
        <f>SUM(J29)-0.3</f>
        <v>4.2</v>
      </c>
      <c r="J29" s="31">
        <v>4.5</v>
      </c>
      <c r="K29" s="27">
        <f>SUM(J29)+0.3</f>
        <v>4.8</v>
      </c>
      <c r="L29" s="27">
        <f>SUM(K29)+0.3</f>
        <v>5.0999999999999996</v>
      </c>
      <c r="M29" s="27">
        <f>SUM(L29)+0.3</f>
        <v>5.3999999999999995</v>
      </c>
      <c r="N29" s="56">
        <f>SUM(M29)+0.3</f>
        <v>5.6999999999999993</v>
      </c>
    </row>
    <row r="30" spans="1:14" s="1" customFormat="1" ht="14.1" customHeight="1" x14ac:dyDescent="0.3">
      <c r="A30" s="11"/>
      <c r="B30" s="18" t="s">
        <v>18</v>
      </c>
      <c r="C30" s="19"/>
      <c r="D30" s="20" t="s">
        <v>41</v>
      </c>
      <c r="E30" s="21"/>
      <c r="F30" s="21"/>
      <c r="G30" s="22"/>
      <c r="H30" s="6"/>
      <c r="I30" s="6"/>
      <c r="J30" s="8"/>
      <c r="K30" s="6"/>
      <c r="L30" s="6"/>
      <c r="M30" s="6"/>
      <c r="N30" s="57"/>
    </row>
    <row r="31" spans="1:14" s="1" customFormat="1" ht="14.1" customHeight="1" x14ac:dyDescent="0.3">
      <c r="A31" s="10">
        <v>15</v>
      </c>
      <c r="B31" s="25" t="s">
        <v>42</v>
      </c>
      <c r="C31" s="26"/>
      <c r="D31" s="28" t="s">
        <v>13</v>
      </c>
      <c r="E31" s="29"/>
      <c r="F31" s="29"/>
      <c r="G31" s="30"/>
      <c r="H31" s="27">
        <f>SUM(I31)-0.7</f>
        <v>9.2000000000000011</v>
      </c>
      <c r="I31" s="27">
        <f>SUM(J31)-0.7</f>
        <v>9.9</v>
      </c>
      <c r="J31" s="31">
        <v>10.6</v>
      </c>
      <c r="K31" s="27">
        <f>SUM(J31)+0.7</f>
        <v>11.299999999999999</v>
      </c>
      <c r="L31" s="27">
        <f>SUM(K31)+0.7</f>
        <v>11.999999999999998</v>
      </c>
      <c r="M31" s="27">
        <f>SUM(L31)+0.7</f>
        <v>12.699999999999998</v>
      </c>
      <c r="N31" s="56">
        <f>SUM(M31)+0.7</f>
        <v>13.399999999999997</v>
      </c>
    </row>
    <row r="32" spans="1:14" s="1" customFormat="1" ht="14.1" customHeight="1" x14ac:dyDescent="0.3">
      <c r="A32" s="11"/>
      <c r="B32" s="18" t="s">
        <v>17</v>
      </c>
      <c r="C32" s="19"/>
      <c r="D32" s="20" t="s">
        <v>43</v>
      </c>
      <c r="E32" s="21"/>
      <c r="F32" s="21"/>
      <c r="G32" s="22"/>
      <c r="H32" s="6"/>
      <c r="I32" s="6"/>
      <c r="J32" s="8"/>
      <c r="K32" s="6"/>
      <c r="L32" s="6"/>
      <c r="M32" s="6"/>
      <c r="N32" s="57"/>
    </row>
    <row r="33" spans="1:14" ht="14.1" customHeight="1" x14ac:dyDescent="0.3">
      <c r="A33" s="10">
        <v>16</v>
      </c>
      <c r="B33" s="25" t="s">
        <v>52</v>
      </c>
      <c r="C33" s="26"/>
      <c r="D33" s="40"/>
      <c r="E33" s="40"/>
      <c r="F33" s="40"/>
      <c r="G33" s="40"/>
      <c r="H33" s="27">
        <f>SUM(I33)-0.5</f>
        <v>11</v>
      </c>
      <c r="I33" s="27">
        <f>SUM(J33)-0.5</f>
        <v>11.5</v>
      </c>
      <c r="J33" s="31">
        <v>12</v>
      </c>
      <c r="K33" s="27">
        <f>SUM(J33)+0.5</f>
        <v>12.5</v>
      </c>
      <c r="L33" s="27">
        <f>SUM(K33)+0.5</f>
        <v>13</v>
      </c>
      <c r="M33" s="27">
        <f>SUM(L33)+0.5</f>
        <v>13.5</v>
      </c>
      <c r="N33" s="56">
        <f>SUM(M33)+0.5</f>
        <v>14</v>
      </c>
    </row>
    <row r="34" spans="1:14" ht="14.1" customHeight="1" x14ac:dyDescent="0.3">
      <c r="A34" s="11"/>
      <c r="B34" s="41" t="s">
        <v>51</v>
      </c>
      <c r="C34" s="42"/>
      <c r="D34" s="37"/>
      <c r="E34" s="38"/>
      <c r="F34" s="38"/>
      <c r="G34" s="39"/>
      <c r="H34" s="6"/>
      <c r="I34" s="6"/>
      <c r="J34" s="8"/>
      <c r="K34" s="6"/>
      <c r="L34" s="6"/>
      <c r="M34" s="6"/>
      <c r="N34" s="57"/>
    </row>
    <row r="35" spans="1:14" ht="14.1" customHeight="1" x14ac:dyDescent="0.3">
      <c r="A35" s="10">
        <v>17</v>
      </c>
      <c r="B35" s="25" t="s">
        <v>50</v>
      </c>
      <c r="C35" s="26"/>
      <c r="D35" s="40"/>
      <c r="E35" s="40"/>
      <c r="F35" s="40"/>
      <c r="G35" s="40"/>
      <c r="H35" s="27">
        <f>SUM(I35)-0.5</f>
        <v>11</v>
      </c>
      <c r="I35" s="27">
        <f>SUM(J35)-0.5</f>
        <v>11.5</v>
      </c>
      <c r="J35" s="31">
        <v>12</v>
      </c>
      <c r="K35" s="27">
        <f>SUM(J35)+0.5</f>
        <v>12.5</v>
      </c>
      <c r="L35" s="27">
        <f>SUM(K35)+0.5</f>
        <v>13</v>
      </c>
      <c r="M35" s="27">
        <f>SUM(L35)+0.5</f>
        <v>13.5</v>
      </c>
      <c r="N35" s="56">
        <f>SUM(M35)+0.5</f>
        <v>14</v>
      </c>
    </row>
    <row r="36" spans="1:14" ht="14.1" customHeight="1" x14ac:dyDescent="0.3">
      <c r="A36" s="11"/>
      <c r="B36" s="33" t="s">
        <v>49</v>
      </c>
      <c r="C36" s="33"/>
      <c r="D36" s="37"/>
      <c r="E36" s="38"/>
      <c r="F36" s="38"/>
      <c r="G36" s="39"/>
      <c r="H36" s="6"/>
      <c r="I36" s="6"/>
      <c r="J36" s="8"/>
      <c r="K36" s="6"/>
      <c r="L36" s="6"/>
      <c r="M36" s="6"/>
      <c r="N36" s="57"/>
    </row>
    <row r="37" spans="1:14" s="1" customFormat="1" ht="14.1" customHeight="1" x14ac:dyDescent="0.3">
      <c r="A37" s="10">
        <v>18</v>
      </c>
      <c r="B37" s="12"/>
      <c r="C37" s="13"/>
      <c r="D37" s="43"/>
      <c r="E37" s="44"/>
      <c r="F37" s="44"/>
      <c r="G37" s="45"/>
      <c r="H37" s="5"/>
      <c r="I37" s="5"/>
      <c r="J37" s="8"/>
      <c r="K37" s="6"/>
      <c r="L37" s="6"/>
      <c r="M37" s="24"/>
      <c r="N37" s="59"/>
    </row>
    <row r="38" spans="1:14" s="1" customFormat="1" ht="14.1" customHeight="1" x14ac:dyDescent="0.3">
      <c r="A38" s="11"/>
      <c r="B38" s="41"/>
      <c r="C38" s="42"/>
      <c r="D38" s="37"/>
      <c r="E38" s="38"/>
      <c r="F38" s="38"/>
      <c r="G38" s="39"/>
      <c r="H38" s="6"/>
      <c r="I38" s="6"/>
      <c r="J38" s="23"/>
      <c r="K38" s="24"/>
      <c r="L38" s="24"/>
      <c r="M38" s="24"/>
      <c r="N38" s="59"/>
    </row>
    <row r="39" spans="1:14" s="1" customFormat="1" ht="14.1" customHeight="1" x14ac:dyDescent="0.3">
      <c r="A39" s="10">
        <v>19</v>
      </c>
      <c r="B39" s="12"/>
      <c r="C39" s="13"/>
      <c r="D39" s="43"/>
      <c r="E39" s="44"/>
      <c r="F39" s="44"/>
      <c r="G39" s="45"/>
      <c r="H39" s="27"/>
      <c r="I39" s="27"/>
      <c r="J39" s="31"/>
      <c r="K39" s="5"/>
      <c r="L39" s="5"/>
      <c r="M39" s="5"/>
      <c r="N39" s="60"/>
    </row>
    <row r="40" spans="1:14" s="1" customFormat="1" ht="14.1" customHeight="1" thickBot="1" x14ac:dyDescent="0.35">
      <c r="A40" s="46"/>
      <c r="B40" s="49"/>
      <c r="C40" s="50"/>
      <c r="D40" s="51"/>
      <c r="E40" s="52"/>
      <c r="F40" s="52"/>
      <c r="G40" s="53"/>
      <c r="H40" s="47"/>
      <c r="I40" s="47"/>
      <c r="J40" s="48"/>
      <c r="K40" s="47"/>
      <c r="L40" s="47"/>
      <c r="M40" s="47"/>
      <c r="N40" s="61"/>
    </row>
    <row r="41" spans="1:14" ht="14.1" customHeight="1" x14ac:dyDescent="0.3"/>
    <row r="42" spans="1:14" ht="14.1" customHeight="1" x14ac:dyDescent="0.3"/>
    <row r="43" spans="1:14" ht="14.1" customHeight="1" x14ac:dyDescent="0.3"/>
    <row r="44" spans="1:14" ht="14.1" customHeight="1" x14ac:dyDescent="0.3"/>
    <row r="45" spans="1:14" ht="14.1" customHeight="1" x14ac:dyDescent="0.3"/>
    <row r="46" spans="1:14" ht="14.1" customHeight="1" x14ac:dyDescent="0.3"/>
    <row r="47" spans="1:14" ht="14.1" customHeight="1" x14ac:dyDescent="0.3"/>
    <row r="48" spans="1:14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31">
    <mergeCell ref="N39:N40"/>
    <mergeCell ref="A1:N1"/>
    <mergeCell ref="N27:N28"/>
    <mergeCell ref="N29:N30"/>
    <mergeCell ref="N31:N32"/>
    <mergeCell ref="N33:N34"/>
    <mergeCell ref="N35:N36"/>
    <mergeCell ref="N37:N38"/>
    <mergeCell ref="N15:N16"/>
    <mergeCell ref="N17:N18"/>
    <mergeCell ref="N19:N20"/>
    <mergeCell ref="N21:N22"/>
    <mergeCell ref="N23:N24"/>
    <mergeCell ref="N25:N26"/>
    <mergeCell ref="N3:N4"/>
    <mergeCell ref="N5:N6"/>
    <mergeCell ref="N7:N8"/>
    <mergeCell ref="N9:N10"/>
    <mergeCell ref="N11:N12"/>
    <mergeCell ref="N13:N14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7:J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3:J34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29:J30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5:J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1:J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7:J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3:J14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J9:J10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I3:I4"/>
    <mergeCell ref="J3:J4"/>
    <mergeCell ref="K3:K4"/>
    <mergeCell ref="B2:C2"/>
    <mergeCell ref="D2:G2"/>
    <mergeCell ref="A3:A4"/>
    <mergeCell ref="B3:C3"/>
    <mergeCell ref="D3:G3"/>
    <mergeCell ref="H3:H4"/>
  </mergeCells>
  <phoneticPr fontId="4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PT08</vt:lpstr>
      <vt:lpstr>PT08!Print_Area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DAHEE KIM</cp:lastModifiedBy>
  <cp:lastPrinted>2025-07-28T06:21:12Z</cp:lastPrinted>
  <dcterms:created xsi:type="dcterms:W3CDTF">2018-05-14T06:17:18Z</dcterms:created>
  <dcterms:modified xsi:type="dcterms:W3CDTF">2025-09-02T07:53:07Z</dcterms:modified>
</cp:coreProperties>
</file>