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c221212\Downloads\"/>
    </mc:Choice>
  </mc:AlternateContent>
  <xr:revisionPtr revIDLastSave="0" documentId="8_{5FE8E38B-19F2-4BE1-B40C-FE0E009C455E}" xr6:coauthVersionLast="47" xr6:coauthVersionMax="47" xr10:uidLastSave="{00000000-0000-0000-0000-000000000000}"/>
  <bookViews>
    <workbookView xWindow="5055" yWindow="1320" windowWidth="18420" windowHeight="13710" tabRatio="776" xr2:uid="{F5402BC0-8AA5-4C8D-9613-54A9CEEB1B0E}"/>
  </bookViews>
  <sheets>
    <sheet name="LE01" sheetId="926" r:id="rId1"/>
    <sheet name="LE02" sheetId="934" r:id="rId2"/>
    <sheet name="PT01" sheetId="939" r:id="rId3"/>
    <sheet name="PT02" sheetId="937" r:id="rId4"/>
    <sheet name="SE01" sheetId="941" r:id="rId5"/>
    <sheet name="SE02" sheetId="935" r:id="rId6"/>
    <sheet name="SE03" sheetId="936" r:id="rId7"/>
    <sheet name="TO01" sheetId="938" r:id="rId8"/>
    <sheet name="TO02" sheetId="940" r:id="rId9"/>
    <sheet name="TO03" sheetId="930" r:id="rId10"/>
    <sheet name="TO04" sheetId="928" r:id="rId11"/>
  </sheets>
  <definedNames>
    <definedName name="_xlnm.Print_Area" localSheetId="0">'LE01'!$A$1:$M$24</definedName>
    <definedName name="_xlnm.Print_Area" localSheetId="1">'LE02'!$A$1:$M$30</definedName>
    <definedName name="_xlnm.Print_Area" localSheetId="2">'PT01'!$A$1:$M$46</definedName>
    <definedName name="_xlnm.Print_Area" localSheetId="3">'PT02'!$A$1:$M$40</definedName>
    <definedName name="_xlnm.Print_Area" localSheetId="4">'SE01'!$A$1:$M$72</definedName>
    <definedName name="_xlnm.Print_Area" localSheetId="5">'SE02'!$A$1:$M$66</definedName>
    <definedName name="_xlnm.Print_Area" localSheetId="6">'SE03'!$A$1:$M$68</definedName>
    <definedName name="_xlnm.Print_Area" localSheetId="7">'TO01'!$A$1:$M$51</definedName>
    <definedName name="_xlnm.Print_Area" localSheetId="8">'TO02'!$A$1:$M$51</definedName>
    <definedName name="_xlnm.Print_Area" localSheetId="9">'TO03'!$A$1:$M$51</definedName>
    <definedName name="_xlnm.Print_Area" localSheetId="10">'TO04'!$A$1:$M$28</definedName>
  </definedNames>
  <calcPr calcId="191029"/>
</workbook>
</file>

<file path=xl/calcChain.xml><?xml version="1.0" encoding="utf-8"?>
<calcChain xmlns="http://schemas.openxmlformats.org/spreadsheetml/2006/main">
  <c r="L63" i="941" l="1"/>
  <c r="J63" i="941"/>
  <c r="K63" i="941"/>
  <c r="I63" i="941"/>
  <c r="J61" i="941"/>
  <c r="K61" i="941"/>
  <c r="L61" i="941"/>
  <c r="M61" i="941"/>
  <c r="I61" i="941"/>
  <c r="J57" i="941"/>
  <c r="K57" i="941"/>
  <c r="L57" i="941"/>
  <c r="M57" i="941"/>
  <c r="I57" i="941"/>
  <c r="J29" i="941"/>
  <c r="I29" i="941"/>
  <c r="K27" i="941"/>
  <c r="L27" i="941"/>
  <c r="J27" i="941"/>
  <c r="I27" i="941"/>
  <c r="I25" i="941"/>
  <c r="J25" i="941"/>
  <c r="K25" i="941"/>
  <c r="L25" i="941"/>
  <c r="I21" i="941"/>
  <c r="J21" i="941"/>
  <c r="K21" i="941"/>
  <c r="L21" i="941"/>
  <c r="I19" i="941"/>
  <c r="J19" i="941"/>
  <c r="K19" i="941"/>
  <c r="L19" i="941"/>
  <c r="I17" i="941"/>
  <c r="J17" i="941"/>
  <c r="K17" i="941"/>
  <c r="L17" i="941"/>
  <c r="I15" i="941"/>
  <c r="J15" i="941"/>
  <c r="K15" i="941"/>
  <c r="L15" i="941"/>
  <c r="I13" i="941"/>
  <c r="J13" i="941"/>
  <c r="K13" i="941"/>
  <c r="L13" i="941"/>
  <c r="I11" i="941"/>
  <c r="J11" i="941"/>
  <c r="K11" i="941"/>
  <c r="L11" i="941"/>
  <c r="I9" i="941"/>
  <c r="J9" i="941"/>
  <c r="K9" i="941"/>
  <c r="L9" i="941"/>
  <c r="I5" i="941"/>
  <c r="J5" i="941"/>
  <c r="K5" i="941"/>
  <c r="L5" i="941"/>
  <c r="I71" i="941"/>
  <c r="J71" i="941"/>
  <c r="K71" i="941"/>
  <c r="L71" i="941"/>
  <c r="M71" i="941"/>
  <c r="I69" i="941"/>
  <c r="J69" i="941"/>
  <c r="K69" i="941"/>
  <c r="L69" i="941"/>
  <c r="M69" i="941"/>
  <c r="I67" i="941"/>
  <c r="J67" i="941"/>
  <c r="K67" i="941"/>
  <c r="L67" i="941"/>
  <c r="M67" i="941"/>
  <c r="I65" i="941"/>
  <c r="J65" i="941"/>
  <c r="K65" i="941"/>
  <c r="L65" i="941"/>
  <c r="M65" i="941"/>
  <c r="I59" i="941"/>
  <c r="J59" i="941"/>
  <c r="K59" i="941"/>
  <c r="L59" i="941"/>
  <c r="M59" i="941"/>
  <c r="I55" i="941"/>
  <c r="J55" i="941"/>
  <c r="K55" i="941"/>
  <c r="L55" i="941"/>
  <c r="M55" i="941"/>
  <c r="I53" i="941"/>
  <c r="J53" i="941"/>
  <c r="K53" i="941"/>
  <c r="L53" i="941"/>
  <c r="M53" i="941"/>
  <c r="I51" i="941"/>
  <c r="J51" i="941"/>
  <c r="K51" i="941"/>
  <c r="L51" i="941"/>
  <c r="M51" i="941"/>
  <c r="I49" i="941"/>
  <c r="J49" i="941"/>
  <c r="K49" i="941"/>
  <c r="L49" i="941"/>
  <c r="M49" i="941"/>
  <c r="M47" i="941"/>
  <c r="M45" i="941"/>
  <c r="I43" i="941"/>
  <c r="J43" i="941"/>
  <c r="K43" i="941"/>
  <c r="L43" i="941"/>
  <c r="M43" i="941"/>
  <c r="I41" i="941"/>
  <c r="J41" i="941"/>
  <c r="K41" i="941"/>
  <c r="L41" i="941"/>
  <c r="M41" i="941"/>
  <c r="I39" i="941"/>
  <c r="J39" i="941"/>
  <c r="K39" i="941"/>
  <c r="L39" i="941"/>
  <c r="M39" i="941"/>
  <c r="I31" i="941"/>
  <c r="J31" i="941"/>
  <c r="K31" i="941"/>
  <c r="L31" i="941"/>
  <c r="M31" i="941"/>
  <c r="I23" i="941"/>
  <c r="J23" i="941"/>
  <c r="K23" i="941"/>
  <c r="L23" i="941"/>
  <c r="I7" i="941"/>
  <c r="J7" i="941"/>
  <c r="K7" i="941"/>
  <c r="L7" i="941"/>
  <c r="I3" i="941"/>
  <c r="J3" i="941"/>
  <c r="K3" i="941"/>
  <c r="L3" i="941"/>
  <c r="J35" i="930"/>
  <c r="K35" i="930"/>
  <c r="L35" i="930"/>
  <c r="I35" i="930"/>
  <c r="J31" i="930"/>
  <c r="K31" i="930"/>
  <c r="L31" i="930"/>
  <c r="I31" i="930"/>
  <c r="I37" i="930"/>
  <c r="J37" i="930"/>
  <c r="K37" i="930"/>
  <c r="L37" i="930"/>
  <c r="I33" i="930"/>
  <c r="J33" i="930"/>
  <c r="K33" i="930"/>
  <c r="L33" i="930"/>
  <c r="I27" i="930"/>
  <c r="J27" i="930"/>
  <c r="K27" i="930"/>
  <c r="L27" i="930"/>
  <c r="J25" i="930"/>
  <c r="K25" i="930"/>
  <c r="L25" i="930"/>
  <c r="I25" i="930"/>
  <c r="I23" i="930"/>
  <c r="J23" i="930"/>
  <c r="K23" i="930"/>
  <c r="L23" i="930"/>
  <c r="I9" i="930"/>
  <c r="J9" i="930"/>
  <c r="K9" i="930"/>
  <c r="L9" i="930"/>
  <c r="I29" i="940"/>
  <c r="J29" i="940"/>
  <c r="K29" i="940"/>
  <c r="L29" i="940"/>
  <c r="I27" i="940"/>
  <c r="J27" i="940"/>
  <c r="K27" i="940"/>
  <c r="L27" i="940"/>
  <c r="I25" i="940"/>
  <c r="J25" i="940"/>
  <c r="K25" i="940"/>
  <c r="L25" i="940"/>
  <c r="I23" i="940"/>
  <c r="J23" i="940"/>
  <c r="K23" i="940"/>
  <c r="L23" i="940"/>
  <c r="I21" i="940"/>
  <c r="J21" i="940"/>
  <c r="K21" i="940"/>
  <c r="L21" i="940"/>
  <c r="I19" i="940"/>
  <c r="J19" i="940"/>
  <c r="K19" i="940"/>
  <c r="L19" i="940"/>
  <c r="I17" i="940"/>
  <c r="J17" i="940"/>
  <c r="K17" i="940"/>
  <c r="L17" i="940"/>
  <c r="I15" i="940"/>
  <c r="J15" i="940"/>
  <c r="K15" i="940"/>
  <c r="L15" i="940"/>
  <c r="I13" i="940"/>
  <c r="J13" i="940"/>
  <c r="K13" i="940"/>
  <c r="L13" i="940"/>
  <c r="I11" i="940"/>
  <c r="J11" i="940"/>
  <c r="K11" i="940"/>
  <c r="L11" i="940"/>
  <c r="I9" i="940"/>
  <c r="J9" i="940"/>
  <c r="K9" i="940"/>
  <c r="L9" i="940"/>
  <c r="I7" i="940"/>
  <c r="J7" i="940"/>
  <c r="K7" i="940"/>
  <c r="L7" i="940"/>
  <c r="I5" i="940"/>
  <c r="J5" i="940"/>
  <c r="K5" i="940"/>
  <c r="L5" i="940"/>
  <c r="I3" i="940"/>
  <c r="J3" i="940"/>
  <c r="K3" i="940"/>
  <c r="L3" i="940"/>
  <c r="L43" i="939"/>
  <c r="K43" i="939"/>
  <c r="J43" i="939"/>
  <c r="I43" i="939"/>
  <c r="I37" i="939"/>
  <c r="J37" i="939"/>
  <c r="K37" i="939"/>
  <c r="L37" i="939"/>
  <c r="I35" i="939"/>
  <c r="J35" i="939"/>
  <c r="K35" i="939"/>
  <c r="L35" i="939"/>
  <c r="I41" i="939"/>
  <c r="J41" i="939"/>
  <c r="K41" i="939"/>
  <c r="L41" i="939"/>
  <c r="I39" i="939"/>
  <c r="J39" i="939"/>
  <c r="K39" i="939"/>
  <c r="L39" i="939"/>
  <c r="I31" i="939"/>
  <c r="J31" i="939"/>
  <c r="K31" i="939"/>
  <c r="L31" i="939"/>
  <c r="I27" i="939"/>
  <c r="J27" i="939"/>
  <c r="K27" i="939"/>
  <c r="L27" i="939"/>
  <c r="I33" i="939"/>
  <c r="J33" i="939"/>
  <c r="K33" i="939"/>
  <c r="L33" i="939"/>
  <c r="I29" i="939"/>
  <c r="J29" i="939"/>
  <c r="K29" i="939"/>
  <c r="L29" i="939"/>
  <c r="I25" i="939"/>
  <c r="J25" i="939"/>
  <c r="K25" i="939"/>
  <c r="L25" i="939"/>
  <c r="I23" i="939"/>
  <c r="J23" i="939"/>
  <c r="K23" i="939"/>
  <c r="L23" i="939"/>
  <c r="I21" i="939"/>
  <c r="J21" i="939"/>
  <c r="K21" i="939"/>
  <c r="L21" i="939"/>
  <c r="I19" i="939"/>
  <c r="J19" i="939"/>
  <c r="K19" i="939"/>
  <c r="L19" i="939"/>
  <c r="I15" i="939"/>
  <c r="J15" i="939"/>
  <c r="K15" i="939"/>
  <c r="L15" i="939"/>
  <c r="I13" i="939"/>
  <c r="J13" i="939"/>
  <c r="K13" i="939"/>
  <c r="L13" i="939"/>
  <c r="I11" i="939"/>
  <c r="J11" i="939"/>
  <c r="K11" i="939"/>
  <c r="L11" i="939"/>
  <c r="I3" i="939"/>
  <c r="J3" i="939"/>
  <c r="K3" i="939"/>
  <c r="L3" i="939"/>
  <c r="I29" i="938"/>
  <c r="J29" i="938"/>
  <c r="K29" i="938"/>
  <c r="L29" i="938"/>
  <c r="I27" i="938"/>
  <c r="J27" i="938"/>
  <c r="K27" i="938"/>
  <c r="L27" i="938"/>
  <c r="J25" i="938"/>
  <c r="K25" i="938"/>
  <c r="L25" i="938"/>
  <c r="I25" i="938"/>
  <c r="L19" i="938"/>
  <c r="J19" i="938"/>
  <c r="K19" i="938"/>
  <c r="I19" i="938"/>
  <c r="J11" i="938"/>
  <c r="K11" i="938"/>
  <c r="L11" i="938"/>
  <c r="I11" i="938"/>
  <c r="L5" i="938"/>
  <c r="J5" i="938"/>
  <c r="K5" i="938"/>
  <c r="I5" i="938"/>
  <c r="L9" i="938"/>
  <c r="J9" i="938"/>
  <c r="K9" i="938"/>
  <c r="I9" i="938"/>
  <c r="I23" i="938"/>
  <c r="J23" i="938"/>
  <c r="K23" i="938"/>
  <c r="L23" i="938"/>
  <c r="I21" i="938"/>
  <c r="J21" i="938"/>
  <c r="K21" i="938"/>
  <c r="L21" i="938"/>
  <c r="I17" i="938"/>
  <c r="J17" i="938"/>
  <c r="K17" i="938"/>
  <c r="L17" i="938"/>
  <c r="I15" i="938"/>
  <c r="J15" i="938"/>
  <c r="K15" i="938"/>
  <c r="L15" i="938"/>
  <c r="I13" i="938"/>
  <c r="J13" i="938"/>
  <c r="K13" i="938"/>
  <c r="L13" i="938"/>
  <c r="I7" i="938"/>
  <c r="J7" i="938"/>
  <c r="K7" i="938"/>
  <c r="L7" i="938"/>
  <c r="I3" i="938"/>
  <c r="J3" i="938"/>
  <c r="K3" i="938"/>
  <c r="L3" i="938"/>
  <c r="I35" i="937"/>
  <c r="J35" i="937"/>
  <c r="K35" i="937"/>
  <c r="L35" i="937"/>
  <c r="J31" i="937"/>
  <c r="K31" i="937"/>
  <c r="L31" i="937"/>
  <c r="I31" i="937"/>
  <c r="I27" i="937"/>
  <c r="J27" i="937"/>
  <c r="K27" i="937"/>
  <c r="L27" i="937"/>
  <c r="I33" i="937"/>
  <c r="J33" i="937"/>
  <c r="K33" i="937"/>
  <c r="L33" i="937"/>
  <c r="I29" i="937"/>
  <c r="J29" i="937"/>
  <c r="K29" i="937"/>
  <c r="L29" i="937"/>
  <c r="I25" i="937"/>
  <c r="J25" i="937"/>
  <c r="K25" i="937"/>
  <c r="L25" i="937"/>
  <c r="I23" i="937"/>
  <c r="J23" i="937"/>
  <c r="K23" i="937"/>
  <c r="L23" i="937"/>
  <c r="I21" i="937"/>
  <c r="J21" i="937"/>
  <c r="K21" i="937"/>
  <c r="L21" i="937"/>
  <c r="I19" i="937"/>
  <c r="J19" i="937"/>
  <c r="K19" i="937"/>
  <c r="L19" i="937"/>
  <c r="I15" i="937"/>
  <c r="J15" i="937"/>
  <c r="K15" i="937"/>
  <c r="L15" i="937"/>
  <c r="I13" i="937"/>
  <c r="J13" i="937"/>
  <c r="K13" i="937"/>
  <c r="L13" i="937"/>
  <c r="I11" i="937"/>
  <c r="J11" i="937"/>
  <c r="K11" i="937"/>
  <c r="L11" i="937"/>
  <c r="I3" i="937"/>
  <c r="J3" i="937"/>
  <c r="K3" i="937"/>
  <c r="L3" i="937"/>
  <c r="J63" i="936"/>
  <c r="K63" i="936"/>
  <c r="L63" i="936"/>
  <c r="I63" i="936"/>
  <c r="J61" i="936"/>
  <c r="K61" i="936"/>
  <c r="L61" i="936"/>
  <c r="I61" i="936"/>
  <c r="I67" i="936"/>
  <c r="J67" i="936"/>
  <c r="K67" i="936"/>
  <c r="L67" i="936"/>
  <c r="M67" i="936"/>
  <c r="I65" i="936"/>
  <c r="J65" i="936"/>
  <c r="K65" i="936"/>
  <c r="L65" i="936"/>
  <c r="M65" i="936"/>
  <c r="M63" i="936"/>
  <c r="M61" i="936"/>
  <c r="L59" i="936"/>
  <c r="I59" i="936"/>
  <c r="J59" i="936"/>
  <c r="K59" i="936"/>
  <c r="J57" i="936"/>
  <c r="K57" i="936"/>
  <c r="L57" i="936"/>
  <c r="M57" i="936"/>
  <c r="I57" i="936"/>
  <c r="J53" i="936"/>
  <c r="K53" i="936"/>
  <c r="L53" i="936"/>
  <c r="M53" i="936"/>
  <c r="I53" i="936"/>
  <c r="K47" i="936"/>
  <c r="L47" i="936"/>
  <c r="M47" i="936"/>
  <c r="J47" i="936"/>
  <c r="I47" i="936"/>
  <c r="J25" i="936"/>
  <c r="K25" i="936"/>
  <c r="L25" i="936"/>
  <c r="I25" i="936"/>
  <c r="I21" i="936"/>
  <c r="J21" i="936"/>
  <c r="K21" i="936"/>
  <c r="L21" i="936"/>
  <c r="I11" i="936"/>
  <c r="J11" i="936"/>
  <c r="K11" i="936"/>
  <c r="L11" i="936"/>
  <c r="I9" i="936"/>
  <c r="J9" i="936"/>
  <c r="K9" i="936"/>
  <c r="L9" i="936"/>
  <c r="I55" i="936"/>
  <c r="J55" i="936"/>
  <c r="K55" i="936"/>
  <c r="L55" i="936"/>
  <c r="M55" i="936"/>
  <c r="I51" i="936"/>
  <c r="J51" i="936"/>
  <c r="K51" i="936"/>
  <c r="L51" i="936"/>
  <c r="M51" i="936"/>
  <c r="I49" i="936"/>
  <c r="J49" i="936"/>
  <c r="K49" i="936"/>
  <c r="L49" i="936"/>
  <c r="M49" i="936"/>
  <c r="I45" i="936"/>
  <c r="J45" i="936"/>
  <c r="K45" i="936"/>
  <c r="L45" i="936"/>
  <c r="M45" i="936"/>
  <c r="M43" i="936"/>
  <c r="M41" i="936"/>
  <c r="I39" i="936"/>
  <c r="J39" i="936"/>
  <c r="K39" i="936"/>
  <c r="L39" i="936"/>
  <c r="M39" i="936"/>
  <c r="I37" i="936"/>
  <c r="J37" i="936"/>
  <c r="K37" i="936"/>
  <c r="L37" i="936"/>
  <c r="M37" i="936"/>
  <c r="I35" i="936"/>
  <c r="J35" i="936"/>
  <c r="K35" i="936"/>
  <c r="L35" i="936"/>
  <c r="M35" i="936"/>
  <c r="I27" i="936"/>
  <c r="J27" i="936"/>
  <c r="K27" i="936"/>
  <c r="L27" i="936"/>
  <c r="M27" i="936"/>
  <c r="I23" i="936"/>
  <c r="J23" i="936"/>
  <c r="K23" i="936"/>
  <c r="L23" i="936"/>
  <c r="I19" i="936"/>
  <c r="J19" i="936"/>
  <c r="K19" i="936"/>
  <c r="L19" i="936"/>
  <c r="I7" i="936"/>
  <c r="J7" i="936"/>
  <c r="K7" i="936"/>
  <c r="L7" i="936"/>
  <c r="I5" i="936"/>
  <c r="J5" i="936"/>
  <c r="K5" i="936"/>
  <c r="L5" i="936"/>
  <c r="I3" i="936"/>
  <c r="J3" i="936"/>
  <c r="K3" i="936"/>
  <c r="L3" i="936"/>
  <c r="L25" i="928"/>
  <c r="L9" i="928"/>
  <c r="M9" i="928"/>
  <c r="K9" i="928"/>
  <c r="J9" i="928"/>
  <c r="I9" i="928"/>
  <c r="J29" i="934"/>
  <c r="K29" i="934"/>
  <c r="L29" i="934"/>
  <c r="I29" i="934"/>
  <c r="J27" i="934"/>
  <c r="K27" i="934"/>
  <c r="L27" i="934"/>
  <c r="I27" i="934"/>
  <c r="I65" i="935"/>
  <c r="J65" i="935"/>
  <c r="K65" i="935"/>
  <c r="L65" i="935"/>
  <c r="M65" i="935"/>
  <c r="I63" i="935"/>
  <c r="J63" i="935"/>
  <c r="K63" i="935"/>
  <c r="L63" i="935"/>
  <c r="M63" i="935"/>
  <c r="J61" i="935"/>
  <c r="K61" i="935"/>
  <c r="L61" i="935"/>
  <c r="I61" i="935"/>
  <c r="I59" i="935"/>
  <c r="J59" i="935"/>
  <c r="K59" i="935"/>
  <c r="L59" i="935"/>
  <c r="M59" i="935"/>
  <c r="I49" i="935"/>
  <c r="J49" i="935"/>
  <c r="K49" i="935"/>
  <c r="L49" i="935"/>
  <c r="M49" i="935"/>
  <c r="I57" i="935"/>
  <c r="J57" i="935"/>
  <c r="K57" i="935"/>
  <c r="L57" i="935"/>
  <c r="M57" i="935"/>
  <c r="I55" i="935"/>
  <c r="J55" i="935"/>
  <c r="K55" i="935"/>
  <c r="L55" i="935"/>
  <c r="M55" i="935"/>
  <c r="I53" i="935"/>
  <c r="J53" i="935"/>
  <c r="K53" i="935"/>
  <c r="L53" i="935"/>
  <c r="M53" i="935"/>
  <c r="I51" i="935"/>
  <c r="J51" i="935"/>
  <c r="K51" i="935"/>
  <c r="L51" i="935"/>
  <c r="M51" i="935"/>
  <c r="I47" i="935"/>
  <c r="J47" i="935"/>
  <c r="K47" i="935"/>
  <c r="L47" i="935"/>
  <c r="M47" i="935"/>
  <c r="M45" i="935"/>
  <c r="M43" i="935"/>
  <c r="I41" i="935"/>
  <c r="J41" i="935"/>
  <c r="K41" i="935"/>
  <c r="L41" i="935"/>
  <c r="M41" i="935"/>
  <c r="I39" i="935"/>
  <c r="J39" i="935"/>
  <c r="K39" i="935"/>
  <c r="L39" i="935"/>
  <c r="M39" i="935"/>
  <c r="I37" i="935"/>
  <c r="J37" i="935"/>
  <c r="K37" i="935"/>
  <c r="L37" i="935"/>
  <c r="M37" i="935"/>
  <c r="I25" i="935"/>
  <c r="J25" i="935"/>
  <c r="K25" i="935"/>
  <c r="L25" i="935"/>
  <c r="I27" i="935"/>
  <c r="J27" i="935"/>
  <c r="K27" i="935"/>
  <c r="L27" i="935"/>
  <c r="I21" i="935"/>
  <c r="J21" i="935"/>
  <c r="K21" i="935"/>
  <c r="L21" i="935"/>
  <c r="I19" i="935"/>
  <c r="J19" i="935"/>
  <c r="K19" i="935"/>
  <c r="L19" i="935"/>
  <c r="I11" i="935"/>
  <c r="J11" i="935"/>
  <c r="K11" i="935"/>
  <c r="L11" i="935"/>
  <c r="I9" i="935"/>
  <c r="J9" i="935"/>
  <c r="K9" i="935"/>
  <c r="L9" i="935"/>
  <c r="I5" i="935"/>
  <c r="J5" i="935"/>
  <c r="K5" i="935"/>
  <c r="L5" i="935"/>
  <c r="I29" i="935"/>
  <c r="J29" i="935"/>
  <c r="K29" i="935"/>
  <c r="L29" i="935"/>
  <c r="M29" i="935"/>
  <c r="I23" i="935"/>
  <c r="J23" i="935"/>
  <c r="K23" i="935"/>
  <c r="L23" i="935"/>
  <c r="I17" i="935"/>
  <c r="J17" i="935"/>
  <c r="K17" i="935"/>
  <c r="L17" i="935"/>
  <c r="I15" i="935"/>
  <c r="J15" i="935"/>
  <c r="K15" i="935"/>
  <c r="L15" i="935"/>
  <c r="I13" i="935"/>
  <c r="J13" i="935"/>
  <c r="K13" i="935"/>
  <c r="L13" i="935"/>
  <c r="I7" i="935"/>
  <c r="J7" i="935"/>
  <c r="K7" i="935"/>
  <c r="L7" i="935"/>
  <c r="I3" i="935"/>
  <c r="J3" i="935"/>
  <c r="K3" i="935"/>
  <c r="L3" i="935"/>
  <c r="J25" i="934"/>
  <c r="K25" i="934"/>
  <c r="L25" i="934"/>
  <c r="I25" i="934"/>
  <c r="L23" i="934"/>
  <c r="J23" i="934"/>
  <c r="K23" i="934"/>
  <c r="I23" i="934"/>
  <c r="J21" i="934"/>
  <c r="K21" i="934"/>
  <c r="L21" i="934"/>
  <c r="I21" i="934"/>
  <c r="J17" i="934"/>
  <c r="I17" i="934"/>
  <c r="J11" i="934"/>
  <c r="K11" i="934"/>
  <c r="L11" i="934"/>
  <c r="I11" i="934"/>
  <c r="I19" i="934"/>
  <c r="J19" i="934"/>
  <c r="K19" i="934"/>
  <c r="L19" i="934"/>
  <c r="K17" i="934"/>
  <c r="L17" i="934"/>
  <c r="I15" i="934"/>
  <c r="J15" i="934"/>
  <c r="K15" i="934"/>
  <c r="L15" i="934"/>
  <c r="I13" i="934"/>
  <c r="J13" i="934"/>
  <c r="K13" i="934"/>
  <c r="L13" i="934"/>
  <c r="I9" i="934"/>
  <c r="J9" i="934"/>
  <c r="K9" i="934"/>
  <c r="L9" i="934"/>
  <c r="I7" i="934"/>
  <c r="J7" i="934"/>
  <c r="K7" i="934"/>
  <c r="L7" i="934"/>
  <c r="I5" i="934"/>
  <c r="J5" i="934"/>
  <c r="K5" i="934"/>
  <c r="L5" i="934"/>
  <c r="I3" i="934"/>
  <c r="J3" i="934"/>
  <c r="K3" i="934"/>
  <c r="L3" i="934"/>
  <c r="L23" i="926"/>
  <c r="J23" i="926"/>
  <c r="K23" i="926"/>
  <c r="I23" i="926"/>
  <c r="J21" i="926"/>
  <c r="K21" i="926"/>
  <c r="L21" i="926"/>
  <c r="I21" i="926"/>
  <c r="K17" i="926"/>
  <c r="J17" i="926"/>
  <c r="I17" i="926"/>
  <c r="J11" i="926"/>
  <c r="K11" i="926"/>
  <c r="L11" i="926"/>
  <c r="I11" i="926"/>
  <c r="I3" i="930"/>
  <c r="J3" i="930"/>
  <c r="K3" i="930"/>
  <c r="L3" i="930"/>
  <c r="I5" i="930"/>
  <c r="J5" i="930"/>
  <c r="K5" i="930"/>
  <c r="L5" i="930"/>
  <c r="I7" i="930"/>
  <c r="J7" i="930"/>
  <c r="K7" i="930"/>
  <c r="L7" i="930"/>
  <c r="I11" i="930"/>
  <c r="J11" i="930"/>
  <c r="K11" i="930"/>
  <c r="L11" i="930"/>
  <c r="I13" i="930"/>
  <c r="J13" i="930"/>
  <c r="K13" i="930"/>
  <c r="L13" i="930"/>
  <c r="I15" i="930"/>
  <c r="J15" i="930"/>
  <c r="K15" i="930"/>
  <c r="L15" i="930"/>
  <c r="I17" i="930"/>
  <c r="J17" i="930"/>
  <c r="K17" i="930"/>
  <c r="L17" i="930"/>
  <c r="I19" i="930"/>
  <c r="J19" i="930"/>
  <c r="K19" i="930"/>
  <c r="L19" i="930"/>
  <c r="I21" i="930"/>
  <c r="J21" i="930"/>
  <c r="K21" i="930"/>
  <c r="L21" i="930"/>
  <c r="I29" i="930"/>
  <c r="J29" i="930"/>
  <c r="K29" i="930"/>
  <c r="L29" i="930"/>
  <c r="I3" i="928"/>
  <c r="J3" i="928"/>
  <c r="K3" i="928"/>
  <c r="L3" i="928"/>
  <c r="I5" i="928"/>
  <c r="J5" i="928"/>
  <c r="K5" i="928"/>
  <c r="L5" i="928"/>
  <c r="M5" i="928"/>
  <c r="I7" i="928"/>
  <c r="J7" i="928"/>
  <c r="K7" i="928"/>
  <c r="L7" i="928"/>
  <c r="M7" i="928"/>
  <c r="I11" i="928"/>
  <c r="J11" i="928"/>
  <c r="K11" i="928"/>
  <c r="L11" i="928"/>
  <c r="M11" i="928"/>
  <c r="I13" i="928"/>
  <c r="J13" i="928"/>
  <c r="K13" i="928"/>
  <c r="L13" i="928"/>
  <c r="M13" i="928"/>
  <c r="I15" i="928"/>
  <c r="J15" i="928"/>
  <c r="K15" i="928"/>
  <c r="L15" i="928"/>
  <c r="M15" i="928"/>
  <c r="I17" i="928"/>
  <c r="J17" i="928"/>
  <c r="K17" i="928"/>
  <c r="L17" i="928"/>
  <c r="M17" i="928"/>
  <c r="I19" i="928"/>
  <c r="J19" i="928"/>
  <c r="K19" i="928"/>
  <c r="L19" i="928"/>
  <c r="M19" i="928"/>
  <c r="I21" i="928"/>
  <c r="J21" i="928"/>
  <c r="K21" i="928"/>
  <c r="L21" i="928"/>
  <c r="M21" i="928"/>
  <c r="I23" i="928"/>
  <c r="J23" i="928"/>
  <c r="K23" i="928"/>
  <c r="L23" i="928"/>
  <c r="M23" i="928"/>
  <c r="I25" i="928"/>
  <c r="J25" i="928"/>
  <c r="K25" i="928"/>
  <c r="M25" i="928"/>
  <c r="I3" i="926"/>
  <c r="J3" i="926"/>
  <c r="K3" i="926"/>
  <c r="L3" i="926"/>
  <c r="I5" i="926"/>
  <c r="J5" i="926"/>
  <c r="K5" i="926"/>
  <c r="L5" i="926"/>
  <c r="I7" i="926"/>
  <c r="J7" i="926"/>
  <c r="K7" i="926"/>
  <c r="L7" i="926"/>
  <c r="I9" i="926"/>
  <c r="J9" i="926"/>
  <c r="K9" i="926"/>
  <c r="L9" i="926"/>
  <c r="I13" i="926"/>
  <c r="J13" i="926"/>
  <c r="K13" i="926"/>
  <c r="L13" i="926"/>
  <c r="I15" i="926"/>
  <c r="J15" i="926"/>
  <c r="K15" i="926"/>
  <c r="L15" i="926"/>
  <c r="L17" i="926"/>
  <c r="I19" i="926"/>
  <c r="J19" i="926"/>
  <c r="K19" i="926"/>
  <c r="L19" i="926"/>
  <c r="M63" i="941"/>
  <c r="K29" i="941"/>
  <c r="L29" i="941"/>
  <c r="M59" i="936"/>
  <c r="M3" i="928"/>
  <c r="M61" i="935"/>
</calcChain>
</file>

<file path=xl/sharedStrings.xml><?xml version="1.0" encoding="utf-8"?>
<sst xmlns="http://schemas.openxmlformats.org/spreadsheetml/2006/main" count="885" uniqueCount="187">
  <si>
    <t xml:space="preserve">STRIGHT </t>
    <phoneticPr fontId="2" type="noConversion"/>
  </si>
  <si>
    <t>NECK WIDTH</t>
    <phoneticPr fontId="2" type="noConversion"/>
  </si>
  <si>
    <t>WITHOUT NECK BAND (INSIDE)</t>
    <phoneticPr fontId="2" type="noConversion"/>
  </si>
  <si>
    <t xml:space="preserve">FRONT NECK DROP </t>
    <phoneticPr fontId="2" type="noConversion"/>
  </si>
  <si>
    <t xml:space="preserve">MAKE IMAGE LINE TO CENTER NECK FRONT </t>
    <phoneticPr fontId="2" type="noConversion"/>
  </si>
  <si>
    <t>SLEEVE LENGTH</t>
    <phoneticPr fontId="2" type="noConversion"/>
  </si>
  <si>
    <t xml:space="preserve">FROM SHOULDER POINT TO EDGE </t>
    <phoneticPr fontId="2" type="noConversion"/>
  </si>
  <si>
    <t>BICEP</t>
    <phoneticPr fontId="2" type="noConversion"/>
  </si>
  <si>
    <t>FROM ARMHOLE JOINING POINT ,CIRCLE ROUND</t>
    <phoneticPr fontId="2" type="noConversion"/>
  </si>
  <si>
    <t>STRIGHT (1/2)</t>
    <phoneticPr fontId="2" type="noConversion"/>
  </si>
  <si>
    <t xml:space="preserve">ARMHOLE </t>
  </si>
  <si>
    <t>어깨너비</t>
  </si>
  <si>
    <t>밑단둘레(반품)</t>
  </si>
  <si>
    <t>암홀길이(직선)</t>
  </si>
  <si>
    <t>옆목너비</t>
  </si>
  <si>
    <t>앞목깊이</t>
  </si>
  <si>
    <t>소매기장</t>
  </si>
  <si>
    <t>소매통</t>
  </si>
  <si>
    <t>소매부리</t>
  </si>
  <si>
    <t>CHEST (1/2)</t>
    <phoneticPr fontId="2" type="noConversion"/>
  </si>
  <si>
    <t>총기장(옆목)</t>
    <phoneticPr fontId="2" type="noConversion"/>
  </si>
  <si>
    <t xml:space="preserve">ACROSS SHOULDER </t>
    <phoneticPr fontId="2" type="noConversion"/>
  </si>
  <si>
    <t xml:space="preserve">POINT TO POINT </t>
    <phoneticPr fontId="2" type="noConversion"/>
  </si>
  <si>
    <t>TOTAL LENGTH</t>
    <phoneticPr fontId="2" type="noConversion"/>
  </si>
  <si>
    <t>가슴(상동)</t>
    <phoneticPr fontId="1" type="noConversion"/>
  </si>
  <si>
    <t>BOTTOM SWEEP (1/2)</t>
    <phoneticPr fontId="2" type="noConversion"/>
  </si>
  <si>
    <t>어깨 양끝점을 수평으로 잰 길이</t>
    <phoneticPr fontId="1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</si>
  <si>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</si>
  <si>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</si>
  <si>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어깨끝점과 겨드랑이 점을 직선으로 잰 길이</t>
    <phoneticPr fontId="1" type="noConversion"/>
  </si>
  <si>
    <t>어깨 끝점에서 소매 부리(밑단) 끝까지의 직선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</si>
  <si>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</si>
  <si>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</si>
  <si>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</si>
  <si>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</si>
  <si>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암홀 겨드랑이 지점에서 소매중심의 수직 길이(둘레)</t>
    <phoneticPr fontId="1" type="noConversion"/>
  </si>
  <si>
    <t xml:space="preserve">CIRCLE ROUND </t>
    <phoneticPr fontId="2" type="noConversion"/>
  </si>
  <si>
    <t>소매 밑단(시보리 밑단)의 둘레 길이</t>
    <phoneticPr fontId="1" type="noConversion"/>
  </si>
  <si>
    <t>옆목점에서 밑단까지의 직선길이</t>
    <phoneticPr fontId="1" type="noConversion"/>
  </si>
  <si>
    <t>GRAPHIC POINT A</t>
    <phoneticPr fontId="1" type="noConversion"/>
  </si>
  <si>
    <t>나염위치 A</t>
    <phoneticPr fontId="1" type="noConversion"/>
  </si>
  <si>
    <t>NECK</t>
    <phoneticPr fontId="2" type="noConversion"/>
  </si>
  <si>
    <t>목둘레</t>
  </si>
  <si>
    <t xml:space="preserve">ROUND ,@ NECK SEWING  LINE </t>
    <phoneticPr fontId="1" type="noConversion"/>
  </si>
  <si>
    <t xml:space="preserve"> </t>
    <phoneticPr fontId="1" type="noConversion"/>
  </si>
  <si>
    <t xml:space="preserve">INCLUDE WAIST BAND TO EDGE </t>
    <phoneticPr fontId="1" type="noConversion"/>
  </si>
  <si>
    <t>XS</t>
    <phoneticPr fontId="1" type="noConversion"/>
  </si>
  <si>
    <t xml:space="preserve">CUFFS OPENING </t>
    <phoneticPr fontId="2" type="noConversion"/>
  </si>
  <si>
    <t xml:space="preserve">앞목중심에서 수직으로 </t>
    <phoneticPr fontId="1" type="noConversion"/>
  </si>
  <si>
    <t>FROM FRONT NECK CENTER TO VERTICAL</t>
    <phoneticPr fontId="1" type="noConversion"/>
  </si>
  <si>
    <t>XL</t>
    <phoneticPr fontId="1" type="noConversion"/>
  </si>
  <si>
    <t>L</t>
    <phoneticPr fontId="1" type="noConversion"/>
  </si>
  <si>
    <t>M</t>
    <phoneticPr fontId="1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</si>
  <si>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</si>
  <si>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옆목점에서 앞목중심의 수직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</si>
  <si>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옆목점을 수평으로 잰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</si>
  <si>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t>소매부리 고무줄 완성</t>
    <phoneticPr fontId="6" type="noConversion"/>
  </si>
  <si>
    <t>POINT A</t>
    <phoneticPr fontId="1" type="noConversion"/>
  </si>
  <si>
    <t>위치 A</t>
    <phoneticPr fontId="1" type="noConversion"/>
  </si>
  <si>
    <t>POINT B</t>
    <phoneticPr fontId="1" type="noConversion"/>
  </si>
  <si>
    <t>위치 B</t>
    <phoneticPr fontId="1" type="noConversion"/>
  </si>
  <si>
    <t>TOTAL WAIST</t>
    <phoneticPr fontId="1" type="noConversion"/>
  </si>
  <si>
    <t xml:space="preserve">FLAT,FRONT AND BACK WAIST LINE MATCH STRIGHT </t>
    <phoneticPr fontId="1" type="noConversion"/>
  </si>
  <si>
    <t>허리완성사이즈</t>
    <phoneticPr fontId="1" type="noConversion"/>
  </si>
  <si>
    <t>오비를 일자 상태로 만든 후 수평으로 잰 길이</t>
    <phoneticPr fontId="1" type="noConversion"/>
  </si>
  <si>
    <t>FRONT WAIST</t>
    <phoneticPr fontId="1" type="noConversion"/>
  </si>
  <si>
    <t>앞허리완성</t>
    <phoneticPr fontId="1" type="noConversion"/>
  </si>
  <si>
    <t>BACK WAIST E-BAND</t>
    <phoneticPr fontId="1" type="noConversion"/>
  </si>
  <si>
    <t>뒤 허리 고무줄 완성</t>
    <phoneticPr fontId="1" type="noConversion"/>
  </si>
  <si>
    <t>ADIJUSTABLE BAND</t>
    <phoneticPr fontId="1" type="noConversion"/>
  </si>
  <si>
    <t>나나밴드</t>
    <phoneticPr fontId="1" type="noConversion"/>
  </si>
  <si>
    <t>WAIST SIZE</t>
    <phoneticPr fontId="1" type="noConversion"/>
  </si>
  <si>
    <t>몸판 허리 둘레</t>
    <phoneticPr fontId="1" type="noConversion"/>
  </si>
  <si>
    <t xml:space="preserve">HIP </t>
  </si>
  <si>
    <t xml:space="preserve">BASED ON ZIPPER FLY OUT LINE ,STRIGHT </t>
    <phoneticPr fontId="1" type="noConversion"/>
  </si>
  <si>
    <t>엉덩이둘레</t>
  </si>
  <si>
    <t>앞 댕고 스테치를 기준점으로 하여 양쪽 수평선의 길이</t>
    <phoneticPr fontId="1" type="noConversion"/>
  </si>
  <si>
    <t>HIP POINT</t>
    <phoneticPr fontId="1" type="noConversion"/>
  </si>
  <si>
    <t>엉덩이 위치</t>
    <phoneticPr fontId="1" type="noConversion"/>
  </si>
  <si>
    <t>오비포함 와끼 기준</t>
    <phoneticPr fontId="1" type="noConversion"/>
  </si>
  <si>
    <t>J STITCH LENGTH</t>
    <phoneticPr fontId="1" type="noConversion"/>
  </si>
  <si>
    <t>뎅고스티치길이</t>
    <phoneticPr fontId="1" type="noConversion"/>
  </si>
  <si>
    <t>오비제외</t>
    <phoneticPr fontId="1" type="noConversion"/>
  </si>
  <si>
    <t xml:space="preserve">TOTAL LENGTH </t>
  </si>
  <si>
    <t>바지기장</t>
  </si>
  <si>
    <t>와끼선을 기준으로 오비끝에서 바지 밑단 끝까지의 길이</t>
    <phoneticPr fontId="1" type="noConversion"/>
  </si>
  <si>
    <t xml:space="preserve">BOTTOM OPENING </t>
  </si>
  <si>
    <t xml:space="preserve">CIRCLE ROUND </t>
  </si>
  <si>
    <t>바지부리</t>
  </si>
  <si>
    <t>바지 밑단의 둘레길이</t>
    <phoneticPr fontId="2" type="noConversion"/>
  </si>
  <si>
    <t xml:space="preserve">FRONT RISE </t>
  </si>
  <si>
    <t xml:space="preserve">INCLUDE WAIST BAND TO EDGE </t>
  </si>
  <si>
    <t>앞밑위</t>
  </si>
  <si>
    <t>오비끝에서 인심 시작점까지의 길이(오비 포함)</t>
    <phoneticPr fontId="1" type="noConversion"/>
  </si>
  <si>
    <t>BACK RISE</t>
  </si>
  <si>
    <t>뒤밑위</t>
  </si>
  <si>
    <t xml:space="preserve">TIGHT </t>
  </si>
  <si>
    <t xml:space="preserve">FROM CROCH  3cm BELOW . WIDE STRIGHT </t>
  </si>
  <si>
    <t>허벅지둘레</t>
  </si>
  <si>
    <t>인심 시작점에서 3cm 밑을 기준점으로 양쪽 수평 길이</t>
    <phoneticPr fontId="1" type="noConversion"/>
  </si>
  <si>
    <t>INSEAM</t>
  </si>
  <si>
    <t xml:space="preserve">CROCH TO EDGE </t>
  </si>
  <si>
    <t>인심길이</t>
  </si>
  <si>
    <t>바지 안 쪽에서 봉제선을 따라 바지밑단 끝까지의 길이</t>
    <phoneticPr fontId="1" type="noConversion"/>
  </si>
  <si>
    <t>KNEE</t>
    <phoneticPr fontId="1" type="noConversion"/>
  </si>
  <si>
    <t>무릎둘레</t>
    <phoneticPr fontId="1" type="noConversion"/>
  </si>
  <si>
    <t>KNEE POINT</t>
    <phoneticPr fontId="1" type="noConversion"/>
  </si>
  <si>
    <t>VERTICALLY AT THE WAIST</t>
    <phoneticPr fontId="1" type="noConversion"/>
  </si>
  <si>
    <t>무릎위치</t>
    <phoneticPr fontId="1" type="noConversion"/>
  </si>
  <si>
    <t>허리에서 수직으로 (오비포함)</t>
    <phoneticPr fontId="1" type="noConversion"/>
  </si>
  <si>
    <t>BACK POCKET WIDTH</t>
    <phoneticPr fontId="2" type="noConversion"/>
  </si>
  <si>
    <t>뒤주머니너비</t>
    <phoneticPr fontId="1" type="noConversion"/>
  </si>
  <si>
    <t>BACK POCKET HEIGHT</t>
    <phoneticPr fontId="2" type="noConversion"/>
  </si>
  <si>
    <t>뒤주머니높이</t>
    <phoneticPr fontId="1" type="noConversion"/>
  </si>
  <si>
    <t>BOTTOM OPENING E-BAND</t>
    <phoneticPr fontId="6" type="noConversion"/>
  </si>
  <si>
    <t>바지부리 고무줄 완성</t>
    <phoneticPr fontId="6" type="noConversion"/>
  </si>
  <si>
    <t xml:space="preserve">FRONT POCKET WIDE </t>
    <phoneticPr fontId="1" type="noConversion"/>
  </si>
  <si>
    <t xml:space="preserve">FROM EDGE STITCHES </t>
  </si>
  <si>
    <t>앞주머니가로</t>
  </si>
  <si>
    <t>오비 와끼끝에서 주머니입구 까지의 가로길이</t>
    <phoneticPr fontId="1" type="noConversion"/>
  </si>
  <si>
    <t xml:space="preserve">FRONT POCKET VERTICAL </t>
    <phoneticPr fontId="1" type="noConversion"/>
  </si>
  <si>
    <t xml:space="preserve">FROM SIDE SEAM TO STRIGHT </t>
  </si>
  <si>
    <t>앞주머니세로</t>
  </si>
  <si>
    <t>오비 와끼끝에서 주머니입구 까지의 세로길이</t>
    <phoneticPr fontId="1" type="noConversion"/>
  </si>
  <si>
    <t xml:space="preserve">BASED ON ZIPPER FLY OUT LINE ,STRIGHT </t>
  </si>
  <si>
    <t xml:space="preserve">허리에서 수직으로 </t>
    <phoneticPr fontId="1" type="noConversion"/>
  </si>
  <si>
    <t>J STITCH WIDTH</t>
    <phoneticPr fontId="1" type="noConversion"/>
  </si>
  <si>
    <t>뎅고스티치 폭</t>
    <phoneticPr fontId="1" type="noConversion"/>
  </si>
  <si>
    <t xml:space="preserve">오비 와끼끝에서 주머니입구 까지의 가로길이 </t>
    <phoneticPr fontId="1" type="noConversion"/>
  </si>
  <si>
    <t>BOTTOM FRILL LENGTH</t>
    <phoneticPr fontId="2" type="noConversion"/>
  </si>
  <si>
    <t>밑단프릴기장</t>
    <phoneticPr fontId="6" type="noConversion"/>
  </si>
  <si>
    <t>2XL</t>
    <phoneticPr fontId="1" type="noConversion"/>
  </si>
  <si>
    <t>앞옆목에서 수직으로</t>
    <phoneticPr fontId="1" type="noConversion"/>
  </si>
  <si>
    <t xml:space="preserve">WITHOUT NECK BAND </t>
    <phoneticPr fontId="2" type="noConversion"/>
  </si>
  <si>
    <t>BACK SLIT</t>
    <phoneticPr fontId="2" type="noConversion"/>
  </si>
  <si>
    <t>뒤트임</t>
    <phoneticPr fontId="6" type="noConversion"/>
  </si>
  <si>
    <t>FRONT POCKET OPENING</t>
    <phoneticPr fontId="1" type="noConversion"/>
  </si>
  <si>
    <t>앞주머니 입구 길이</t>
    <phoneticPr fontId="6" type="noConversion"/>
  </si>
  <si>
    <t>오비포함, 앞중심기준</t>
    <phoneticPr fontId="1" type="noConversion"/>
  </si>
  <si>
    <t>STYLE NO: MXWLE01-K#A19</t>
    <phoneticPr fontId="1" type="noConversion"/>
  </si>
  <si>
    <t>STYLE NO: MXWLE02-K#H36</t>
    <phoneticPr fontId="1" type="noConversion"/>
  </si>
  <si>
    <t xml:space="preserve">SKIRT TOTAL LENGTH </t>
    <phoneticPr fontId="1" type="noConversion"/>
  </si>
  <si>
    <t>치마 총기장</t>
    <phoneticPr fontId="1" type="noConversion"/>
  </si>
  <si>
    <t>와끼선을 기준으로 오비끝에서 밑단 끝까지의 길이</t>
    <phoneticPr fontId="1" type="noConversion"/>
  </si>
  <si>
    <r>
      <t>INCLUDE WAIST BAND TO EDGE</t>
    </r>
    <r>
      <rPr>
        <sz val="7.5"/>
        <color indexed="10"/>
        <rFont val="맑은 고딕"/>
        <family val="3"/>
        <charset val="129"/>
      </rPr>
      <t xml:space="preserve"> (레이스포함)</t>
    </r>
    <phoneticPr fontId="1" type="noConversion"/>
  </si>
  <si>
    <t>STYLE NO: MXWSE02-K#A17</t>
    <phoneticPr fontId="1" type="noConversion"/>
  </si>
  <si>
    <t>SLEEVE 4G E-BAND</t>
    <phoneticPr fontId="2" type="noConversion"/>
  </si>
  <si>
    <t>소매4골밴드</t>
    <phoneticPr fontId="6" type="noConversion"/>
  </si>
  <si>
    <t xml:space="preserve">SKIRT LENGTH </t>
    <phoneticPr fontId="1" type="noConversion"/>
  </si>
  <si>
    <t>치마기장</t>
    <phoneticPr fontId="1" type="noConversion"/>
  </si>
  <si>
    <t>밑단을 따라 잰 길이</t>
    <phoneticPr fontId="1" type="noConversion"/>
  </si>
  <si>
    <t>STYLE NO: MXWTO04-K#R34</t>
    <phoneticPr fontId="1" type="noConversion"/>
  </si>
  <si>
    <t>STYLE NO: MXWSE03-K#R33</t>
    <phoneticPr fontId="1" type="noConversion"/>
  </si>
  <si>
    <t>CUFFS E-BAND</t>
    <phoneticPr fontId="2" type="noConversion"/>
  </si>
  <si>
    <t>레이스포함</t>
    <phoneticPr fontId="6" type="noConversion"/>
  </si>
  <si>
    <t>바지기장 (레이스포함)</t>
    <phoneticPr fontId="6" type="noConversion"/>
  </si>
  <si>
    <r>
      <t xml:space="preserve">옆목점에서 밑단까지의 직선길이 </t>
    </r>
    <r>
      <rPr>
        <sz val="7.5"/>
        <color indexed="10"/>
        <rFont val="맑은 고딕"/>
        <family val="3"/>
        <charset val="129"/>
      </rPr>
      <t>(레이스포함)</t>
    </r>
    <phoneticPr fontId="1" type="noConversion"/>
  </si>
  <si>
    <t xml:space="preserve">HPS TO BOTTOM EDGE </t>
    <phoneticPr fontId="2" type="noConversion"/>
  </si>
  <si>
    <t>STYLE NO: MXWPT02-K#R35</t>
    <phoneticPr fontId="1" type="noConversion"/>
  </si>
  <si>
    <t>STYLE NO: MXWTO01-K#A18</t>
    <phoneticPr fontId="1" type="noConversion"/>
  </si>
  <si>
    <t>NECK LACE</t>
    <phoneticPr fontId="2" type="noConversion"/>
  </si>
  <si>
    <t>목레이스</t>
    <phoneticPr fontId="6" type="noConversion"/>
  </si>
  <si>
    <t>SLEEVE LACE</t>
    <phoneticPr fontId="2" type="noConversion"/>
  </si>
  <si>
    <t>소매 레이스</t>
    <phoneticPr fontId="6" type="noConversion"/>
  </si>
  <si>
    <t>STYLE NO: MXWPT01-K#H35</t>
    <phoneticPr fontId="1" type="noConversion"/>
  </si>
  <si>
    <t xml:space="preserve">BACK POCKET WIDE </t>
    <phoneticPr fontId="1" type="noConversion"/>
  </si>
  <si>
    <t xml:space="preserve">BACK POCKET VERTICAL </t>
    <phoneticPr fontId="1" type="noConversion"/>
  </si>
  <si>
    <t>뒤주머니가로</t>
    <phoneticPr fontId="6" type="noConversion"/>
  </si>
  <si>
    <t>뒤주머니세로</t>
    <phoneticPr fontId="6" type="noConversion"/>
  </si>
  <si>
    <t>오비 미포함</t>
    <phoneticPr fontId="6" type="noConversion"/>
  </si>
  <si>
    <t>STYLE NO: MXWTO02-K#A20</t>
    <phoneticPr fontId="1" type="noConversion"/>
  </si>
  <si>
    <t>STYLE NO: MXWTO03-K#H34</t>
    <phoneticPr fontId="1" type="noConversion"/>
  </si>
  <si>
    <t>HPS TO BOTTOM EDGE</t>
    <phoneticPr fontId="2" type="noConversion"/>
  </si>
  <si>
    <t>에리제외</t>
    <phoneticPr fontId="6" type="noConversion"/>
  </si>
  <si>
    <t>앞옆목에서 수직</t>
    <phoneticPr fontId="6" type="noConversion"/>
  </si>
  <si>
    <t>POINT C</t>
    <phoneticPr fontId="1" type="noConversion"/>
  </si>
  <si>
    <t>위치 C</t>
    <phoneticPr fontId="1" type="noConversion"/>
  </si>
  <si>
    <t>POINT D</t>
    <phoneticPr fontId="1" type="noConversion"/>
  </si>
  <si>
    <t>위치 D</t>
    <phoneticPr fontId="1" type="noConversion"/>
  </si>
  <si>
    <t>POINT E</t>
    <phoneticPr fontId="1" type="noConversion"/>
  </si>
  <si>
    <t>위치 E</t>
    <phoneticPr fontId="1" type="noConversion"/>
  </si>
  <si>
    <t>POINT F</t>
    <phoneticPr fontId="1" type="noConversion"/>
  </si>
  <si>
    <t>위치 F</t>
    <phoneticPr fontId="1" type="noConversion"/>
  </si>
  <si>
    <t>앞중심에서 수평</t>
    <phoneticPr fontId="6" type="noConversion"/>
  </si>
  <si>
    <t>밑단절개선에서 수직으로</t>
    <phoneticPr fontId="6" type="noConversion"/>
  </si>
  <si>
    <t>STYLE NO: MXWSE01-K#G23</t>
    <phoneticPr fontId="1" type="noConversion"/>
  </si>
  <si>
    <t>바지기장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</si>
</sst>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7.5"/>
      <color indexed="10"/>
      <name val="맑은 고딕"/>
      <family val="3"/>
      <charset val="129"/>
    </font>
    <font>
      <sz val="7.5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7.5"/>
      <color indexed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rgb="FFFF0000"/>
      <name val="맑은 고딕"/>
      <family val="3"/>
      <charset val="129"/>
      <scheme val="minor"/>
    </font>
    <font>
      <sz val="7.5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7"/>
      <name val="맑은 고딕"/>
      <family val="3"/>
      <charset val="129"/>
      <scheme val="major"/>
    </font>
    <font>
      <sz val="7.5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8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9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1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0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9" fillId="2" borderId="24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9" fillId="0" borderId="43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33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3" fillId="0" borderId="43" xfId="0" applyFont="1" applyBorder="1" applyAlignment="1">
      <alignment horizontal="center" vertical="center"/>
    </xf>
    <xf numFmtId="0" fontId="13" fillId="0" borderId="43" xfId="0" applyFont="1" applyBorder="1" applyAlignment="1">
      <alignment horizontal="left" vertical="center"/>
    </xf>
    <xf numFmtId="0" fontId="9" fillId="2" borderId="43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/>
    </xf>
    <xf numFmtId="0" fontId="9" fillId="0" borderId="40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42" xfId="0" applyFont="1" applyBorder="1" applyAlignment="1">
      <alignment horizontal="left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7" fillId="0" borderId="21" xfId="0" applyFont="1" applyBorder="1" applyAlignment="1">
      <alignment horizontal="left" vertical="center"/>
    </xf>
    <xf numFmtId="0" fontId="17" fillId="0" borderId="23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9" fillId="0" borderId="46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/>
    </xf>
    <xf numFmtId="0" fontId="9" fillId="2" borderId="56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56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9" fillId="0" borderId="55" xfId="0" applyFont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13" fillId="0" borderId="39" xfId="0" applyFont="1" applyBorder="1" applyAlignment="1">
      <alignment horizontal="left" vertical="center"/>
    </xf>
    <xf numFmtId="0" fontId="9" fillId="0" borderId="53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32" xfId="0" applyFont="1" applyBorder="1" applyAlignment="1">
      <alignment horizontal="left" vertical="center"/>
    </xf>
    <xf numFmtId="0" fontId="9" fillId="0" borderId="57" xfId="0" applyFont="1" applyBorder="1" applyAlignment="1">
      <alignment horizontal="center" vertical="center"/>
    </xf>
    <xf numFmtId="0" fontId="18" fillId="0" borderId="45" xfId="0" applyFont="1" applyBorder="1" applyAlignment="1">
      <alignment horizontal="center" vertical="center"/>
    </xf>
    <xf numFmtId="0" fontId="9" fillId="2" borderId="57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</cellXfs>
  <cellStyles count="3">
    <cellStyle name="표준" xfId="0" builtinId="0"/>
    <cellStyle name="표준 2" xfId="1" xr:uid="{DD943102-6DA5-4AD5-88DF-50E7A3D06EF6}"/>
    <cellStyle name="표준 2 2" xfId="2" xr:uid="{67A23420-8D9B-4FA4-809D-3B03DA6FADC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70A-35C1-4957-8A8B-C8CD8C8502FC}">
  <sheetPr codeName="Sheet8">
    <tabColor theme="7"/>
    <pageSetUpPr fitToPage="1"/>
  </sheetPr>
  <dimension ref="A1:M45"/>
  <sheetViews>
    <sheetView tabSelected="1" zoomScale="110" zoomScaleNormal="110" workbookViewId="0">
      <selection activeCell="F69" sqref="F6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49" t="s">
        <v>139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6.5" customHeight="1" thickBot="1" x14ac:dyDescent="0.35">
      <c r="A2" s="6" t="s">
        <v>31</v>
      </c>
      <c r="B2" s="52" t="s">
        <v>32</v>
      </c>
      <c r="C2" s="52"/>
      <c r="D2" s="52" t="s">
        <v>33</v>
      </c>
      <c r="E2" s="52"/>
      <c r="F2" s="52"/>
      <c r="G2" s="52"/>
      <c r="H2" s="3" t="s">
        <v>46</v>
      </c>
      <c r="I2" s="4" t="s">
        <v>34</v>
      </c>
      <c r="J2" s="4" t="s">
        <v>52</v>
      </c>
      <c r="K2" s="7" t="s">
        <v>51</v>
      </c>
      <c r="L2" s="7" t="s">
        <v>50</v>
      </c>
      <c r="M2" s="4"/>
    </row>
    <row r="3" spans="1:13" s="2" customFormat="1" ht="14.1" customHeight="1" x14ac:dyDescent="0.3">
      <c r="A3" s="53">
        <v>1</v>
      </c>
      <c r="B3" s="54" t="s">
        <v>61</v>
      </c>
      <c r="C3" s="55"/>
      <c r="D3" s="56" t="s">
        <v>62</v>
      </c>
      <c r="E3" s="57"/>
      <c r="F3" s="57"/>
      <c r="G3" s="58"/>
      <c r="H3" s="59">
        <v>43</v>
      </c>
      <c r="I3" s="60">
        <f>SUM(H3)+2</f>
        <v>45</v>
      </c>
      <c r="J3" s="60">
        <f>SUM(I3)+3</f>
        <v>48</v>
      </c>
      <c r="K3" s="60">
        <f>SUM(J3)+3</f>
        <v>51</v>
      </c>
      <c r="L3" s="47">
        <f>SUM(K3)+3</f>
        <v>54</v>
      </c>
      <c r="M3" s="48"/>
    </row>
    <row r="4" spans="1:13" s="2" customFormat="1" ht="14.1" customHeight="1" x14ac:dyDescent="0.3">
      <c r="A4" s="36"/>
      <c r="B4" s="22" t="s">
        <v>63</v>
      </c>
      <c r="C4" s="23"/>
      <c r="D4" s="24" t="s">
        <v>64</v>
      </c>
      <c r="E4" s="25"/>
      <c r="F4" s="25"/>
      <c r="G4" s="26"/>
      <c r="H4" s="37"/>
      <c r="I4" s="20"/>
      <c r="J4" s="20"/>
      <c r="K4" s="20"/>
      <c r="L4" s="38"/>
      <c r="M4" s="21"/>
    </row>
    <row r="5" spans="1:13" s="2" customFormat="1" ht="14.1" customHeight="1" x14ac:dyDescent="0.3">
      <c r="A5" s="27">
        <v>2</v>
      </c>
      <c r="B5" s="29" t="s">
        <v>73</v>
      </c>
      <c r="C5" s="30"/>
      <c r="D5" s="31" t="s">
        <v>124</v>
      </c>
      <c r="E5" s="32"/>
      <c r="F5" s="32"/>
      <c r="G5" s="33"/>
      <c r="H5" s="34">
        <v>46.4</v>
      </c>
      <c r="I5" s="9">
        <f>SUM(H5)+3.2</f>
        <v>49.6</v>
      </c>
      <c r="J5" s="9">
        <f>SUM(I5)+3.2</f>
        <v>52.800000000000004</v>
      </c>
      <c r="K5" s="9">
        <f>SUM(J5)+3.2</f>
        <v>56.000000000000007</v>
      </c>
      <c r="L5" s="11">
        <f>SUM(K5)+3.2</f>
        <v>59.20000000000001</v>
      </c>
      <c r="M5" s="13"/>
    </row>
    <row r="6" spans="1:13" s="2" customFormat="1" ht="14.1" customHeight="1" x14ac:dyDescent="0.3">
      <c r="A6" s="36"/>
      <c r="B6" s="22" t="s">
        <v>75</v>
      </c>
      <c r="C6" s="23"/>
      <c r="D6" s="24" t="s">
        <v>76</v>
      </c>
      <c r="E6" s="25"/>
      <c r="F6" s="25"/>
      <c r="G6" s="26"/>
      <c r="H6" s="37"/>
      <c r="I6" s="20"/>
      <c r="J6" s="20"/>
      <c r="K6" s="20"/>
      <c r="L6" s="38"/>
      <c r="M6" s="21"/>
    </row>
    <row r="7" spans="1:13" s="2" customFormat="1" ht="14.1" customHeight="1" x14ac:dyDescent="0.3">
      <c r="A7" s="27">
        <v>3</v>
      </c>
      <c r="B7" s="29" t="s">
        <v>77</v>
      </c>
      <c r="C7" s="30"/>
      <c r="D7" s="31"/>
      <c r="E7" s="32"/>
      <c r="F7" s="32"/>
      <c r="G7" s="33"/>
      <c r="H7" s="34">
        <v>9.9</v>
      </c>
      <c r="I7" s="9">
        <f>SUM(H7)+0.7</f>
        <v>10.6</v>
      </c>
      <c r="J7" s="9">
        <f>SUM(I7)+0.7</f>
        <v>11.299999999999999</v>
      </c>
      <c r="K7" s="9">
        <f>SUM(J7)+0.7</f>
        <v>11.999999999999998</v>
      </c>
      <c r="L7" s="11">
        <f>SUM(K7)+1.2</f>
        <v>13.199999999999998</v>
      </c>
      <c r="M7" s="13"/>
    </row>
    <row r="8" spans="1:13" s="2" customFormat="1" ht="14.1" customHeight="1" x14ac:dyDescent="0.3">
      <c r="A8" s="36"/>
      <c r="B8" s="22" t="s">
        <v>78</v>
      </c>
      <c r="C8" s="23"/>
      <c r="D8" s="61" t="s">
        <v>138</v>
      </c>
      <c r="E8" s="62"/>
      <c r="F8" s="62"/>
      <c r="G8" s="63"/>
      <c r="H8" s="37"/>
      <c r="I8" s="20"/>
      <c r="J8" s="20"/>
      <c r="K8" s="20"/>
      <c r="L8" s="38"/>
      <c r="M8" s="21"/>
    </row>
    <row r="9" spans="1:13" s="2" customFormat="1" ht="14.1" customHeight="1" x14ac:dyDescent="0.3">
      <c r="A9" s="27">
        <v>4</v>
      </c>
      <c r="B9" s="29" t="s">
        <v>83</v>
      </c>
      <c r="C9" s="30"/>
      <c r="D9" s="31" t="s">
        <v>45</v>
      </c>
      <c r="E9" s="32"/>
      <c r="F9" s="32"/>
      <c r="G9" s="33"/>
      <c r="H9" s="34">
        <v>43.5</v>
      </c>
      <c r="I9" s="9">
        <f>SUM(H9)+7</f>
        <v>50.5</v>
      </c>
      <c r="J9" s="9">
        <f>SUM(I9)+7</f>
        <v>57.5</v>
      </c>
      <c r="K9" s="9">
        <f>SUM(J9)+7</f>
        <v>64.5</v>
      </c>
      <c r="L9" s="11">
        <f>SUM(K9)+6</f>
        <v>70.5</v>
      </c>
      <c r="M9" s="13"/>
    </row>
    <row r="10" spans="1:13" s="2" customFormat="1" ht="14.1" customHeight="1" x14ac:dyDescent="0.3">
      <c r="A10" s="36"/>
      <c r="B10" s="22" t="s">
        <v>84</v>
      </c>
      <c r="C10" s="23"/>
      <c r="D10" s="24" t="s">
        <v>85</v>
      </c>
      <c r="E10" s="25"/>
      <c r="F10" s="25"/>
      <c r="G10" s="26"/>
      <c r="H10" s="37"/>
      <c r="I10" s="20"/>
      <c r="J10" s="20"/>
      <c r="K10" s="20"/>
      <c r="L10" s="38"/>
      <c r="M10" s="21"/>
    </row>
    <row r="11" spans="1:13" s="2" customFormat="1" ht="14.1" customHeight="1" x14ac:dyDescent="0.3">
      <c r="A11" s="27">
        <v>5</v>
      </c>
      <c r="B11" s="29" t="s">
        <v>86</v>
      </c>
      <c r="C11" s="30"/>
      <c r="D11" s="31" t="s">
        <v>87</v>
      </c>
      <c r="E11" s="32"/>
      <c r="F11" s="32"/>
      <c r="G11" s="33"/>
      <c r="H11" s="46">
        <v>28</v>
      </c>
      <c r="I11" s="41">
        <f>SUM(H11)+1.6</f>
        <v>29.6</v>
      </c>
      <c r="J11" s="41">
        <f>SUM(I11)+1.6</f>
        <v>31.200000000000003</v>
      </c>
      <c r="K11" s="41">
        <f>SUM(J11)+1.6</f>
        <v>32.800000000000004</v>
      </c>
      <c r="L11" s="41">
        <f>SUM(K11)+1.6</f>
        <v>34.400000000000006</v>
      </c>
      <c r="M11" s="42"/>
    </row>
    <row r="12" spans="1:13" s="2" customFormat="1" ht="14.1" customHeight="1" x14ac:dyDescent="0.3">
      <c r="A12" s="36"/>
      <c r="B12" s="22" t="s">
        <v>88</v>
      </c>
      <c r="C12" s="23"/>
      <c r="D12" s="43" t="s">
        <v>89</v>
      </c>
      <c r="E12" s="44"/>
      <c r="F12" s="44"/>
      <c r="G12" s="45"/>
      <c r="H12" s="46"/>
      <c r="I12" s="41"/>
      <c r="J12" s="41"/>
      <c r="K12" s="41"/>
      <c r="L12" s="41"/>
      <c r="M12" s="42"/>
    </row>
    <row r="13" spans="1:13" s="2" customFormat="1" ht="14.1" customHeight="1" x14ac:dyDescent="0.3">
      <c r="A13" s="27">
        <v>6</v>
      </c>
      <c r="B13" s="29" t="s">
        <v>90</v>
      </c>
      <c r="C13" s="30"/>
      <c r="D13" s="31" t="s">
        <v>91</v>
      </c>
      <c r="E13" s="32"/>
      <c r="F13" s="32"/>
      <c r="G13" s="33"/>
      <c r="H13" s="34">
        <v>16.8</v>
      </c>
      <c r="I13" s="9">
        <f>SUM(H13)+1</f>
        <v>17.8</v>
      </c>
      <c r="J13" s="9">
        <f>SUM(I13)+1</f>
        <v>18.8</v>
      </c>
      <c r="K13" s="9">
        <f>SUM(J13)+1</f>
        <v>19.8</v>
      </c>
      <c r="L13" s="11">
        <f>SUM(K13)+1.5</f>
        <v>21.3</v>
      </c>
      <c r="M13" s="39"/>
    </row>
    <row r="14" spans="1:13" s="2" customFormat="1" ht="14.1" customHeight="1" x14ac:dyDescent="0.3">
      <c r="A14" s="36"/>
      <c r="B14" s="22" t="s">
        <v>92</v>
      </c>
      <c r="C14" s="23"/>
      <c r="D14" s="24" t="s">
        <v>93</v>
      </c>
      <c r="E14" s="25"/>
      <c r="F14" s="25"/>
      <c r="G14" s="26"/>
      <c r="H14" s="37"/>
      <c r="I14" s="20"/>
      <c r="J14" s="20"/>
      <c r="K14" s="20"/>
      <c r="L14" s="38"/>
      <c r="M14" s="40"/>
    </row>
    <row r="15" spans="1:13" s="2" customFormat="1" ht="14.1" customHeight="1" x14ac:dyDescent="0.3">
      <c r="A15" s="27">
        <v>7</v>
      </c>
      <c r="B15" s="29" t="s">
        <v>94</v>
      </c>
      <c r="C15" s="30"/>
      <c r="D15" s="31" t="s">
        <v>91</v>
      </c>
      <c r="E15" s="32"/>
      <c r="F15" s="32"/>
      <c r="G15" s="33"/>
      <c r="H15" s="34">
        <v>20.6</v>
      </c>
      <c r="I15" s="9">
        <f>SUM(H15)+1.2</f>
        <v>21.8</v>
      </c>
      <c r="J15" s="9">
        <f>SUM(I15)+1.2</f>
        <v>23</v>
      </c>
      <c r="K15" s="9">
        <f>SUM(J15)+1.2</f>
        <v>24.2</v>
      </c>
      <c r="L15" s="11">
        <f>SUM(K15)+1.7</f>
        <v>25.9</v>
      </c>
      <c r="M15" s="13"/>
    </row>
    <row r="16" spans="1:13" s="2" customFormat="1" ht="14.1" customHeight="1" x14ac:dyDescent="0.3">
      <c r="A16" s="36"/>
      <c r="B16" s="22" t="s">
        <v>95</v>
      </c>
      <c r="C16" s="23"/>
      <c r="D16" s="24" t="s">
        <v>93</v>
      </c>
      <c r="E16" s="25"/>
      <c r="F16" s="25"/>
      <c r="G16" s="26"/>
      <c r="H16" s="37"/>
      <c r="I16" s="20"/>
      <c r="J16" s="20"/>
      <c r="K16" s="20"/>
      <c r="L16" s="38"/>
      <c r="M16" s="21"/>
    </row>
    <row r="17" spans="1:13" s="2" customFormat="1" ht="14.1" customHeight="1" x14ac:dyDescent="0.3">
      <c r="A17" s="27">
        <v>8</v>
      </c>
      <c r="B17" s="29" t="s">
        <v>96</v>
      </c>
      <c r="C17" s="30"/>
      <c r="D17" s="31" t="s">
        <v>97</v>
      </c>
      <c r="E17" s="32"/>
      <c r="F17" s="32"/>
      <c r="G17" s="33"/>
      <c r="H17" s="34">
        <v>26.9</v>
      </c>
      <c r="I17" s="9">
        <f>SUM(H17)+2.4</f>
        <v>29.299999999999997</v>
      </c>
      <c r="J17" s="9">
        <f>SUM(I17)+2.3</f>
        <v>31.599999999999998</v>
      </c>
      <c r="K17" s="9">
        <f>SUM(J17)+2.2</f>
        <v>33.799999999999997</v>
      </c>
      <c r="L17" s="11">
        <f>SUM(K17)+2.1</f>
        <v>35.9</v>
      </c>
      <c r="M17" s="13"/>
    </row>
    <row r="18" spans="1:13" s="2" customFormat="1" ht="14.1" customHeight="1" x14ac:dyDescent="0.3">
      <c r="A18" s="36"/>
      <c r="B18" s="22" t="s">
        <v>98</v>
      </c>
      <c r="C18" s="23"/>
      <c r="D18" s="24" t="s">
        <v>99</v>
      </c>
      <c r="E18" s="25"/>
      <c r="F18" s="25"/>
      <c r="G18" s="26"/>
      <c r="H18" s="37"/>
      <c r="I18" s="20"/>
      <c r="J18" s="20"/>
      <c r="K18" s="20"/>
      <c r="L18" s="38"/>
      <c r="M18" s="21"/>
    </row>
    <row r="19" spans="1:13" s="2" customFormat="1" ht="14.1" customHeight="1" x14ac:dyDescent="0.3">
      <c r="A19" s="27">
        <v>9</v>
      </c>
      <c r="B19" s="29" t="s">
        <v>100</v>
      </c>
      <c r="C19" s="30"/>
      <c r="D19" s="31" t="s">
        <v>101</v>
      </c>
      <c r="E19" s="32"/>
      <c r="F19" s="32"/>
      <c r="G19" s="33"/>
      <c r="H19" s="34">
        <v>26</v>
      </c>
      <c r="I19" s="9">
        <f>SUM(H19)+6</f>
        <v>32</v>
      </c>
      <c r="J19" s="9">
        <f>SUM(I19)+6</f>
        <v>38</v>
      </c>
      <c r="K19" s="9">
        <f>SUM(J19)+6</f>
        <v>44</v>
      </c>
      <c r="L19" s="11">
        <f>SUM(K19)+4.5</f>
        <v>48.5</v>
      </c>
      <c r="M19" s="13"/>
    </row>
    <row r="20" spans="1:13" s="2" customFormat="1" ht="14.1" customHeight="1" x14ac:dyDescent="0.3">
      <c r="A20" s="36"/>
      <c r="B20" s="22" t="s">
        <v>102</v>
      </c>
      <c r="C20" s="23"/>
      <c r="D20" s="24" t="s">
        <v>103</v>
      </c>
      <c r="E20" s="25"/>
      <c r="F20" s="25"/>
      <c r="G20" s="26"/>
      <c r="H20" s="37"/>
      <c r="I20" s="20"/>
      <c r="J20" s="20"/>
      <c r="K20" s="20"/>
      <c r="L20" s="38"/>
      <c r="M20" s="21"/>
    </row>
    <row r="21" spans="1:13" s="2" customFormat="1" ht="14.1" customHeight="1" x14ac:dyDescent="0.3">
      <c r="A21" s="27">
        <v>10</v>
      </c>
      <c r="B21" s="29" t="s">
        <v>104</v>
      </c>
      <c r="C21" s="30"/>
      <c r="D21" s="31" t="s">
        <v>44</v>
      </c>
      <c r="E21" s="32"/>
      <c r="F21" s="32"/>
      <c r="G21" s="33"/>
      <c r="H21" s="34">
        <v>22.6</v>
      </c>
      <c r="I21" s="9">
        <f>SUM(H21)+1.4</f>
        <v>24</v>
      </c>
      <c r="J21" s="9">
        <f>SUM(I21)+1.4</f>
        <v>25.4</v>
      </c>
      <c r="K21" s="9">
        <f>SUM(J21)+1.4</f>
        <v>26.799999999999997</v>
      </c>
      <c r="L21" s="9">
        <f>SUM(K21)+1.4</f>
        <v>28.199999999999996</v>
      </c>
      <c r="M21" s="13"/>
    </row>
    <row r="22" spans="1:13" s="2" customFormat="1" ht="14.1" customHeight="1" x14ac:dyDescent="0.3">
      <c r="A22" s="36"/>
      <c r="B22" s="22" t="s">
        <v>105</v>
      </c>
      <c r="C22" s="23"/>
      <c r="D22" s="24" t="s">
        <v>44</v>
      </c>
      <c r="E22" s="25"/>
      <c r="F22" s="25"/>
      <c r="G22" s="26"/>
      <c r="H22" s="37"/>
      <c r="I22" s="20"/>
      <c r="J22" s="20"/>
      <c r="K22" s="20"/>
      <c r="L22" s="20"/>
      <c r="M22" s="21"/>
    </row>
    <row r="23" spans="1:13" s="2" customFormat="1" ht="14.1" customHeight="1" x14ac:dyDescent="0.3">
      <c r="A23" s="27">
        <v>11</v>
      </c>
      <c r="B23" s="29" t="s">
        <v>106</v>
      </c>
      <c r="C23" s="30"/>
      <c r="D23" s="31" t="s">
        <v>107</v>
      </c>
      <c r="E23" s="32"/>
      <c r="F23" s="32"/>
      <c r="G23" s="33"/>
      <c r="H23" s="34">
        <v>28.8</v>
      </c>
      <c r="I23" s="9">
        <f>SUM(H23)+3.9</f>
        <v>32.700000000000003</v>
      </c>
      <c r="J23" s="9">
        <f>SUM(I23)+3.9</f>
        <v>36.6</v>
      </c>
      <c r="K23" s="9">
        <f>SUM(J23)+3.9</f>
        <v>40.5</v>
      </c>
      <c r="L23" s="11">
        <f>SUM(K23)+3.7</f>
        <v>44.2</v>
      </c>
      <c r="M23" s="13"/>
    </row>
    <row r="24" spans="1:13" s="2" customFormat="1" ht="14.1" customHeight="1" thickBot="1" x14ac:dyDescent="0.35">
      <c r="A24" s="28"/>
      <c r="B24" s="15" t="s">
        <v>108</v>
      </c>
      <c r="C24" s="16"/>
      <c r="D24" s="17" t="s">
        <v>125</v>
      </c>
      <c r="E24" s="18"/>
      <c r="F24" s="18"/>
      <c r="G24" s="19"/>
      <c r="H24" s="35"/>
      <c r="I24" s="10"/>
      <c r="J24" s="10"/>
      <c r="K24" s="10"/>
      <c r="L24" s="12"/>
      <c r="M24" s="14"/>
    </row>
    <row r="25" spans="1:13" s="2" customFormat="1" ht="14.1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s="2" customFormat="1" ht="14.1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/>
    <row r="33" ht="14.1" customHeight="1" x14ac:dyDescent="0.3"/>
    <row r="34" ht="14.1" customHeight="1" x14ac:dyDescent="0.3"/>
    <row r="35" ht="14.1" customHeight="1" x14ac:dyDescent="0.3"/>
    <row r="36" ht="14.1" customHeight="1" x14ac:dyDescent="0.3"/>
    <row r="37" ht="14.1" customHeight="1" x14ac:dyDescent="0.3"/>
    <row r="38" ht="14.1" customHeight="1" x14ac:dyDescent="0.3"/>
    <row r="39" ht="14.1" customHeight="1" x14ac:dyDescent="0.3"/>
    <row r="40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</sheetData>
  <mergeCells count="135">
    <mergeCell ref="K7:K8"/>
    <mergeCell ref="L7:L8"/>
    <mergeCell ref="M7:M8"/>
    <mergeCell ref="B8:C8"/>
    <mergeCell ref="D8:G8"/>
    <mergeCell ref="K5:K6"/>
    <mergeCell ref="L5:L6"/>
    <mergeCell ref="M5:M6"/>
    <mergeCell ref="B6:C6"/>
    <mergeCell ref="J7:J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A7:A8"/>
    <mergeCell ref="B7:C7"/>
    <mergeCell ref="D7:G7"/>
    <mergeCell ref="H7:H8"/>
    <mergeCell ref="I7:I8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K9:K10"/>
    <mergeCell ref="L9:L10"/>
    <mergeCell ref="M9:M10"/>
    <mergeCell ref="B10:C10"/>
    <mergeCell ref="D10:G10"/>
    <mergeCell ref="J9:J10"/>
    <mergeCell ref="I9:I10"/>
    <mergeCell ref="J11:J12"/>
    <mergeCell ref="K11:K12"/>
    <mergeCell ref="L11:L12"/>
    <mergeCell ref="M11:M12"/>
    <mergeCell ref="B12:C12"/>
    <mergeCell ref="D12:G12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J25:J26"/>
    <mergeCell ref="J23:J24"/>
    <mergeCell ref="K23:K24"/>
    <mergeCell ref="L23:L24"/>
    <mergeCell ref="M23:M24"/>
    <mergeCell ref="B24:C24"/>
    <mergeCell ref="D24:G24"/>
    <mergeCell ref="K25:K26"/>
    <mergeCell ref="L25:L26"/>
    <mergeCell ref="M25:M26"/>
    <mergeCell ref="B26:C26"/>
    <mergeCell ref="D26:G26"/>
    <mergeCell ref="A25:A26"/>
    <mergeCell ref="B25:C25"/>
    <mergeCell ref="D25:G25"/>
    <mergeCell ref="H25:H26"/>
    <mergeCell ref="I25:I26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6270-374F-4F27-8271-0256799DD6FD}">
  <sheetPr codeName="Sheet12">
    <tabColor theme="7"/>
    <pageSetUpPr fitToPage="1"/>
  </sheetPr>
  <dimension ref="A1:N53"/>
  <sheetViews>
    <sheetView zoomScale="110" zoomScaleNormal="110" workbookViewId="0">
      <selection activeCell="P9" sqref="P9:Q1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49" t="s">
        <v>171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4" ht="16.5" customHeight="1" thickBot="1" x14ac:dyDescent="0.35">
      <c r="A2" s="5" t="s">
        <v>31</v>
      </c>
      <c r="B2" s="52" t="s">
        <v>32</v>
      </c>
      <c r="C2" s="52"/>
      <c r="D2" s="52" t="s">
        <v>33</v>
      </c>
      <c r="E2" s="52"/>
      <c r="F2" s="52"/>
      <c r="G2" s="52"/>
      <c r="H2" s="3" t="s">
        <v>46</v>
      </c>
      <c r="I2" s="4" t="s">
        <v>34</v>
      </c>
      <c r="J2" s="4" t="s">
        <v>52</v>
      </c>
      <c r="K2" s="4" t="s">
        <v>51</v>
      </c>
      <c r="L2" s="4" t="s">
        <v>50</v>
      </c>
      <c r="M2" s="4"/>
      <c r="N2" t="s">
        <v>44</v>
      </c>
    </row>
    <row r="3" spans="1:14" s="2" customFormat="1" ht="14.1" customHeight="1" x14ac:dyDescent="0.3">
      <c r="A3" s="105">
        <v>1</v>
      </c>
      <c r="B3" s="47" t="s">
        <v>23</v>
      </c>
      <c r="C3" s="47"/>
      <c r="D3" s="107" t="s">
        <v>157</v>
      </c>
      <c r="E3" s="107"/>
      <c r="F3" s="107"/>
      <c r="G3" s="56"/>
      <c r="H3" s="108">
        <v>35.5</v>
      </c>
      <c r="I3" s="109">
        <f>SUM(H3)+3.5</f>
        <v>39</v>
      </c>
      <c r="J3" s="109">
        <f>SUM(I3)+3.5</f>
        <v>42.5</v>
      </c>
      <c r="K3" s="109">
        <f>SUM(J3)+3.5</f>
        <v>46</v>
      </c>
      <c r="L3" s="112">
        <f>SUM(K3)+3</f>
        <v>49</v>
      </c>
      <c r="M3" s="104"/>
    </row>
    <row r="4" spans="1:14" s="2" customFormat="1" ht="14.1" customHeight="1" x14ac:dyDescent="0.3">
      <c r="A4" s="106"/>
      <c r="B4" s="38" t="s">
        <v>20</v>
      </c>
      <c r="C4" s="38"/>
      <c r="D4" s="43" t="s">
        <v>38</v>
      </c>
      <c r="E4" s="44"/>
      <c r="F4" s="44"/>
      <c r="G4" s="44"/>
      <c r="H4" s="46"/>
      <c r="I4" s="9"/>
      <c r="J4" s="9"/>
      <c r="K4" s="9"/>
      <c r="L4" s="11"/>
      <c r="M4" s="40"/>
    </row>
    <row r="5" spans="1:14" s="2" customFormat="1" ht="14.1" customHeight="1" x14ac:dyDescent="0.3">
      <c r="A5" s="106">
        <v>2</v>
      </c>
      <c r="B5" s="11" t="s">
        <v>21</v>
      </c>
      <c r="C5" s="11"/>
      <c r="D5" s="111" t="s">
        <v>22</v>
      </c>
      <c r="E5" s="111"/>
      <c r="F5" s="111"/>
      <c r="G5" s="111"/>
      <c r="H5" s="34">
        <v>35.5</v>
      </c>
      <c r="I5" s="9">
        <f>SUM(H5)+2.2</f>
        <v>37.700000000000003</v>
      </c>
      <c r="J5" s="9">
        <f>SUM(I5)+2.2</f>
        <v>39.900000000000006</v>
      </c>
      <c r="K5" s="9">
        <f>SUM(J5)+2.2</f>
        <v>42.100000000000009</v>
      </c>
      <c r="L5" s="9">
        <f>SUM(K5)+2</f>
        <v>44.100000000000009</v>
      </c>
      <c r="M5" s="39"/>
    </row>
    <row r="6" spans="1:14" s="2" customFormat="1" ht="14.1" customHeight="1" x14ac:dyDescent="0.3">
      <c r="A6" s="106"/>
      <c r="B6" s="38" t="s">
        <v>11</v>
      </c>
      <c r="C6" s="38"/>
      <c r="D6" s="43" t="s">
        <v>26</v>
      </c>
      <c r="E6" s="44"/>
      <c r="F6" s="44"/>
      <c r="G6" s="45"/>
      <c r="H6" s="37"/>
      <c r="I6" s="20"/>
      <c r="J6" s="20"/>
      <c r="K6" s="20"/>
      <c r="L6" s="20"/>
      <c r="M6" s="40"/>
    </row>
    <row r="7" spans="1:14" s="2" customFormat="1" ht="14.1" customHeight="1" x14ac:dyDescent="0.3">
      <c r="A7" s="106">
        <v>3</v>
      </c>
      <c r="B7" s="11" t="s">
        <v>19</v>
      </c>
      <c r="C7" s="11"/>
      <c r="D7" s="111" t="s">
        <v>45</v>
      </c>
      <c r="E7" s="111"/>
      <c r="F7" s="111"/>
      <c r="G7" s="111"/>
      <c r="H7" s="34">
        <v>37.5</v>
      </c>
      <c r="I7" s="9">
        <f>SUM(H7)+2.25</f>
        <v>39.75</v>
      </c>
      <c r="J7" s="9">
        <f>SUM(I7)+2.25</f>
        <v>42</v>
      </c>
      <c r="K7" s="9">
        <f>SUM(J7)+2.25</f>
        <v>44.25</v>
      </c>
      <c r="L7" s="9">
        <f>SUM(K7)+2</f>
        <v>46.25</v>
      </c>
      <c r="M7" s="110"/>
    </row>
    <row r="8" spans="1:14" s="2" customFormat="1" ht="14.1" customHeight="1" x14ac:dyDescent="0.3">
      <c r="A8" s="106"/>
      <c r="B8" s="38" t="s">
        <v>24</v>
      </c>
      <c r="C8" s="38"/>
      <c r="D8" s="43" t="s">
        <v>27</v>
      </c>
      <c r="E8" s="44"/>
      <c r="F8" s="44"/>
      <c r="G8" s="45"/>
      <c r="H8" s="37"/>
      <c r="I8" s="20"/>
      <c r="J8" s="20"/>
      <c r="K8" s="20"/>
      <c r="L8" s="20"/>
      <c r="M8" s="110"/>
    </row>
    <row r="9" spans="1:14" s="2" customFormat="1" ht="14.1" customHeight="1" x14ac:dyDescent="0.3">
      <c r="A9" s="106">
        <v>4</v>
      </c>
      <c r="B9" s="11" t="s">
        <v>25</v>
      </c>
      <c r="C9" s="11"/>
      <c r="D9" s="111" t="s">
        <v>9</v>
      </c>
      <c r="E9" s="111"/>
      <c r="F9" s="111"/>
      <c r="G9" s="111"/>
      <c r="H9" s="34">
        <v>30</v>
      </c>
      <c r="I9" s="9">
        <f>SUM(H9)+1.9</f>
        <v>31.9</v>
      </c>
      <c r="J9" s="9">
        <f>SUM(I9)+1.9</f>
        <v>33.799999999999997</v>
      </c>
      <c r="K9" s="9">
        <f>SUM(J9)+1.9</f>
        <v>35.699999999999996</v>
      </c>
      <c r="L9" s="9">
        <f>SUM(K9)+1.7</f>
        <v>37.4</v>
      </c>
      <c r="M9" s="110"/>
    </row>
    <row r="10" spans="1:14" s="2" customFormat="1" ht="14.1" customHeight="1" x14ac:dyDescent="0.3">
      <c r="A10" s="106"/>
      <c r="B10" s="38" t="s">
        <v>12</v>
      </c>
      <c r="C10" s="38"/>
      <c r="D10" s="43" t="s">
        <v>28</v>
      </c>
      <c r="E10" s="44"/>
      <c r="F10" s="44"/>
      <c r="G10" s="45"/>
      <c r="H10" s="37"/>
      <c r="I10" s="20"/>
      <c r="J10" s="20"/>
      <c r="K10" s="20"/>
      <c r="L10" s="20"/>
      <c r="M10" s="110"/>
    </row>
    <row r="11" spans="1:14" s="2" customFormat="1" ht="14.1" customHeight="1" x14ac:dyDescent="0.3">
      <c r="A11" s="106">
        <v>5</v>
      </c>
      <c r="B11" s="11" t="s">
        <v>10</v>
      </c>
      <c r="C11" s="11"/>
      <c r="D11" s="111" t="s">
        <v>0</v>
      </c>
      <c r="E11" s="111"/>
      <c r="F11" s="111"/>
      <c r="G11" s="111"/>
      <c r="H11" s="46">
        <v>14.6</v>
      </c>
      <c r="I11" s="41">
        <f>SUM(H11)+0.8</f>
        <v>15.4</v>
      </c>
      <c r="J11" s="41">
        <f>SUM(I11)+0.8</f>
        <v>16.2</v>
      </c>
      <c r="K11" s="41">
        <f>SUM(J11)+0.8</f>
        <v>17</v>
      </c>
      <c r="L11" s="41">
        <f>SUM(K11)+0.8</f>
        <v>17.8</v>
      </c>
      <c r="M11" s="110"/>
    </row>
    <row r="12" spans="1:14" s="2" customFormat="1" ht="14.1" customHeight="1" x14ac:dyDescent="0.3">
      <c r="A12" s="106"/>
      <c r="B12" s="38" t="s">
        <v>13</v>
      </c>
      <c r="C12" s="38"/>
      <c r="D12" s="43" t="s">
        <v>29</v>
      </c>
      <c r="E12" s="44"/>
      <c r="F12" s="44"/>
      <c r="G12" s="45"/>
      <c r="H12" s="46"/>
      <c r="I12" s="41"/>
      <c r="J12" s="41"/>
      <c r="K12" s="41"/>
      <c r="L12" s="41"/>
      <c r="M12" s="110"/>
    </row>
    <row r="13" spans="1:14" s="2" customFormat="1" ht="14.1" customHeight="1" x14ac:dyDescent="0.3">
      <c r="A13" s="106">
        <v>6</v>
      </c>
      <c r="B13" s="11" t="s">
        <v>1</v>
      </c>
      <c r="C13" s="11"/>
      <c r="D13" s="111" t="s">
        <v>2</v>
      </c>
      <c r="E13" s="111"/>
      <c r="F13" s="111"/>
      <c r="G13" s="111"/>
      <c r="H13" s="46">
        <v>13.5</v>
      </c>
      <c r="I13" s="41">
        <f>SUM(H13)+0.6</f>
        <v>14.1</v>
      </c>
      <c r="J13" s="41">
        <f>SUM(I13)+0.6</f>
        <v>14.7</v>
      </c>
      <c r="K13" s="41">
        <f>SUM(J13)+0.6</f>
        <v>15.299999999999999</v>
      </c>
      <c r="L13" s="113">
        <f>SUM(K13)+0.6</f>
        <v>15.899999999999999</v>
      </c>
      <c r="M13" s="110"/>
    </row>
    <row r="14" spans="1:14" s="2" customFormat="1" ht="14.1" customHeight="1" x14ac:dyDescent="0.3">
      <c r="A14" s="106"/>
      <c r="B14" s="38" t="s">
        <v>14</v>
      </c>
      <c r="C14" s="38"/>
      <c r="D14" s="43" t="s">
        <v>55</v>
      </c>
      <c r="E14" s="44"/>
      <c r="F14" s="44"/>
      <c r="G14" s="45"/>
      <c r="H14" s="46"/>
      <c r="I14" s="41"/>
      <c r="J14" s="41"/>
      <c r="K14" s="41"/>
      <c r="L14" s="113"/>
      <c r="M14" s="110"/>
    </row>
    <row r="15" spans="1:14" s="2" customFormat="1" ht="14.1" customHeight="1" x14ac:dyDescent="0.3">
      <c r="A15" s="106">
        <v>7</v>
      </c>
      <c r="B15" s="11" t="s">
        <v>3</v>
      </c>
      <c r="C15" s="11"/>
      <c r="D15" s="111" t="s">
        <v>4</v>
      </c>
      <c r="E15" s="111"/>
      <c r="F15" s="111"/>
      <c r="G15" s="111"/>
      <c r="H15" s="46">
        <v>6.5</v>
      </c>
      <c r="I15" s="41">
        <f>SUM(H15)+0.3</f>
        <v>6.8</v>
      </c>
      <c r="J15" s="41">
        <f>SUM(I15)+0.3</f>
        <v>7.1</v>
      </c>
      <c r="K15" s="41">
        <f>SUM(J15)+0.3</f>
        <v>7.3999999999999995</v>
      </c>
      <c r="L15" s="113">
        <f>SUM(K15)+0.3</f>
        <v>7.6999999999999993</v>
      </c>
      <c r="M15" s="110"/>
    </row>
    <row r="16" spans="1:14" s="2" customFormat="1" ht="14.1" customHeight="1" x14ac:dyDescent="0.3">
      <c r="A16" s="106"/>
      <c r="B16" s="38" t="s">
        <v>15</v>
      </c>
      <c r="C16" s="38"/>
      <c r="D16" s="43" t="s">
        <v>54</v>
      </c>
      <c r="E16" s="44"/>
      <c r="F16" s="44"/>
      <c r="G16" s="45"/>
      <c r="H16" s="46"/>
      <c r="I16" s="41"/>
      <c r="J16" s="41"/>
      <c r="K16" s="41"/>
      <c r="L16" s="113"/>
      <c r="M16" s="110"/>
    </row>
    <row r="17" spans="1:13" s="2" customFormat="1" ht="14.1" customHeight="1" x14ac:dyDescent="0.3">
      <c r="A17" s="106">
        <v>8</v>
      </c>
      <c r="B17" s="29" t="s">
        <v>41</v>
      </c>
      <c r="C17" s="30"/>
      <c r="D17" s="31" t="s">
        <v>43</v>
      </c>
      <c r="E17" s="32"/>
      <c r="F17" s="32"/>
      <c r="G17" s="33"/>
      <c r="H17" s="46">
        <v>35</v>
      </c>
      <c r="I17" s="41">
        <f>SUM(H17)+1.6</f>
        <v>36.6</v>
      </c>
      <c r="J17" s="41">
        <f>SUM(I17)+1.6</f>
        <v>38.200000000000003</v>
      </c>
      <c r="K17" s="41">
        <f>SUM(J17)+1.6</f>
        <v>39.800000000000004</v>
      </c>
      <c r="L17" s="113">
        <f>SUM(K17)+1.6</f>
        <v>41.400000000000006</v>
      </c>
      <c r="M17" s="110"/>
    </row>
    <row r="18" spans="1:13" s="2" customFormat="1" ht="14.1" customHeight="1" x14ac:dyDescent="0.3">
      <c r="A18" s="106"/>
      <c r="B18" s="38" t="s">
        <v>42</v>
      </c>
      <c r="C18" s="38"/>
      <c r="D18" s="43" t="s">
        <v>53</v>
      </c>
      <c r="E18" s="44"/>
      <c r="F18" s="44"/>
      <c r="G18" s="45"/>
      <c r="H18" s="46"/>
      <c r="I18" s="41"/>
      <c r="J18" s="41"/>
      <c r="K18" s="41"/>
      <c r="L18" s="113"/>
      <c r="M18" s="110"/>
    </row>
    <row r="19" spans="1:13" s="2" customFormat="1" ht="14.1" customHeight="1" x14ac:dyDescent="0.3">
      <c r="A19" s="106">
        <v>9</v>
      </c>
      <c r="B19" s="11" t="s">
        <v>5</v>
      </c>
      <c r="C19" s="11"/>
      <c r="D19" s="111" t="s">
        <v>6</v>
      </c>
      <c r="E19" s="111"/>
      <c r="F19" s="111"/>
      <c r="G19" s="111"/>
      <c r="H19" s="46">
        <v>22.8</v>
      </c>
      <c r="I19" s="41">
        <f>SUM(H19)+3.4</f>
        <v>26.2</v>
      </c>
      <c r="J19" s="41">
        <f>SUM(I19)+3.4</f>
        <v>29.599999999999998</v>
      </c>
      <c r="K19" s="41">
        <f>SUM(J19)+3.4</f>
        <v>33</v>
      </c>
      <c r="L19" s="41">
        <f>SUM(K19)+3.5</f>
        <v>36.5</v>
      </c>
      <c r="M19" s="110"/>
    </row>
    <row r="20" spans="1:13" s="2" customFormat="1" ht="14.1" customHeight="1" x14ac:dyDescent="0.3">
      <c r="A20" s="106"/>
      <c r="B20" s="38" t="s">
        <v>16</v>
      </c>
      <c r="C20" s="38"/>
      <c r="D20" s="43" t="s">
        <v>30</v>
      </c>
      <c r="E20" s="44"/>
      <c r="F20" s="44"/>
      <c r="G20" s="45"/>
      <c r="H20" s="46"/>
      <c r="I20" s="41"/>
      <c r="J20" s="41"/>
      <c r="K20" s="41"/>
      <c r="L20" s="41"/>
      <c r="M20" s="110"/>
    </row>
    <row r="21" spans="1:13" s="2" customFormat="1" ht="14.1" customHeight="1" x14ac:dyDescent="0.3">
      <c r="A21" s="106">
        <v>10</v>
      </c>
      <c r="B21" s="11" t="s">
        <v>7</v>
      </c>
      <c r="C21" s="11"/>
      <c r="D21" s="31" t="s">
        <v>8</v>
      </c>
      <c r="E21" s="32"/>
      <c r="F21" s="32"/>
      <c r="G21" s="33"/>
      <c r="H21" s="46">
        <v>29.2</v>
      </c>
      <c r="I21" s="41">
        <f>SUM(H21)+1.6</f>
        <v>30.8</v>
      </c>
      <c r="J21" s="41">
        <f>SUM(I21)+1.6</f>
        <v>32.4</v>
      </c>
      <c r="K21" s="41">
        <f>SUM(J21)+1.6</f>
        <v>34</v>
      </c>
      <c r="L21" s="41">
        <f>SUM(K21)+1.6</f>
        <v>35.6</v>
      </c>
      <c r="M21" s="110"/>
    </row>
    <row r="22" spans="1:13" s="2" customFormat="1" ht="14.1" customHeight="1" x14ac:dyDescent="0.3">
      <c r="A22" s="106"/>
      <c r="B22" s="38" t="s">
        <v>17</v>
      </c>
      <c r="C22" s="38"/>
      <c r="D22" s="43" t="s">
        <v>35</v>
      </c>
      <c r="E22" s="44"/>
      <c r="F22" s="44"/>
      <c r="G22" s="45"/>
      <c r="H22" s="46"/>
      <c r="I22" s="41"/>
      <c r="J22" s="41"/>
      <c r="K22" s="41"/>
      <c r="L22" s="41"/>
      <c r="M22" s="110"/>
    </row>
    <row r="23" spans="1:13" s="2" customFormat="1" ht="14.1" customHeight="1" x14ac:dyDescent="0.3">
      <c r="A23" s="106">
        <v>11</v>
      </c>
      <c r="B23" s="29" t="s">
        <v>47</v>
      </c>
      <c r="C23" s="30"/>
      <c r="D23" s="111" t="s">
        <v>36</v>
      </c>
      <c r="E23" s="111"/>
      <c r="F23" s="111"/>
      <c r="G23" s="111"/>
      <c r="H23" s="46">
        <v>16</v>
      </c>
      <c r="I23" s="41">
        <f>SUM(H23)+0.7</f>
        <v>16.7</v>
      </c>
      <c r="J23" s="41">
        <f>SUM(I23)+0.7</f>
        <v>17.399999999999999</v>
      </c>
      <c r="K23" s="41">
        <f>SUM(J23)+0.7</f>
        <v>18.099999999999998</v>
      </c>
      <c r="L23" s="41">
        <f>SUM(K23)+0.7</f>
        <v>18.799999999999997</v>
      </c>
      <c r="M23" s="110"/>
    </row>
    <row r="24" spans="1:13" s="2" customFormat="1" ht="14.1" customHeight="1" x14ac:dyDescent="0.3">
      <c r="A24" s="106"/>
      <c r="B24" s="38" t="s">
        <v>18</v>
      </c>
      <c r="C24" s="38"/>
      <c r="D24" s="43" t="s">
        <v>37</v>
      </c>
      <c r="E24" s="44"/>
      <c r="F24" s="44"/>
      <c r="G24" s="45"/>
      <c r="H24" s="46"/>
      <c r="I24" s="41"/>
      <c r="J24" s="41"/>
      <c r="K24" s="41"/>
      <c r="L24" s="41"/>
      <c r="M24" s="110"/>
    </row>
    <row r="25" spans="1:13" s="2" customFormat="1" ht="14.1" customHeight="1" x14ac:dyDescent="0.3">
      <c r="A25" s="106">
        <v>12</v>
      </c>
      <c r="B25" s="29" t="s">
        <v>134</v>
      </c>
      <c r="C25" s="30"/>
      <c r="D25" s="111"/>
      <c r="E25" s="111"/>
      <c r="F25" s="111"/>
      <c r="G25" s="111"/>
      <c r="H25" s="46">
        <v>8</v>
      </c>
      <c r="I25" s="41">
        <f>SUM(H25)+0.2</f>
        <v>8.1999999999999993</v>
      </c>
      <c r="J25" s="41">
        <f>SUM(I25)+0.2</f>
        <v>8.3999999999999986</v>
      </c>
      <c r="K25" s="41">
        <f>SUM(J25)+0.2</f>
        <v>8.5999999999999979</v>
      </c>
      <c r="L25" s="41">
        <f>SUM(K25)+0.2</f>
        <v>8.7999999999999972</v>
      </c>
      <c r="M25" s="110"/>
    </row>
    <row r="26" spans="1:13" s="2" customFormat="1" ht="14.1" customHeight="1" x14ac:dyDescent="0.3">
      <c r="A26" s="106"/>
      <c r="B26" s="38" t="s">
        <v>135</v>
      </c>
      <c r="C26" s="38"/>
      <c r="D26" s="43" t="s">
        <v>173</v>
      </c>
      <c r="E26" s="44"/>
      <c r="F26" s="44"/>
      <c r="G26" s="45"/>
      <c r="H26" s="46"/>
      <c r="I26" s="41"/>
      <c r="J26" s="41"/>
      <c r="K26" s="41"/>
      <c r="L26" s="41"/>
      <c r="M26" s="110"/>
    </row>
    <row r="27" spans="1:13" s="2" customFormat="1" ht="14.1" customHeight="1" x14ac:dyDescent="0.3">
      <c r="A27" s="106">
        <v>13</v>
      </c>
      <c r="B27" s="29" t="s">
        <v>57</v>
      </c>
      <c r="C27" s="30"/>
      <c r="D27" s="114"/>
      <c r="E27" s="115"/>
      <c r="F27" s="115"/>
      <c r="G27" s="116"/>
      <c r="H27" s="46">
        <v>9.6999999999999993</v>
      </c>
      <c r="I27" s="41">
        <f>SUM(H27)+0.6</f>
        <v>10.299999999999999</v>
      </c>
      <c r="J27" s="41">
        <f>SUM(I27)+0.6</f>
        <v>10.899999999999999</v>
      </c>
      <c r="K27" s="41">
        <f>SUM(J27)+0.6</f>
        <v>11.499999999999998</v>
      </c>
      <c r="L27" s="113">
        <f>SUM(K27)+0.6</f>
        <v>12.099999999999998</v>
      </c>
      <c r="M27" s="39"/>
    </row>
    <row r="28" spans="1:13" s="2" customFormat="1" ht="14.1" customHeight="1" x14ac:dyDescent="0.3">
      <c r="A28" s="106"/>
      <c r="B28" s="92" t="s">
        <v>58</v>
      </c>
      <c r="C28" s="93"/>
      <c r="D28" s="43" t="s">
        <v>174</v>
      </c>
      <c r="E28" s="44"/>
      <c r="F28" s="44"/>
      <c r="G28" s="45"/>
      <c r="H28" s="46"/>
      <c r="I28" s="41"/>
      <c r="J28" s="41"/>
      <c r="K28" s="41"/>
      <c r="L28" s="113"/>
      <c r="M28" s="40"/>
    </row>
    <row r="29" spans="1:13" s="2" customFormat="1" ht="14.1" customHeight="1" x14ac:dyDescent="0.3">
      <c r="A29" s="106">
        <v>14</v>
      </c>
      <c r="B29" s="29" t="s">
        <v>59</v>
      </c>
      <c r="C29" s="30"/>
      <c r="D29" s="114"/>
      <c r="E29" s="115"/>
      <c r="F29" s="115"/>
      <c r="G29" s="116"/>
      <c r="H29" s="46">
        <v>6</v>
      </c>
      <c r="I29" s="41">
        <f>SUM(H29)+0.4</f>
        <v>6.4</v>
      </c>
      <c r="J29" s="41">
        <f>SUM(I29)+0.4</f>
        <v>6.8000000000000007</v>
      </c>
      <c r="K29" s="41">
        <f>SUM(J29)+0.4</f>
        <v>7.2000000000000011</v>
      </c>
      <c r="L29" s="113">
        <f>SUM(K29)+0.4</f>
        <v>7.6000000000000014</v>
      </c>
      <c r="M29" s="39"/>
    </row>
    <row r="30" spans="1:13" s="2" customFormat="1" ht="14.1" customHeight="1" x14ac:dyDescent="0.3">
      <c r="A30" s="106"/>
      <c r="B30" s="92" t="s">
        <v>60</v>
      </c>
      <c r="C30" s="93"/>
      <c r="D30" s="43" t="s">
        <v>183</v>
      </c>
      <c r="E30" s="44"/>
      <c r="F30" s="44"/>
      <c r="G30" s="45"/>
      <c r="H30" s="46"/>
      <c r="I30" s="41"/>
      <c r="J30" s="41"/>
      <c r="K30" s="41"/>
      <c r="L30" s="113"/>
      <c r="M30" s="40"/>
    </row>
    <row r="31" spans="1:13" s="2" customFormat="1" ht="14.1" customHeight="1" x14ac:dyDescent="0.3">
      <c r="A31" s="106">
        <v>15</v>
      </c>
      <c r="B31" s="29" t="s">
        <v>175</v>
      </c>
      <c r="C31" s="30"/>
      <c r="D31" s="114"/>
      <c r="E31" s="115"/>
      <c r="F31" s="115"/>
      <c r="G31" s="116"/>
      <c r="H31" s="46">
        <v>8.5</v>
      </c>
      <c r="I31" s="41">
        <f>SUM(H31)+0.5</f>
        <v>9</v>
      </c>
      <c r="J31" s="41">
        <f>SUM(I31)+0.5</f>
        <v>9.5</v>
      </c>
      <c r="K31" s="41">
        <f>SUM(J31)+0.5</f>
        <v>10</v>
      </c>
      <c r="L31" s="41">
        <f>SUM(K31)+0.5</f>
        <v>10.5</v>
      </c>
      <c r="M31" s="39"/>
    </row>
    <row r="32" spans="1:13" s="2" customFormat="1" ht="14.1" customHeight="1" x14ac:dyDescent="0.3">
      <c r="A32" s="106"/>
      <c r="B32" s="92" t="s">
        <v>176</v>
      </c>
      <c r="C32" s="93"/>
      <c r="D32" s="43" t="s">
        <v>174</v>
      </c>
      <c r="E32" s="44"/>
      <c r="F32" s="44"/>
      <c r="G32" s="45"/>
      <c r="H32" s="46"/>
      <c r="I32" s="41"/>
      <c r="J32" s="41"/>
      <c r="K32" s="41"/>
      <c r="L32" s="41"/>
      <c r="M32" s="40"/>
    </row>
    <row r="33" spans="1:13" s="2" customFormat="1" ht="14.1" customHeight="1" x14ac:dyDescent="0.3">
      <c r="A33" s="106">
        <v>16</v>
      </c>
      <c r="B33" s="29" t="s">
        <v>177</v>
      </c>
      <c r="C33" s="30"/>
      <c r="D33" s="114"/>
      <c r="E33" s="115"/>
      <c r="F33" s="115"/>
      <c r="G33" s="116"/>
      <c r="H33" s="46">
        <v>4</v>
      </c>
      <c r="I33" s="41">
        <f>SUM(H33)+0.4</f>
        <v>4.4000000000000004</v>
      </c>
      <c r="J33" s="41">
        <f>SUM(I33)+0.4</f>
        <v>4.8000000000000007</v>
      </c>
      <c r="K33" s="41">
        <f>SUM(J33)+0.4</f>
        <v>5.2000000000000011</v>
      </c>
      <c r="L33" s="113">
        <f>SUM(K33)+0.4</f>
        <v>5.6000000000000014</v>
      </c>
      <c r="M33" s="39"/>
    </row>
    <row r="34" spans="1:13" s="2" customFormat="1" ht="14.1" customHeight="1" x14ac:dyDescent="0.3">
      <c r="A34" s="106"/>
      <c r="B34" s="92" t="s">
        <v>178</v>
      </c>
      <c r="C34" s="93"/>
      <c r="D34" s="43" t="s">
        <v>183</v>
      </c>
      <c r="E34" s="44"/>
      <c r="F34" s="44"/>
      <c r="G34" s="45"/>
      <c r="H34" s="46"/>
      <c r="I34" s="41"/>
      <c r="J34" s="41"/>
      <c r="K34" s="41"/>
      <c r="L34" s="113"/>
      <c r="M34" s="40"/>
    </row>
    <row r="35" spans="1:13" s="2" customFormat="1" ht="14.1" customHeight="1" x14ac:dyDescent="0.3">
      <c r="A35" s="106">
        <v>17</v>
      </c>
      <c r="B35" s="29" t="s">
        <v>179</v>
      </c>
      <c r="C35" s="30"/>
      <c r="D35" s="114"/>
      <c r="E35" s="115"/>
      <c r="F35" s="115"/>
      <c r="G35" s="116"/>
      <c r="H35" s="46">
        <v>3</v>
      </c>
      <c r="I35" s="41">
        <f>SUM(H35)+0.2</f>
        <v>3.2</v>
      </c>
      <c r="J35" s="41">
        <f>SUM(I35)+0.2</f>
        <v>3.4000000000000004</v>
      </c>
      <c r="K35" s="41">
        <f>SUM(J35)+0.2</f>
        <v>3.6000000000000005</v>
      </c>
      <c r="L35" s="41">
        <f>SUM(K35)+0.2</f>
        <v>3.8000000000000007</v>
      </c>
      <c r="M35" s="39"/>
    </row>
    <row r="36" spans="1:13" s="2" customFormat="1" ht="14.1" customHeight="1" x14ac:dyDescent="0.3">
      <c r="A36" s="106"/>
      <c r="B36" s="92" t="s">
        <v>180</v>
      </c>
      <c r="C36" s="93"/>
      <c r="D36" s="43" t="s">
        <v>184</v>
      </c>
      <c r="E36" s="44"/>
      <c r="F36" s="44"/>
      <c r="G36" s="45"/>
      <c r="H36" s="46"/>
      <c r="I36" s="41"/>
      <c r="J36" s="41"/>
      <c r="K36" s="41"/>
      <c r="L36" s="41"/>
      <c r="M36" s="40"/>
    </row>
    <row r="37" spans="1:13" s="2" customFormat="1" ht="14.1" customHeight="1" x14ac:dyDescent="0.3">
      <c r="A37" s="106">
        <v>18</v>
      </c>
      <c r="B37" s="29" t="s">
        <v>181</v>
      </c>
      <c r="C37" s="30"/>
      <c r="D37" s="114"/>
      <c r="E37" s="115"/>
      <c r="F37" s="115"/>
      <c r="G37" s="116"/>
      <c r="H37" s="46">
        <v>3.5</v>
      </c>
      <c r="I37" s="41">
        <f>SUM(H37)+0.4</f>
        <v>3.9</v>
      </c>
      <c r="J37" s="41">
        <f>SUM(I37)+0.4</f>
        <v>4.3</v>
      </c>
      <c r="K37" s="41">
        <f>SUM(J37)+0.4</f>
        <v>4.7</v>
      </c>
      <c r="L37" s="113">
        <f>SUM(K37)+0.4</f>
        <v>5.1000000000000005</v>
      </c>
      <c r="M37" s="39"/>
    </row>
    <row r="38" spans="1:13" s="2" customFormat="1" ht="14.1" customHeight="1" thickBot="1" x14ac:dyDescent="0.35">
      <c r="A38" s="130"/>
      <c r="B38" s="144" t="s">
        <v>182</v>
      </c>
      <c r="C38" s="145"/>
      <c r="D38" s="132" t="s">
        <v>183</v>
      </c>
      <c r="E38" s="133"/>
      <c r="F38" s="133"/>
      <c r="G38" s="134"/>
      <c r="H38" s="137"/>
      <c r="I38" s="135"/>
      <c r="J38" s="135"/>
      <c r="K38" s="135"/>
      <c r="L38" s="143"/>
      <c r="M38" s="95"/>
    </row>
    <row r="39" spans="1:13" ht="14.1" customHeight="1" x14ac:dyDescent="0.3">
      <c r="B39" s="1"/>
      <c r="C39" s="1"/>
      <c r="D39" s="1"/>
      <c r="E39" s="1"/>
      <c r="F39" s="1"/>
      <c r="G39" s="1"/>
    </row>
    <row r="40" spans="1:13" ht="14.1" customHeight="1" x14ac:dyDescent="0.3">
      <c r="B40" s="1"/>
      <c r="C40" s="1"/>
      <c r="D40" s="1"/>
      <c r="E40" s="1"/>
      <c r="F40" s="1"/>
      <c r="G40" s="1"/>
    </row>
    <row r="41" spans="1:13" ht="14.1" customHeight="1" x14ac:dyDescent="0.3">
      <c r="B41" s="1"/>
      <c r="C41" s="1"/>
      <c r="D41" s="1"/>
      <c r="E41" s="1"/>
      <c r="F41" s="1"/>
      <c r="G41" s="1"/>
    </row>
    <row r="42" spans="1:13" ht="14.1" customHeight="1" x14ac:dyDescent="0.3"/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  <row r="52" ht="14.1" customHeight="1" x14ac:dyDescent="0.3"/>
    <row r="53" ht="14.1" customHeight="1" x14ac:dyDescent="0.3"/>
  </sheetData>
  <mergeCells count="201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5:L6"/>
    <mergeCell ref="M5:M6"/>
    <mergeCell ref="L3:L4"/>
    <mergeCell ref="M3:M4"/>
    <mergeCell ref="B4:C4"/>
    <mergeCell ref="D4:G4"/>
    <mergeCell ref="K5:K6"/>
    <mergeCell ref="J7:J8"/>
    <mergeCell ref="K7:K8"/>
    <mergeCell ref="L7:L8"/>
    <mergeCell ref="M7:M8"/>
    <mergeCell ref="B8:C8"/>
    <mergeCell ref="D8:G8"/>
    <mergeCell ref="A5:A6"/>
    <mergeCell ref="B5:C5"/>
    <mergeCell ref="D5:G5"/>
    <mergeCell ref="H5:H6"/>
    <mergeCell ref="I5:I6"/>
    <mergeCell ref="J5:J6"/>
    <mergeCell ref="B6:C6"/>
    <mergeCell ref="D6:G6"/>
    <mergeCell ref="A7:A8"/>
    <mergeCell ref="B7:C7"/>
    <mergeCell ref="D7:G7"/>
    <mergeCell ref="H7:H8"/>
    <mergeCell ref="I7:I8"/>
    <mergeCell ref="J11:J12"/>
    <mergeCell ref="J9:J10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M27:M28"/>
    <mergeCell ref="B28:C28"/>
    <mergeCell ref="D28:G28"/>
    <mergeCell ref="J27:J28"/>
    <mergeCell ref="A29:A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A31:A32"/>
    <mergeCell ref="B31:C31"/>
    <mergeCell ref="D31:G31"/>
    <mergeCell ref="H31:H32"/>
    <mergeCell ref="I31:I32"/>
    <mergeCell ref="H29:H30"/>
    <mergeCell ref="A27:A28"/>
    <mergeCell ref="B27:C27"/>
    <mergeCell ref="D27:G27"/>
    <mergeCell ref="H27:H28"/>
    <mergeCell ref="I27:I28"/>
    <mergeCell ref="J29:J30"/>
    <mergeCell ref="B30:C30"/>
    <mergeCell ref="D30:G30"/>
    <mergeCell ref="B29:C29"/>
    <mergeCell ref="D29:G29"/>
    <mergeCell ref="I29:I30"/>
    <mergeCell ref="K27:K28"/>
    <mergeCell ref="L27:L28"/>
    <mergeCell ref="A25:A26"/>
    <mergeCell ref="B25:C25"/>
    <mergeCell ref="D25:G25"/>
    <mergeCell ref="H25:H26"/>
    <mergeCell ref="I25:I26"/>
    <mergeCell ref="J25:J26"/>
    <mergeCell ref="K25:K26"/>
    <mergeCell ref="L25:L26"/>
    <mergeCell ref="M25:M26"/>
    <mergeCell ref="B26:C26"/>
    <mergeCell ref="D26:G26"/>
    <mergeCell ref="A33:A34"/>
    <mergeCell ref="B33:C33"/>
    <mergeCell ref="D33:G33"/>
    <mergeCell ref="H33:H34"/>
    <mergeCell ref="I33:I34"/>
    <mergeCell ref="J33:J34"/>
    <mergeCell ref="K33:K34"/>
    <mergeCell ref="L33:L34"/>
    <mergeCell ref="M33:M34"/>
    <mergeCell ref="B34:C34"/>
    <mergeCell ref="D34:G34"/>
    <mergeCell ref="A35:A36"/>
    <mergeCell ref="B35:C35"/>
    <mergeCell ref="D35:G35"/>
    <mergeCell ref="H35:H36"/>
    <mergeCell ref="I35:I36"/>
    <mergeCell ref="J37:J38"/>
    <mergeCell ref="J35:J36"/>
    <mergeCell ref="K35:K36"/>
    <mergeCell ref="L35:L36"/>
    <mergeCell ref="M35:M36"/>
    <mergeCell ref="B36:C36"/>
    <mergeCell ref="D36:G36"/>
    <mergeCell ref="K37:K38"/>
    <mergeCell ref="L37:L38"/>
    <mergeCell ref="M37:M38"/>
    <mergeCell ref="B38:C38"/>
    <mergeCell ref="D38:G38"/>
    <mergeCell ref="A37:A38"/>
    <mergeCell ref="B37:C37"/>
    <mergeCell ref="D37:G37"/>
    <mergeCell ref="H37:H38"/>
    <mergeCell ref="I37:I38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EF8B-6305-428F-AA74-212B731EA649}">
  <sheetPr codeName="Sheet10">
    <tabColor theme="7"/>
    <pageSetUpPr fitToPage="1"/>
  </sheetPr>
  <dimension ref="A1:N51"/>
  <sheetViews>
    <sheetView zoomScale="110" zoomScaleNormal="110" workbookViewId="0">
      <selection activeCell="D25" sqref="D25:G2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49" t="s">
        <v>151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4" ht="16.5" customHeight="1" thickBot="1" x14ac:dyDescent="0.35">
      <c r="A2" s="5" t="s">
        <v>31</v>
      </c>
      <c r="B2" s="52" t="s">
        <v>32</v>
      </c>
      <c r="C2" s="52"/>
      <c r="D2" s="52" t="s">
        <v>33</v>
      </c>
      <c r="E2" s="52"/>
      <c r="F2" s="52"/>
      <c r="G2" s="52"/>
      <c r="H2" s="3" t="s">
        <v>46</v>
      </c>
      <c r="I2" s="4" t="s">
        <v>34</v>
      </c>
      <c r="J2" s="4" t="s">
        <v>52</v>
      </c>
      <c r="K2" s="4" t="s">
        <v>51</v>
      </c>
      <c r="L2" s="4" t="s">
        <v>50</v>
      </c>
      <c r="M2" s="4" t="s">
        <v>131</v>
      </c>
      <c r="N2" t="s">
        <v>44</v>
      </c>
    </row>
    <row r="3" spans="1:14" s="2" customFormat="1" ht="14.1" customHeight="1" x14ac:dyDescent="0.3">
      <c r="A3" s="105">
        <v>1</v>
      </c>
      <c r="B3" s="47" t="s">
        <v>23</v>
      </c>
      <c r="C3" s="47"/>
      <c r="D3" s="107" t="s">
        <v>157</v>
      </c>
      <c r="E3" s="107"/>
      <c r="F3" s="107"/>
      <c r="G3" s="56"/>
      <c r="H3" s="108">
        <v>35</v>
      </c>
      <c r="I3" s="109">
        <f>SUM(H3)+3.5</f>
        <v>38.5</v>
      </c>
      <c r="J3" s="109">
        <f>SUM(I3)+3.5</f>
        <v>42</v>
      </c>
      <c r="K3" s="109">
        <f>SUM(J3)+3.5</f>
        <v>45.5</v>
      </c>
      <c r="L3" s="112">
        <f>SUM(K3)+3</f>
        <v>48.5</v>
      </c>
      <c r="M3" s="146">
        <f>SUM(L3)+3</f>
        <v>51.5</v>
      </c>
    </row>
    <row r="4" spans="1:14" s="2" customFormat="1" ht="14.1" customHeight="1" x14ac:dyDescent="0.3">
      <c r="A4" s="106"/>
      <c r="B4" s="38" t="s">
        <v>20</v>
      </c>
      <c r="C4" s="38"/>
      <c r="D4" s="43" t="s">
        <v>38</v>
      </c>
      <c r="E4" s="44"/>
      <c r="F4" s="44"/>
      <c r="G4" s="44"/>
      <c r="H4" s="46"/>
      <c r="I4" s="9"/>
      <c r="J4" s="9"/>
      <c r="K4" s="9"/>
      <c r="L4" s="11"/>
      <c r="M4" s="128"/>
    </row>
    <row r="5" spans="1:14" s="2" customFormat="1" ht="14.1" customHeight="1" x14ac:dyDescent="0.3">
      <c r="A5" s="106">
        <v>2</v>
      </c>
      <c r="B5" s="11" t="s">
        <v>21</v>
      </c>
      <c r="C5" s="11"/>
      <c r="D5" s="111" t="s">
        <v>22</v>
      </c>
      <c r="E5" s="111"/>
      <c r="F5" s="111"/>
      <c r="G5" s="111"/>
      <c r="H5" s="34">
        <v>38</v>
      </c>
      <c r="I5" s="9">
        <f>SUM(H5)+2.2</f>
        <v>40.200000000000003</v>
      </c>
      <c r="J5" s="9">
        <f>SUM(I5)+2.2</f>
        <v>42.400000000000006</v>
      </c>
      <c r="K5" s="9">
        <f>SUM(J5)+2.2</f>
        <v>44.600000000000009</v>
      </c>
      <c r="L5" s="9">
        <f>SUM(K5)+2</f>
        <v>46.600000000000009</v>
      </c>
      <c r="M5" s="128">
        <f>SUM(L5)+2</f>
        <v>48.600000000000009</v>
      </c>
    </row>
    <row r="6" spans="1:14" s="2" customFormat="1" ht="14.1" customHeight="1" x14ac:dyDescent="0.3">
      <c r="A6" s="106"/>
      <c r="B6" s="38" t="s">
        <v>11</v>
      </c>
      <c r="C6" s="38"/>
      <c r="D6" s="43" t="s">
        <v>26</v>
      </c>
      <c r="E6" s="44"/>
      <c r="F6" s="44"/>
      <c r="G6" s="45"/>
      <c r="H6" s="37"/>
      <c r="I6" s="20"/>
      <c r="J6" s="20"/>
      <c r="K6" s="20"/>
      <c r="L6" s="20"/>
      <c r="M6" s="127"/>
    </row>
    <row r="7" spans="1:14" s="2" customFormat="1" ht="14.1" customHeight="1" x14ac:dyDescent="0.3">
      <c r="A7" s="106">
        <v>3</v>
      </c>
      <c r="B7" s="11" t="s">
        <v>19</v>
      </c>
      <c r="C7" s="11"/>
      <c r="D7" s="111" t="s">
        <v>45</v>
      </c>
      <c r="E7" s="111"/>
      <c r="F7" s="111"/>
      <c r="G7" s="111"/>
      <c r="H7" s="34">
        <v>37</v>
      </c>
      <c r="I7" s="9">
        <f>SUM(H7)+2.25</f>
        <v>39.25</v>
      </c>
      <c r="J7" s="9">
        <f>SUM(I7)+2.25</f>
        <v>41.5</v>
      </c>
      <c r="K7" s="9">
        <f>SUM(J7)+2.25</f>
        <v>43.75</v>
      </c>
      <c r="L7" s="9">
        <f>SUM(K7)+2</f>
        <v>45.75</v>
      </c>
      <c r="M7" s="128">
        <f>SUM(L7)+2</f>
        <v>47.75</v>
      </c>
    </row>
    <row r="8" spans="1:14" s="2" customFormat="1" ht="14.1" customHeight="1" x14ac:dyDescent="0.3">
      <c r="A8" s="106"/>
      <c r="B8" s="38" t="s">
        <v>24</v>
      </c>
      <c r="C8" s="38"/>
      <c r="D8" s="43" t="s">
        <v>27</v>
      </c>
      <c r="E8" s="44"/>
      <c r="F8" s="44"/>
      <c r="G8" s="45"/>
      <c r="H8" s="37"/>
      <c r="I8" s="20"/>
      <c r="J8" s="20"/>
      <c r="K8" s="20"/>
      <c r="L8" s="20"/>
      <c r="M8" s="127"/>
    </row>
    <row r="9" spans="1:14" s="2" customFormat="1" ht="14.1" customHeight="1" x14ac:dyDescent="0.3">
      <c r="A9" s="106">
        <v>4</v>
      </c>
      <c r="B9" s="11" t="s">
        <v>25</v>
      </c>
      <c r="C9" s="11"/>
      <c r="D9" s="111" t="s">
        <v>9</v>
      </c>
      <c r="E9" s="111"/>
      <c r="F9" s="111"/>
      <c r="G9" s="111"/>
      <c r="H9" s="34">
        <v>28.5</v>
      </c>
      <c r="I9" s="9">
        <f>SUM(H9)+1.7</f>
        <v>30.2</v>
      </c>
      <c r="J9" s="9">
        <f>SUM(I9)+1.7</f>
        <v>31.9</v>
      </c>
      <c r="K9" s="9">
        <f>SUM(J9)+1.7</f>
        <v>33.6</v>
      </c>
      <c r="L9" s="9">
        <f>SUM(K9)+1.5</f>
        <v>35.1</v>
      </c>
      <c r="M9" s="128">
        <f>SUM(L9)+1.6</f>
        <v>36.700000000000003</v>
      </c>
    </row>
    <row r="10" spans="1:14" s="2" customFormat="1" ht="14.1" customHeight="1" x14ac:dyDescent="0.3">
      <c r="A10" s="106"/>
      <c r="B10" s="38" t="s">
        <v>12</v>
      </c>
      <c r="C10" s="38"/>
      <c r="D10" s="43" t="s">
        <v>28</v>
      </c>
      <c r="E10" s="44"/>
      <c r="F10" s="44"/>
      <c r="G10" s="45"/>
      <c r="H10" s="37"/>
      <c r="I10" s="20"/>
      <c r="J10" s="20"/>
      <c r="K10" s="20"/>
      <c r="L10" s="20"/>
      <c r="M10" s="127"/>
    </row>
    <row r="11" spans="1:14" s="2" customFormat="1" ht="14.1" customHeight="1" x14ac:dyDescent="0.3">
      <c r="A11" s="106">
        <v>5</v>
      </c>
      <c r="B11" s="11" t="s">
        <v>10</v>
      </c>
      <c r="C11" s="11"/>
      <c r="D11" s="111" t="s">
        <v>0</v>
      </c>
      <c r="E11" s="111"/>
      <c r="F11" s="111"/>
      <c r="G11" s="111"/>
      <c r="H11" s="46">
        <v>13.6</v>
      </c>
      <c r="I11" s="41">
        <f>SUM(H11)+0.8</f>
        <v>14.4</v>
      </c>
      <c r="J11" s="41">
        <f>SUM(I11)+0.8</f>
        <v>15.200000000000001</v>
      </c>
      <c r="K11" s="41">
        <f>SUM(J11)+0.8</f>
        <v>16</v>
      </c>
      <c r="L11" s="41">
        <f>SUM(K11)+0.8</f>
        <v>16.8</v>
      </c>
      <c r="M11" s="129">
        <f>SUM(L11)+0.8</f>
        <v>17.600000000000001</v>
      </c>
    </row>
    <row r="12" spans="1:14" s="2" customFormat="1" ht="14.1" customHeight="1" x14ac:dyDescent="0.3">
      <c r="A12" s="106"/>
      <c r="B12" s="38" t="s">
        <v>13</v>
      </c>
      <c r="C12" s="38"/>
      <c r="D12" s="43" t="s">
        <v>29</v>
      </c>
      <c r="E12" s="44"/>
      <c r="F12" s="44"/>
      <c r="G12" s="45"/>
      <c r="H12" s="46"/>
      <c r="I12" s="41"/>
      <c r="J12" s="41"/>
      <c r="K12" s="41"/>
      <c r="L12" s="41"/>
      <c r="M12" s="129"/>
    </row>
    <row r="13" spans="1:14" s="2" customFormat="1" ht="14.1" customHeight="1" x14ac:dyDescent="0.3">
      <c r="A13" s="106">
        <v>6</v>
      </c>
      <c r="B13" s="11" t="s">
        <v>1</v>
      </c>
      <c r="C13" s="11"/>
      <c r="D13" s="111" t="s">
        <v>2</v>
      </c>
      <c r="E13" s="111"/>
      <c r="F13" s="111"/>
      <c r="G13" s="111"/>
      <c r="H13" s="46">
        <v>16.5</v>
      </c>
      <c r="I13" s="41">
        <f>SUM(H13)+0.6</f>
        <v>17.100000000000001</v>
      </c>
      <c r="J13" s="41">
        <f>SUM(I13)+0.6</f>
        <v>17.700000000000003</v>
      </c>
      <c r="K13" s="41">
        <f>SUM(J13)+0.6</f>
        <v>18.300000000000004</v>
      </c>
      <c r="L13" s="113">
        <f>SUM(K13)+0.6</f>
        <v>18.900000000000006</v>
      </c>
      <c r="M13" s="129">
        <f>SUM(L13)+0.6</f>
        <v>19.500000000000007</v>
      </c>
    </row>
    <row r="14" spans="1:14" s="2" customFormat="1" ht="14.1" customHeight="1" x14ac:dyDescent="0.3">
      <c r="A14" s="106"/>
      <c r="B14" s="38" t="s">
        <v>14</v>
      </c>
      <c r="C14" s="38"/>
      <c r="D14" s="43" t="s">
        <v>55</v>
      </c>
      <c r="E14" s="44"/>
      <c r="F14" s="44"/>
      <c r="G14" s="45"/>
      <c r="H14" s="46"/>
      <c r="I14" s="41"/>
      <c r="J14" s="41"/>
      <c r="K14" s="41"/>
      <c r="L14" s="113"/>
      <c r="M14" s="129"/>
    </row>
    <row r="15" spans="1:14" s="2" customFormat="1" ht="14.1" customHeight="1" x14ac:dyDescent="0.3">
      <c r="A15" s="106">
        <v>7</v>
      </c>
      <c r="B15" s="11" t="s">
        <v>3</v>
      </c>
      <c r="C15" s="11"/>
      <c r="D15" s="111" t="s">
        <v>4</v>
      </c>
      <c r="E15" s="111"/>
      <c r="F15" s="111"/>
      <c r="G15" s="111"/>
      <c r="H15" s="46">
        <v>6.5</v>
      </c>
      <c r="I15" s="41">
        <f>SUM(H15)+0.3</f>
        <v>6.8</v>
      </c>
      <c r="J15" s="41">
        <f>SUM(I15)+0.3</f>
        <v>7.1</v>
      </c>
      <c r="K15" s="41">
        <f>SUM(J15)+0.3</f>
        <v>7.3999999999999995</v>
      </c>
      <c r="L15" s="113">
        <f>SUM(K15)+0.3</f>
        <v>7.6999999999999993</v>
      </c>
      <c r="M15" s="129">
        <f>SUM(L15)+0.3</f>
        <v>7.9999999999999991</v>
      </c>
    </row>
    <row r="16" spans="1:14" s="2" customFormat="1" ht="14.1" customHeight="1" x14ac:dyDescent="0.3">
      <c r="A16" s="106"/>
      <c r="B16" s="38" t="s">
        <v>15</v>
      </c>
      <c r="C16" s="38"/>
      <c r="D16" s="43" t="s">
        <v>54</v>
      </c>
      <c r="E16" s="44"/>
      <c r="F16" s="44"/>
      <c r="G16" s="45"/>
      <c r="H16" s="46"/>
      <c r="I16" s="41"/>
      <c r="J16" s="41"/>
      <c r="K16" s="41"/>
      <c r="L16" s="113"/>
      <c r="M16" s="129"/>
    </row>
    <row r="17" spans="1:13" s="2" customFormat="1" ht="14.1" customHeight="1" x14ac:dyDescent="0.3">
      <c r="A17" s="106">
        <v>8</v>
      </c>
      <c r="B17" s="29" t="s">
        <v>41</v>
      </c>
      <c r="C17" s="30"/>
      <c r="D17" s="31" t="s">
        <v>43</v>
      </c>
      <c r="E17" s="32"/>
      <c r="F17" s="32"/>
      <c r="G17" s="33"/>
      <c r="H17" s="46">
        <v>42</v>
      </c>
      <c r="I17" s="41">
        <f>SUM(H17)+1.6</f>
        <v>43.6</v>
      </c>
      <c r="J17" s="41">
        <f>SUM(I17)+1.6</f>
        <v>45.2</v>
      </c>
      <c r="K17" s="41">
        <f>SUM(J17)+1.6</f>
        <v>46.800000000000004</v>
      </c>
      <c r="L17" s="113">
        <f>SUM(K17)+1.6</f>
        <v>48.400000000000006</v>
      </c>
      <c r="M17" s="129">
        <f>SUM(L17)+1.6</f>
        <v>50.000000000000007</v>
      </c>
    </row>
    <row r="18" spans="1:13" s="2" customFormat="1" ht="14.1" customHeight="1" x14ac:dyDescent="0.3">
      <c r="A18" s="106"/>
      <c r="B18" s="38" t="s">
        <v>42</v>
      </c>
      <c r="C18" s="38"/>
      <c r="D18" s="43" t="s">
        <v>53</v>
      </c>
      <c r="E18" s="44"/>
      <c r="F18" s="44"/>
      <c r="G18" s="45"/>
      <c r="H18" s="46"/>
      <c r="I18" s="41"/>
      <c r="J18" s="41"/>
      <c r="K18" s="41"/>
      <c r="L18" s="113"/>
      <c r="M18" s="129"/>
    </row>
    <row r="19" spans="1:13" s="2" customFormat="1" ht="14.1" customHeight="1" x14ac:dyDescent="0.3">
      <c r="A19" s="106">
        <v>9</v>
      </c>
      <c r="B19" s="11" t="s">
        <v>5</v>
      </c>
      <c r="C19" s="11"/>
      <c r="D19" s="111" t="s">
        <v>6</v>
      </c>
      <c r="E19" s="111"/>
      <c r="F19" s="111"/>
      <c r="G19" s="111"/>
      <c r="H19" s="46">
        <v>21.5</v>
      </c>
      <c r="I19" s="41">
        <f>SUM(H19)+3.4</f>
        <v>24.9</v>
      </c>
      <c r="J19" s="41">
        <f>SUM(I19)+3.4</f>
        <v>28.299999999999997</v>
      </c>
      <c r="K19" s="41">
        <f>SUM(J19)+3.4</f>
        <v>31.699999999999996</v>
      </c>
      <c r="L19" s="41">
        <f>SUM(K19)+3.5</f>
        <v>35.199999999999996</v>
      </c>
      <c r="M19" s="129">
        <f>SUM(L19)+3.5</f>
        <v>38.699999999999996</v>
      </c>
    </row>
    <row r="20" spans="1:13" s="2" customFormat="1" ht="14.1" customHeight="1" x14ac:dyDescent="0.3">
      <c r="A20" s="106"/>
      <c r="B20" s="38" t="s">
        <v>16</v>
      </c>
      <c r="C20" s="38"/>
      <c r="D20" s="43" t="s">
        <v>30</v>
      </c>
      <c r="E20" s="44"/>
      <c r="F20" s="44"/>
      <c r="G20" s="45"/>
      <c r="H20" s="46"/>
      <c r="I20" s="41"/>
      <c r="J20" s="41"/>
      <c r="K20" s="41"/>
      <c r="L20" s="41"/>
      <c r="M20" s="129"/>
    </row>
    <row r="21" spans="1:13" s="2" customFormat="1" ht="14.1" customHeight="1" x14ac:dyDescent="0.3">
      <c r="A21" s="106">
        <v>10</v>
      </c>
      <c r="B21" s="11" t="s">
        <v>7</v>
      </c>
      <c r="C21" s="11"/>
      <c r="D21" s="31" t="s">
        <v>8</v>
      </c>
      <c r="E21" s="32"/>
      <c r="F21" s="32"/>
      <c r="G21" s="33"/>
      <c r="H21" s="46">
        <v>26.3</v>
      </c>
      <c r="I21" s="41">
        <f>SUM(H21)+1.6</f>
        <v>27.900000000000002</v>
      </c>
      <c r="J21" s="41">
        <f>SUM(I21)+1.6</f>
        <v>29.500000000000004</v>
      </c>
      <c r="K21" s="41">
        <f>SUM(J21)+1.6</f>
        <v>31.100000000000005</v>
      </c>
      <c r="L21" s="41">
        <f>SUM(K21)+1.6</f>
        <v>32.700000000000003</v>
      </c>
      <c r="M21" s="129">
        <f>SUM(L21)+1.6</f>
        <v>34.300000000000004</v>
      </c>
    </row>
    <row r="22" spans="1:13" s="2" customFormat="1" ht="14.1" customHeight="1" x14ac:dyDescent="0.3">
      <c r="A22" s="106"/>
      <c r="B22" s="38" t="s">
        <v>17</v>
      </c>
      <c r="C22" s="38"/>
      <c r="D22" s="43" t="s">
        <v>35</v>
      </c>
      <c r="E22" s="44"/>
      <c r="F22" s="44"/>
      <c r="G22" s="45"/>
      <c r="H22" s="46"/>
      <c r="I22" s="41"/>
      <c r="J22" s="41"/>
      <c r="K22" s="41"/>
      <c r="L22" s="41"/>
      <c r="M22" s="129"/>
    </row>
    <row r="23" spans="1:13" s="2" customFormat="1" ht="14.1" customHeight="1" x14ac:dyDescent="0.3">
      <c r="A23" s="106">
        <v>11</v>
      </c>
      <c r="B23" s="29" t="s">
        <v>47</v>
      </c>
      <c r="C23" s="30"/>
      <c r="D23" s="111" t="s">
        <v>36</v>
      </c>
      <c r="E23" s="111"/>
      <c r="F23" s="111"/>
      <c r="G23" s="111"/>
      <c r="H23" s="46">
        <v>13.4</v>
      </c>
      <c r="I23" s="41">
        <f>SUM(H23)+0.6</f>
        <v>14</v>
      </c>
      <c r="J23" s="41">
        <f>SUM(I23)+0.6</f>
        <v>14.6</v>
      </c>
      <c r="K23" s="41">
        <f>SUM(J23)+0.6</f>
        <v>15.2</v>
      </c>
      <c r="L23" s="41">
        <f>SUM(K23)+0.6</f>
        <v>15.799999999999999</v>
      </c>
      <c r="M23" s="129">
        <f>SUM(L23)+0.6</f>
        <v>16.399999999999999</v>
      </c>
    </row>
    <row r="24" spans="1:13" s="2" customFormat="1" ht="14.1" customHeight="1" x14ac:dyDescent="0.3">
      <c r="A24" s="106"/>
      <c r="B24" s="38" t="s">
        <v>18</v>
      </c>
      <c r="C24" s="38"/>
      <c r="D24" s="43" t="s">
        <v>37</v>
      </c>
      <c r="E24" s="44"/>
      <c r="F24" s="44"/>
      <c r="G24" s="45"/>
      <c r="H24" s="46"/>
      <c r="I24" s="41"/>
      <c r="J24" s="41"/>
      <c r="K24" s="41"/>
      <c r="L24" s="41"/>
      <c r="M24" s="129"/>
    </row>
    <row r="25" spans="1:13" s="2" customFormat="1" ht="14.1" customHeight="1" x14ac:dyDescent="0.3">
      <c r="A25" s="106">
        <v>12</v>
      </c>
      <c r="B25" s="29" t="s">
        <v>57</v>
      </c>
      <c r="C25" s="30"/>
      <c r="D25" s="114" t="s">
        <v>49</v>
      </c>
      <c r="E25" s="115"/>
      <c r="F25" s="115"/>
      <c r="G25" s="116"/>
      <c r="H25" s="46">
        <v>3.5</v>
      </c>
      <c r="I25" s="41">
        <f>SUM(H25)+0.2</f>
        <v>3.7</v>
      </c>
      <c r="J25" s="41">
        <f>SUM(I25)+0.2</f>
        <v>3.9000000000000004</v>
      </c>
      <c r="K25" s="41">
        <f>SUM(J25)+0.2</f>
        <v>4.1000000000000005</v>
      </c>
      <c r="L25" s="113">
        <f>SUM(K25)+0.2</f>
        <v>4.3000000000000007</v>
      </c>
      <c r="M25" s="129">
        <f>SUM(L25)+0.2</f>
        <v>4.5000000000000009</v>
      </c>
    </row>
    <row r="26" spans="1:13" s="2" customFormat="1" ht="14.1" customHeight="1" x14ac:dyDescent="0.3">
      <c r="A26" s="106"/>
      <c r="B26" s="92" t="s">
        <v>58</v>
      </c>
      <c r="C26" s="93"/>
      <c r="D26" s="43" t="s">
        <v>48</v>
      </c>
      <c r="E26" s="44"/>
      <c r="F26" s="44"/>
      <c r="G26" s="45"/>
      <c r="H26" s="46"/>
      <c r="I26" s="41"/>
      <c r="J26" s="41"/>
      <c r="K26" s="41"/>
      <c r="L26" s="113"/>
      <c r="M26" s="129"/>
    </row>
    <row r="27" spans="1:13" s="2" customFormat="1" ht="14.1" customHeight="1" x14ac:dyDescent="0.3">
      <c r="A27" s="105">
        <v>13</v>
      </c>
      <c r="B27" s="76"/>
      <c r="C27" s="77"/>
      <c r="D27" s="147"/>
      <c r="E27" s="148"/>
      <c r="F27" s="148"/>
      <c r="G27" s="149"/>
      <c r="H27" s="37"/>
      <c r="I27" s="20"/>
      <c r="J27" s="20"/>
      <c r="K27" s="20"/>
      <c r="L27" s="20"/>
      <c r="M27" s="127"/>
    </row>
    <row r="28" spans="1:13" s="2" customFormat="1" ht="14.1" customHeight="1" thickBot="1" x14ac:dyDescent="0.35">
      <c r="A28" s="130"/>
      <c r="B28" s="144"/>
      <c r="C28" s="145"/>
      <c r="D28" s="132"/>
      <c r="E28" s="133"/>
      <c r="F28" s="133"/>
      <c r="G28" s="134"/>
      <c r="H28" s="137"/>
      <c r="I28" s="135"/>
      <c r="J28" s="135"/>
      <c r="K28" s="135"/>
      <c r="L28" s="135"/>
      <c r="M28" s="136"/>
    </row>
    <row r="29" spans="1:13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customFormat="1" ht="14.1" customHeight="1" x14ac:dyDescent="0.3"/>
    <row r="50" customFormat="1" ht="14.1" customHeight="1" x14ac:dyDescent="0.3"/>
    <row r="51" customFormat="1" ht="14.1" customHeight="1" x14ac:dyDescent="0.3"/>
  </sheetData>
  <mergeCells count="146">
    <mergeCell ref="K25:K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11:J12"/>
    <mergeCell ref="J9:J10"/>
    <mergeCell ref="A5:A6"/>
    <mergeCell ref="B5:C5"/>
    <mergeCell ref="D5:G5"/>
    <mergeCell ref="H5:H6"/>
    <mergeCell ref="I5:I6"/>
    <mergeCell ref="J5:J6"/>
    <mergeCell ref="B6:C6"/>
    <mergeCell ref="D6:G6"/>
    <mergeCell ref="A7:A8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K7:K8"/>
    <mergeCell ref="L7:L8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B4:C4"/>
    <mergeCell ref="D4:G4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CCD4-8974-4F36-8B22-5DFE37C96755}">
  <sheetPr codeName="Sheet9">
    <tabColor theme="7"/>
    <pageSetUpPr fitToPage="1"/>
  </sheetPr>
  <dimension ref="A1:M45"/>
  <sheetViews>
    <sheetView zoomScale="110" zoomScaleNormal="110" workbookViewId="0">
      <selection activeCell="F69" sqref="F6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49" t="s">
        <v>140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6.5" customHeight="1" thickBot="1" x14ac:dyDescent="0.35">
      <c r="A2" s="6" t="s">
        <v>31</v>
      </c>
      <c r="B2" s="52" t="s">
        <v>32</v>
      </c>
      <c r="C2" s="52"/>
      <c r="D2" s="52" t="s">
        <v>33</v>
      </c>
      <c r="E2" s="52"/>
      <c r="F2" s="52"/>
      <c r="G2" s="52"/>
      <c r="H2" s="3" t="s">
        <v>46</v>
      </c>
      <c r="I2" s="4" t="s">
        <v>34</v>
      </c>
      <c r="J2" s="4" t="s">
        <v>52</v>
      </c>
      <c r="K2" s="7" t="s">
        <v>51</v>
      </c>
      <c r="L2" s="7" t="s">
        <v>50</v>
      </c>
      <c r="M2" s="4"/>
    </row>
    <row r="3" spans="1:13" s="2" customFormat="1" ht="14.1" customHeight="1" x14ac:dyDescent="0.3">
      <c r="A3" s="53">
        <v>1</v>
      </c>
      <c r="B3" s="54" t="s">
        <v>61</v>
      </c>
      <c r="C3" s="55"/>
      <c r="D3" s="56" t="s">
        <v>62</v>
      </c>
      <c r="E3" s="57"/>
      <c r="F3" s="57"/>
      <c r="G3" s="58"/>
      <c r="H3" s="59">
        <v>43</v>
      </c>
      <c r="I3" s="60">
        <f>SUM(H3)+2</f>
        <v>45</v>
      </c>
      <c r="J3" s="60">
        <f>SUM(I3)+3</f>
        <v>48</v>
      </c>
      <c r="K3" s="60">
        <f>SUM(J3)+3</f>
        <v>51</v>
      </c>
      <c r="L3" s="47">
        <f>SUM(K3)+3</f>
        <v>54</v>
      </c>
      <c r="M3" s="48"/>
    </row>
    <row r="4" spans="1:13" s="2" customFormat="1" ht="14.1" customHeight="1" x14ac:dyDescent="0.3">
      <c r="A4" s="36"/>
      <c r="B4" s="22" t="s">
        <v>63</v>
      </c>
      <c r="C4" s="23"/>
      <c r="D4" s="24" t="s">
        <v>64</v>
      </c>
      <c r="E4" s="25"/>
      <c r="F4" s="25"/>
      <c r="G4" s="26"/>
      <c r="H4" s="37"/>
      <c r="I4" s="20"/>
      <c r="J4" s="20"/>
      <c r="K4" s="20"/>
      <c r="L4" s="38"/>
      <c r="M4" s="21"/>
    </row>
    <row r="5" spans="1:13" s="2" customFormat="1" ht="14.1" customHeight="1" x14ac:dyDescent="0.3">
      <c r="A5" s="27">
        <v>2</v>
      </c>
      <c r="B5" s="29" t="s">
        <v>73</v>
      </c>
      <c r="C5" s="30"/>
      <c r="D5" s="31" t="s">
        <v>124</v>
      </c>
      <c r="E5" s="32"/>
      <c r="F5" s="32"/>
      <c r="G5" s="33"/>
      <c r="H5" s="34">
        <v>45.2</v>
      </c>
      <c r="I5" s="9">
        <f>SUM(H5)+3.2</f>
        <v>48.400000000000006</v>
      </c>
      <c r="J5" s="9">
        <f>SUM(I5)+3.2</f>
        <v>51.600000000000009</v>
      </c>
      <c r="K5" s="9">
        <f>SUM(J5)+3.2</f>
        <v>54.800000000000011</v>
      </c>
      <c r="L5" s="11">
        <f>SUM(K5)+3.2</f>
        <v>58.000000000000014</v>
      </c>
      <c r="M5" s="13"/>
    </row>
    <row r="6" spans="1:13" s="2" customFormat="1" ht="14.1" customHeight="1" x14ac:dyDescent="0.3">
      <c r="A6" s="36"/>
      <c r="B6" s="22" t="s">
        <v>75</v>
      </c>
      <c r="C6" s="23"/>
      <c r="D6" s="24" t="s">
        <v>76</v>
      </c>
      <c r="E6" s="25"/>
      <c r="F6" s="25"/>
      <c r="G6" s="26"/>
      <c r="H6" s="37"/>
      <c r="I6" s="20"/>
      <c r="J6" s="20"/>
      <c r="K6" s="20"/>
      <c r="L6" s="38"/>
      <c r="M6" s="21"/>
    </row>
    <row r="7" spans="1:13" s="2" customFormat="1" ht="14.1" customHeight="1" x14ac:dyDescent="0.3">
      <c r="A7" s="27">
        <v>3</v>
      </c>
      <c r="B7" s="29" t="s">
        <v>77</v>
      </c>
      <c r="C7" s="30"/>
      <c r="D7" s="31"/>
      <c r="E7" s="32"/>
      <c r="F7" s="32"/>
      <c r="G7" s="33"/>
      <c r="H7" s="34">
        <v>10.8</v>
      </c>
      <c r="I7" s="9">
        <f>SUM(H7)+0.7</f>
        <v>11.5</v>
      </c>
      <c r="J7" s="9">
        <f>SUM(I7)+0.7</f>
        <v>12.2</v>
      </c>
      <c r="K7" s="9">
        <f>SUM(J7)+0.7</f>
        <v>12.899999999999999</v>
      </c>
      <c r="L7" s="11">
        <f>SUM(K7)+1.2</f>
        <v>14.099999999999998</v>
      </c>
      <c r="M7" s="13"/>
    </row>
    <row r="8" spans="1:13" s="2" customFormat="1" ht="14.1" customHeight="1" x14ac:dyDescent="0.3">
      <c r="A8" s="36"/>
      <c r="B8" s="22" t="s">
        <v>78</v>
      </c>
      <c r="C8" s="23"/>
      <c r="D8" s="61" t="s">
        <v>138</v>
      </c>
      <c r="E8" s="62"/>
      <c r="F8" s="62"/>
      <c r="G8" s="63"/>
      <c r="H8" s="37"/>
      <c r="I8" s="20"/>
      <c r="J8" s="20"/>
      <c r="K8" s="20"/>
      <c r="L8" s="38"/>
      <c r="M8" s="21"/>
    </row>
    <row r="9" spans="1:13" s="2" customFormat="1" ht="14.1" customHeight="1" x14ac:dyDescent="0.3">
      <c r="A9" s="27">
        <v>4</v>
      </c>
      <c r="B9" s="29" t="s">
        <v>83</v>
      </c>
      <c r="C9" s="30"/>
      <c r="D9" s="31" t="s">
        <v>45</v>
      </c>
      <c r="E9" s="32"/>
      <c r="F9" s="32"/>
      <c r="G9" s="33"/>
      <c r="H9" s="34">
        <v>44.5</v>
      </c>
      <c r="I9" s="9">
        <f>SUM(H9)+7</f>
        <v>51.5</v>
      </c>
      <c r="J9" s="9">
        <f>SUM(I9)+7</f>
        <v>58.5</v>
      </c>
      <c r="K9" s="9">
        <f>SUM(J9)+7</f>
        <v>65.5</v>
      </c>
      <c r="L9" s="11">
        <f>SUM(K9)+6</f>
        <v>71.5</v>
      </c>
      <c r="M9" s="13"/>
    </row>
    <row r="10" spans="1:13" s="2" customFormat="1" ht="14.1" customHeight="1" x14ac:dyDescent="0.3">
      <c r="A10" s="36"/>
      <c r="B10" s="22" t="s">
        <v>84</v>
      </c>
      <c r="C10" s="23"/>
      <c r="D10" s="24" t="s">
        <v>85</v>
      </c>
      <c r="E10" s="25"/>
      <c r="F10" s="25"/>
      <c r="G10" s="26"/>
      <c r="H10" s="37"/>
      <c r="I10" s="20"/>
      <c r="J10" s="20"/>
      <c r="K10" s="20"/>
      <c r="L10" s="38"/>
      <c r="M10" s="21"/>
    </row>
    <row r="11" spans="1:13" s="2" customFormat="1" ht="14.1" customHeight="1" x14ac:dyDescent="0.3">
      <c r="A11" s="27">
        <v>5</v>
      </c>
      <c r="B11" s="29" t="s">
        <v>86</v>
      </c>
      <c r="C11" s="30"/>
      <c r="D11" s="31" t="s">
        <v>87</v>
      </c>
      <c r="E11" s="32"/>
      <c r="F11" s="32"/>
      <c r="G11" s="33"/>
      <c r="H11" s="46">
        <v>16</v>
      </c>
      <c r="I11" s="41">
        <f>SUM(H11)+0.6</f>
        <v>16.600000000000001</v>
      </c>
      <c r="J11" s="41">
        <f>SUM(I11)+0.6</f>
        <v>17.200000000000003</v>
      </c>
      <c r="K11" s="41">
        <f>SUM(J11)+0.6</f>
        <v>17.800000000000004</v>
      </c>
      <c r="L11" s="41">
        <f>SUM(K11)+0.6</f>
        <v>18.400000000000006</v>
      </c>
      <c r="M11" s="42"/>
    </row>
    <row r="12" spans="1:13" s="2" customFormat="1" ht="14.1" customHeight="1" x14ac:dyDescent="0.3">
      <c r="A12" s="36"/>
      <c r="B12" s="22" t="s">
        <v>88</v>
      </c>
      <c r="C12" s="23"/>
      <c r="D12" s="43" t="s">
        <v>89</v>
      </c>
      <c r="E12" s="44"/>
      <c r="F12" s="44"/>
      <c r="G12" s="45"/>
      <c r="H12" s="46"/>
      <c r="I12" s="41"/>
      <c r="J12" s="41"/>
      <c r="K12" s="41"/>
      <c r="L12" s="41"/>
      <c r="M12" s="42"/>
    </row>
    <row r="13" spans="1:13" s="2" customFormat="1" ht="14.1" customHeight="1" x14ac:dyDescent="0.3">
      <c r="A13" s="27">
        <v>6</v>
      </c>
      <c r="B13" s="29" t="s">
        <v>90</v>
      </c>
      <c r="C13" s="30"/>
      <c r="D13" s="31" t="s">
        <v>91</v>
      </c>
      <c r="E13" s="32"/>
      <c r="F13" s="32"/>
      <c r="G13" s="33"/>
      <c r="H13" s="34">
        <v>18.5</v>
      </c>
      <c r="I13" s="9">
        <f>SUM(H13)+1</f>
        <v>19.5</v>
      </c>
      <c r="J13" s="9">
        <f>SUM(I13)+1</f>
        <v>20.5</v>
      </c>
      <c r="K13" s="9">
        <f>SUM(J13)+1</f>
        <v>21.5</v>
      </c>
      <c r="L13" s="11">
        <f>SUM(K13)+1.5</f>
        <v>23</v>
      </c>
      <c r="M13" s="39"/>
    </row>
    <row r="14" spans="1:13" s="2" customFormat="1" ht="14.1" customHeight="1" x14ac:dyDescent="0.3">
      <c r="A14" s="36"/>
      <c r="B14" s="22" t="s">
        <v>92</v>
      </c>
      <c r="C14" s="23"/>
      <c r="D14" s="24" t="s">
        <v>93</v>
      </c>
      <c r="E14" s="25"/>
      <c r="F14" s="25"/>
      <c r="G14" s="26"/>
      <c r="H14" s="37"/>
      <c r="I14" s="20"/>
      <c r="J14" s="20"/>
      <c r="K14" s="20"/>
      <c r="L14" s="38"/>
      <c r="M14" s="40"/>
    </row>
    <row r="15" spans="1:13" s="2" customFormat="1" ht="14.1" customHeight="1" x14ac:dyDescent="0.3">
      <c r="A15" s="27">
        <v>7</v>
      </c>
      <c r="B15" s="29" t="s">
        <v>94</v>
      </c>
      <c r="C15" s="30"/>
      <c r="D15" s="31" t="s">
        <v>91</v>
      </c>
      <c r="E15" s="32"/>
      <c r="F15" s="32"/>
      <c r="G15" s="33"/>
      <c r="H15" s="34">
        <v>20.8</v>
      </c>
      <c r="I15" s="9">
        <f>SUM(H15)+1.2</f>
        <v>22</v>
      </c>
      <c r="J15" s="9">
        <f>SUM(I15)+1.2</f>
        <v>23.2</v>
      </c>
      <c r="K15" s="9">
        <f>SUM(J15)+1.2</f>
        <v>24.4</v>
      </c>
      <c r="L15" s="11">
        <f>SUM(K15)+1.7</f>
        <v>26.099999999999998</v>
      </c>
      <c r="M15" s="13"/>
    </row>
    <row r="16" spans="1:13" s="2" customFormat="1" ht="14.1" customHeight="1" x14ac:dyDescent="0.3">
      <c r="A16" s="36"/>
      <c r="B16" s="22" t="s">
        <v>95</v>
      </c>
      <c r="C16" s="23"/>
      <c r="D16" s="24" t="s">
        <v>93</v>
      </c>
      <c r="E16" s="25"/>
      <c r="F16" s="25"/>
      <c r="G16" s="26"/>
      <c r="H16" s="37"/>
      <c r="I16" s="20"/>
      <c r="J16" s="20"/>
      <c r="K16" s="20"/>
      <c r="L16" s="38"/>
      <c r="M16" s="21"/>
    </row>
    <row r="17" spans="1:13" s="2" customFormat="1" ht="14.1" customHeight="1" x14ac:dyDescent="0.3">
      <c r="A17" s="27">
        <v>8</v>
      </c>
      <c r="B17" s="29" t="s">
        <v>96</v>
      </c>
      <c r="C17" s="30"/>
      <c r="D17" s="31" t="s">
        <v>97</v>
      </c>
      <c r="E17" s="32"/>
      <c r="F17" s="32"/>
      <c r="G17" s="33"/>
      <c r="H17" s="34">
        <v>24.7</v>
      </c>
      <c r="I17" s="9">
        <f>SUM(H17)+2.3</f>
        <v>27</v>
      </c>
      <c r="J17" s="9">
        <f>SUM(I17)+2.2</f>
        <v>29.2</v>
      </c>
      <c r="K17" s="9">
        <f>SUM(J17)+2.2</f>
        <v>31.4</v>
      </c>
      <c r="L17" s="11">
        <f>SUM(K17)+2.1</f>
        <v>33.5</v>
      </c>
      <c r="M17" s="13"/>
    </row>
    <row r="18" spans="1:13" s="2" customFormat="1" ht="14.1" customHeight="1" x14ac:dyDescent="0.3">
      <c r="A18" s="36"/>
      <c r="B18" s="22" t="s">
        <v>98</v>
      </c>
      <c r="C18" s="23"/>
      <c r="D18" s="24" t="s">
        <v>99</v>
      </c>
      <c r="E18" s="25"/>
      <c r="F18" s="25"/>
      <c r="G18" s="26"/>
      <c r="H18" s="37"/>
      <c r="I18" s="20"/>
      <c r="J18" s="20"/>
      <c r="K18" s="20"/>
      <c r="L18" s="38"/>
      <c r="M18" s="21"/>
    </row>
    <row r="19" spans="1:13" s="2" customFormat="1" ht="14.1" customHeight="1" x14ac:dyDescent="0.3">
      <c r="A19" s="27">
        <v>9</v>
      </c>
      <c r="B19" s="29" t="s">
        <v>100</v>
      </c>
      <c r="C19" s="30"/>
      <c r="D19" s="31" t="s">
        <v>101</v>
      </c>
      <c r="E19" s="32"/>
      <c r="F19" s="32"/>
      <c r="G19" s="33"/>
      <c r="H19" s="34">
        <v>27</v>
      </c>
      <c r="I19" s="9">
        <f>SUM(H19)+6</f>
        <v>33</v>
      </c>
      <c r="J19" s="9">
        <f>SUM(I19)+6</f>
        <v>39</v>
      </c>
      <c r="K19" s="9">
        <f>SUM(J19)+6</f>
        <v>45</v>
      </c>
      <c r="L19" s="11">
        <f>SUM(K19)+4.5</f>
        <v>49.5</v>
      </c>
      <c r="M19" s="13"/>
    </row>
    <row r="20" spans="1:13" s="2" customFormat="1" ht="14.1" customHeight="1" x14ac:dyDescent="0.3">
      <c r="A20" s="36"/>
      <c r="B20" s="22" t="s">
        <v>102</v>
      </c>
      <c r="C20" s="23"/>
      <c r="D20" s="24" t="s">
        <v>103</v>
      </c>
      <c r="E20" s="25"/>
      <c r="F20" s="25"/>
      <c r="G20" s="26"/>
      <c r="H20" s="37"/>
      <c r="I20" s="20"/>
      <c r="J20" s="20"/>
      <c r="K20" s="20"/>
      <c r="L20" s="38"/>
      <c r="M20" s="21"/>
    </row>
    <row r="21" spans="1:13" s="2" customFormat="1" ht="14.1" customHeight="1" x14ac:dyDescent="0.3">
      <c r="A21" s="27">
        <v>10</v>
      </c>
      <c r="B21" s="29" t="s">
        <v>104</v>
      </c>
      <c r="C21" s="30"/>
      <c r="D21" s="31" t="s">
        <v>44</v>
      </c>
      <c r="E21" s="32"/>
      <c r="F21" s="32"/>
      <c r="G21" s="33"/>
      <c r="H21" s="34">
        <v>19.2</v>
      </c>
      <c r="I21" s="9">
        <f>SUM(H21)+1</f>
        <v>20.2</v>
      </c>
      <c r="J21" s="9">
        <f>SUM(I21)+1</f>
        <v>21.2</v>
      </c>
      <c r="K21" s="9">
        <f>SUM(J21)+1</f>
        <v>22.2</v>
      </c>
      <c r="L21" s="9">
        <f>SUM(K21)+1</f>
        <v>23.2</v>
      </c>
      <c r="M21" s="39"/>
    </row>
    <row r="22" spans="1:13" s="2" customFormat="1" ht="14.1" customHeight="1" x14ac:dyDescent="0.3">
      <c r="A22" s="36"/>
      <c r="B22" s="22" t="s">
        <v>105</v>
      </c>
      <c r="C22" s="23"/>
      <c r="D22" s="24" t="s">
        <v>44</v>
      </c>
      <c r="E22" s="25"/>
      <c r="F22" s="25"/>
      <c r="G22" s="26"/>
      <c r="H22" s="37"/>
      <c r="I22" s="20"/>
      <c r="J22" s="20"/>
      <c r="K22" s="20"/>
      <c r="L22" s="20"/>
      <c r="M22" s="40"/>
    </row>
    <row r="23" spans="1:13" s="2" customFormat="1" ht="14.1" customHeight="1" x14ac:dyDescent="0.3">
      <c r="A23" s="89">
        <v>11</v>
      </c>
      <c r="B23" s="29" t="s">
        <v>106</v>
      </c>
      <c r="C23" s="30"/>
      <c r="D23" s="31" t="s">
        <v>107</v>
      </c>
      <c r="E23" s="32"/>
      <c r="F23" s="32"/>
      <c r="G23" s="33"/>
      <c r="H23" s="34">
        <v>30.4</v>
      </c>
      <c r="I23" s="9">
        <f>SUM(H23)+3.7</f>
        <v>34.1</v>
      </c>
      <c r="J23" s="9">
        <f>SUM(I23)+3.7</f>
        <v>37.800000000000004</v>
      </c>
      <c r="K23" s="9">
        <f>SUM(J23)+3.7</f>
        <v>41.500000000000007</v>
      </c>
      <c r="L23" s="11">
        <f>SUM(K23)+3.5</f>
        <v>45.000000000000007</v>
      </c>
      <c r="M23" s="13"/>
    </row>
    <row r="24" spans="1:13" s="2" customFormat="1" ht="14.1" customHeight="1" thickBot="1" x14ac:dyDescent="0.35">
      <c r="A24" s="90"/>
      <c r="B24" s="84" t="s">
        <v>108</v>
      </c>
      <c r="C24" s="85"/>
      <c r="D24" s="86" t="s">
        <v>125</v>
      </c>
      <c r="E24" s="87"/>
      <c r="F24" s="87"/>
      <c r="G24" s="88"/>
      <c r="H24" s="91"/>
      <c r="I24" s="81"/>
      <c r="J24" s="81"/>
      <c r="K24" s="81"/>
      <c r="L24" s="82"/>
      <c r="M24" s="83"/>
    </row>
    <row r="25" spans="1:13" s="2" customFormat="1" ht="14.1" customHeight="1" thickTop="1" x14ac:dyDescent="0.3">
      <c r="A25" s="27">
        <v>12</v>
      </c>
      <c r="B25" s="76" t="s">
        <v>141</v>
      </c>
      <c r="C25" s="77"/>
      <c r="D25" s="78" t="s">
        <v>144</v>
      </c>
      <c r="E25" s="79"/>
      <c r="F25" s="79"/>
      <c r="G25" s="80"/>
      <c r="H25" s="71">
        <v>19.899999999999999</v>
      </c>
      <c r="I25" s="64">
        <f>SUM(H25)+2.5</f>
        <v>22.4</v>
      </c>
      <c r="J25" s="64">
        <f>SUM(I25)+2.5</f>
        <v>24.9</v>
      </c>
      <c r="K25" s="64">
        <f>SUM(J25)+2.5</f>
        <v>27.4</v>
      </c>
      <c r="L25" s="64">
        <f>SUM(K25)+2.5</f>
        <v>29.9</v>
      </c>
      <c r="M25" s="72"/>
    </row>
    <row r="26" spans="1:13" s="2" customFormat="1" ht="14.1" customHeight="1" x14ac:dyDescent="0.3">
      <c r="A26" s="36"/>
      <c r="B26" s="22" t="s">
        <v>142</v>
      </c>
      <c r="C26" s="23"/>
      <c r="D26" s="73" t="s">
        <v>143</v>
      </c>
      <c r="E26" s="74"/>
      <c r="F26" s="74"/>
      <c r="G26" s="75"/>
      <c r="H26" s="37"/>
      <c r="I26" s="20"/>
      <c r="J26" s="20"/>
      <c r="K26" s="20"/>
      <c r="L26" s="20"/>
      <c r="M26" s="21"/>
    </row>
    <row r="27" spans="1:13" s="2" customFormat="1" ht="14.1" customHeight="1" x14ac:dyDescent="0.3">
      <c r="A27" s="27">
        <v>13</v>
      </c>
      <c r="B27" s="29" t="s">
        <v>71</v>
      </c>
      <c r="C27" s="30"/>
      <c r="D27" s="31"/>
      <c r="E27" s="32"/>
      <c r="F27" s="32"/>
      <c r="G27" s="33"/>
      <c r="H27" s="34">
        <v>46</v>
      </c>
      <c r="I27" s="9">
        <f>SUM(H27)+3.5</f>
        <v>49.5</v>
      </c>
      <c r="J27" s="9">
        <f>SUM(I27)+3.5</f>
        <v>53</v>
      </c>
      <c r="K27" s="9">
        <f>SUM(J27)+3.5</f>
        <v>56.5</v>
      </c>
      <c r="L27" s="9">
        <f>SUM(K27)+3.5</f>
        <v>60</v>
      </c>
      <c r="M27" s="13"/>
    </row>
    <row r="28" spans="1:13" s="2" customFormat="1" ht="14.1" customHeight="1" x14ac:dyDescent="0.3">
      <c r="A28" s="36"/>
      <c r="B28" s="22" t="s">
        <v>72</v>
      </c>
      <c r="C28" s="23"/>
      <c r="D28" s="24"/>
      <c r="E28" s="25"/>
      <c r="F28" s="25"/>
      <c r="G28" s="26"/>
      <c r="H28" s="37"/>
      <c r="I28" s="20"/>
      <c r="J28" s="20"/>
      <c r="K28" s="20"/>
      <c r="L28" s="20"/>
      <c r="M28" s="21"/>
    </row>
    <row r="29" spans="1:13" s="2" customFormat="1" ht="14.1" customHeight="1" x14ac:dyDescent="0.3">
      <c r="A29" s="27">
        <v>14</v>
      </c>
      <c r="B29" s="69" t="s">
        <v>25</v>
      </c>
      <c r="C29" s="69"/>
      <c r="D29" s="70"/>
      <c r="E29" s="70"/>
      <c r="F29" s="70"/>
      <c r="G29" s="70"/>
      <c r="H29" s="71">
        <v>53</v>
      </c>
      <c r="I29" s="64">
        <f>SUM(H29)+4</f>
        <v>57</v>
      </c>
      <c r="J29" s="64">
        <f>SUM(I29)+4</f>
        <v>61</v>
      </c>
      <c r="K29" s="64">
        <f>SUM(J29)+4</f>
        <v>65</v>
      </c>
      <c r="L29" s="64">
        <f>SUM(K29)+4</f>
        <v>69</v>
      </c>
      <c r="M29" s="40"/>
    </row>
    <row r="30" spans="1:13" s="2" customFormat="1" ht="14.1" customHeight="1" thickBot="1" x14ac:dyDescent="0.35">
      <c r="A30" s="28"/>
      <c r="B30" s="12" t="s">
        <v>12</v>
      </c>
      <c r="C30" s="12"/>
      <c r="D30" s="66" t="s">
        <v>150</v>
      </c>
      <c r="E30" s="67"/>
      <c r="F30" s="67"/>
      <c r="G30" s="68"/>
      <c r="H30" s="35"/>
      <c r="I30" s="10"/>
      <c r="J30" s="10"/>
      <c r="K30" s="10"/>
      <c r="L30" s="10"/>
      <c r="M30" s="65"/>
    </row>
    <row r="31" spans="1:13" ht="14.1" customHeight="1" x14ac:dyDescent="0.3"/>
    <row r="32" spans="1:13" ht="14.1" customHeight="1" x14ac:dyDescent="0.3"/>
    <row r="33" ht="14.1" customHeight="1" x14ac:dyDescent="0.3"/>
    <row r="34" ht="14.1" customHeight="1" x14ac:dyDescent="0.3"/>
    <row r="35" ht="14.1" customHeight="1" x14ac:dyDescent="0.3"/>
    <row r="36" ht="14.1" customHeight="1" x14ac:dyDescent="0.3"/>
    <row r="37" ht="14.1" customHeight="1" x14ac:dyDescent="0.3"/>
    <row r="38" ht="14.1" customHeight="1" x14ac:dyDescent="0.3"/>
    <row r="39" ht="14.1" customHeight="1" x14ac:dyDescent="0.3"/>
    <row r="40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</sheetData>
  <mergeCells count="157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H27:H28"/>
    <mergeCell ref="I27:I28"/>
    <mergeCell ref="A25:A26"/>
    <mergeCell ref="B25:C25"/>
    <mergeCell ref="D25:G25"/>
    <mergeCell ref="H25:H26"/>
    <mergeCell ref="I25:I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A29:A30"/>
    <mergeCell ref="B29:C29"/>
    <mergeCell ref="D29:G29"/>
    <mergeCell ref="H29:H30"/>
    <mergeCell ref="I29:I30"/>
    <mergeCell ref="K25:K26"/>
    <mergeCell ref="D28:G28"/>
    <mergeCell ref="A27:A28"/>
    <mergeCell ref="B27:C27"/>
    <mergeCell ref="D27:G27"/>
    <mergeCell ref="J29:J30"/>
    <mergeCell ref="K29:K30"/>
    <mergeCell ref="L29:L30"/>
    <mergeCell ref="M29:M30"/>
    <mergeCell ref="B30:C30"/>
    <mergeCell ref="D30:G30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B4BC-DF6B-451F-B630-AB1A2A43CD7B}">
  <sheetPr codeName="Sheet3">
    <tabColor theme="7"/>
    <pageSetUpPr fitToPage="1"/>
  </sheetPr>
  <dimension ref="A1:M51"/>
  <sheetViews>
    <sheetView zoomScale="110" zoomScaleNormal="110" workbookViewId="0">
      <selection activeCell="R18" sqref="R1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49" t="s">
        <v>164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6.5" customHeight="1" thickBot="1" x14ac:dyDescent="0.35">
      <c r="A2" s="6" t="s">
        <v>31</v>
      </c>
      <c r="B2" s="52" t="s">
        <v>32</v>
      </c>
      <c r="C2" s="52"/>
      <c r="D2" s="52" t="s">
        <v>33</v>
      </c>
      <c r="E2" s="52"/>
      <c r="F2" s="52"/>
      <c r="G2" s="52"/>
      <c r="H2" s="3" t="s">
        <v>46</v>
      </c>
      <c r="I2" s="4" t="s">
        <v>34</v>
      </c>
      <c r="J2" s="4" t="s">
        <v>52</v>
      </c>
      <c r="K2" s="7" t="s">
        <v>51</v>
      </c>
      <c r="L2" s="7" t="s">
        <v>50</v>
      </c>
      <c r="M2" s="4"/>
    </row>
    <row r="3" spans="1:13" s="2" customFormat="1" ht="14.1" customHeight="1" x14ac:dyDescent="0.3">
      <c r="A3" s="53">
        <v>1</v>
      </c>
      <c r="B3" s="54" t="s">
        <v>61</v>
      </c>
      <c r="C3" s="55"/>
      <c r="D3" s="56" t="s">
        <v>62</v>
      </c>
      <c r="E3" s="57"/>
      <c r="F3" s="57"/>
      <c r="G3" s="58"/>
      <c r="H3" s="59">
        <v>43</v>
      </c>
      <c r="I3" s="60">
        <f>SUM(H3)+2</f>
        <v>45</v>
      </c>
      <c r="J3" s="60">
        <f>SUM(I3)+3</f>
        <v>48</v>
      </c>
      <c r="K3" s="60">
        <f>SUM(J3)+3</f>
        <v>51</v>
      </c>
      <c r="L3" s="60">
        <f>SUM(K3)+3</f>
        <v>54</v>
      </c>
      <c r="M3" s="104"/>
    </row>
    <row r="4" spans="1:13" s="2" customFormat="1" ht="14.1" customHeight="1" x14ac:dyDescent="0.3">
      <c r="A4" s="36"/>
      <c r="B4" s="22" t="s">
        <v>63</v>
      </c>
      <c r="C4" s="23"/>
      <c r="D4" s="24" t="s">
        <v>64</v>
      </c>
      <c r="E4" s="25"/>
      <c r="F4" s="25"/>
      <c r="G4" s="26"/>
      <c r="H4" s="37"/>
      <c r="I4" s="20"/>
      <c r="J4" s="20"/>
      <c r="K4" s="20"/>
      <c r="L4" s="20"/>
      <c r="M4" s="40"/>
    </row>
    <row r="5" spans="1:13" s="2" customFormat="1" ht="14.1" customHeight="1" x14ac:dyDescent="0.3">
      <c r="A5" s="27">
        <v>2</v>
      </c>
      <c r="B5" s="76" t="s">
        <v>65</v>
      </c>
      <c r="C5" s="77"/>
      <c r="D5" s="96"/>
      <c r="E5" s="97"/>
      <c r="F5" s="97"/>
      <c r="G5" s="98"/>
      <c r="H5" s="71"/>
      <c r="I5" s="64"/>
      <c r="J5" s="64"/>
      <c r="K5" s="64"/>
      <c r="L5" s="64"/>
      <c r="M5" s="94"/>
    </row>
    <row r="6" spans="1:13" s="2" customFormat="1" ht="14.1" customHeight="1" x14ac:dyDescent="0.3">
      <c r="A6" s="36"/>
      <c r="B6" s="22" t="s">
        <v>66</v>
      </c>
      <c r="C6" s="23"/>
      <c r="D6" s="24"/>
      <c r="E6" s="25"/>
      <c r="F6" s="25"/>
      <c r="G6" s="26"/>
      <c r="H6" s="37"/>
      <c r="I6" s="20"/>
      <c r="J6" s="20"/>
      <c r="K6" s="20"/>
      <c r="L6" s="20"/>
      <c r="M6" s="40"/>
    </row>
    <row r="7" spans="1:13" s="2" customFormat="1" ht="14.1" customHeight="1" x14ac:dyDescent="0.3">
      <c r="A7" s="27">
        <v>3</v>
      </c>
      <c r="B7" s="76" t="s">
        <v>67</v>
      </c>
      <c r="C7" s="77"/>
      <c r="D7" s="96"/>
      <c r="E7" s="97"/>
      <c r="F7" s="97"/>
      <c r="G7" s="98"/>
      <c r="H7" s="71"/>
      <c r="I7" s="64"/>
      <c r="J7" s="64"/>
      <c r="K7" s="64"/>
      <c r="L7" s="64"/>
      <c r="M7" s="94"/>
    </row>
    <row r="8" spans="1:13" s="2" customFormat="1" ht="14.1" customHeight="1" x14ac:dyDescent="0.3">
      <c r="A8" s="36"/>
      <c r="B8" s="22" t="s">
        <v>68</v>
      </c>
      <c r="C8" s="23"/>
      <c r="D8" s="24"/>
      <c r="E8" s="25"/>
      <c r="F8" s="25"/>
      <c r="G8" s="26"/>
      <c r="H8" s="37"/>
      <c r="I8" s="20"/>
      <c r="J8" s="20"/>
      <c r="K8" s="20"/>
      <c r="L8" s="20"/>
      <c r="M8" s="40"/>
    </row>
    <row r="9" spans="1:13" s="2" customFormat="1" ht="14.1" customHeight="1" x14ac:dyDescent="0.3">
      <c r="A9" s="27">
        <v>4</v>
      </c>
      <c r="B9" s="29" t="s">
        <v>69</v>
      </c>
      <c r="C9" s="30"/>
      <c r="D9" s="101"/>
      <c r="E9" s="102"/>
      <c r="F9" s="102"/>
      <c r="G9" s="103"/>
      <c r="H9" s="71"/>
      <c r="I9" s="64"/>
      <c r="J9" s="64"/>
      <c r="K9" s="64"/>
      <c r="L9" s="64"/>
      <c r="M9" s="94"/>
    </row>
    <row r="10" spans="1:13" s="2" customFormat="1" ht="14.1" customHeight="1" x14ac:dyDescent="0.3">
      <c r="A10" s="36"/>
      <c r="B10" s="22" t="s">
        <v>70</v>
      </c>
      <c r="C10" s="23"/>
      <c r="D10" s="73"/>
      <c r="E10" s="74"/>
      <c r="F10" s="74"/>
      <c r="G10" s="75"/>
      <c r="H10" s="37"/>
      <c r="I10" s="20"/>
      <c r="J10" s="20"/>
      <c r="K10" s="20"/>
      <c r="L10" s="20"/>
      <c r="M10" s="40"/>
    </row>
    <row r="11" spans="1:13" s="2" customFormat="1" ht="14.1" customHeight="1" x14ac:dyDescent="0.3">
      <c r="A11" s="27">
        <v>5</v>
      </c>
      <c r="B11" s="29" t="s">
        <v>71</v>
      </c>
      <c r="C11" s="30"/>
      <c r="D11" s="96"/>
      <c r="E11" s="97"/>
      <c r="F11" s="97"/>
      <c r="G11" s="98"/>
      <c r="H11" s="71">
        <v>62</v>
      </c>
      <c r="I11" s="64">
        <f>SUM(H11)+3.5</f>
        <v>65.5</v>
      </c>
      <c r="J11" s="64">
        <f>SUM(I11)+3.5</f>
        <v>69</v>
      </c>
      <c r="K11" s="64">
        <f>SUM(J11)+3.5</f>
        <v>72.5</v>
      </c>
      <c r="L11" s="64">
        <f>SUM(K11)+3.5</f>
        <v>76</v>
      </c>
      <c r="M11" s="94"/>
    </row>
    <row r="12" spans="1:13" s="2" customFormat="1" ht="14.1" customHeight="1" x14ac:dyDescent="0.3">
      <c r="A12" s="36"/>
      <c r="B12" s="22" t="s">
        <v>72</v>
      </c>
      <c r="C12" s="23"/>
      <c r="D12" s="24"/>
      <c r="E12" s="25"/>
      <c r="F12" s="25"/>
      <c r="G12" s="26"/>
      <c r="H12" s="37"/>
      <c r="I12" s="20"/>
      <c r="J12" s="20"/>
      <c r="K12" s="20"/>
      <c r="L12" s="20"/>
      <c r="M12" s="40"/>
    </row>
    <row r="13" spans="1:13" s="2" customFormat="1" ht="14.1" customHeight="1" x14ac:dyDescent="0.3">
      <c r="A13" s="27">
        <v>6</v>
      </c>
      <c r="B13" s="29" t="s">
        <v>73</v>
      </c>
      <c r="C13" s="30"/>
      <c r="D13" s="31" t="s">
        <v>74</v>
      </c>
      <c r="E13" s="32"/>
      <c r="F13" s="32"/>
      <c r="G13" s="33"/>
      <c r="H13" s="34">
        <v>64</v>
      </c>
      <c r="I13" s="9">
        <f>SUM(H13)+4</f>
        <v>68</v>
      </c>
      <c r="J13" s="9">
        <f>SUM(I13)+4</f>
        <v>72</v>
      </c>
      <c r="K13" s="9">
        <f>SUM(J13)+4</f>
        <v>76</v>
      </c>
      <c r="L13" s="9">
        <f>SUM(K13)+4</f>
        <v>80</v>
      </c>
      <c r="M13" s="39"/>
    </row>
    <row r="14" spans="1:13" s="2" customFormat="1" ht="14.1" customHeight="1" x14ac:dyDescent="0.3">
      <c r="A14" s="36"/>
      <c r="B14" s="22" t="s">
        <v>75</v>
      </c>
      <c r="C14" s="23"/>
      <c r="D14" s="24" t="s">
        <v>76</v>
      </c>
      <c r="E14" s="25"/>
      <c r="F14" s="25"/>
      <c r="G14" s="26"/>
      <c r="H14" s="37"/>
      <c r="I14" s="20"/>
      <c r="J14" s="20"/>
      <c r="K14" s="20"/>
      <c r="L14" s="20"/>
      <c r="M14" s="40"/>
    </row>
    <row r="15" spans="1:13" s="2" customFormat="1" ht="14.1" customHeight="1" x14ac:dyDescent="0.3">
      <c r="A15" s="27">
        <v>7</v>
      </c>
      <c r="B15" s="29" t="s">
        <v>77</v>
      </c>
      <c r="C15" s="30"/>
      <c r="D15" s="31"/>
      <c r="E15" s="32"/>
      <c r="F15" s="32"/>
      <c r="G15" s="33"/>
      <c r="H15" s="34">
        <v>12.2</v>
      </c>
      <c r="I15" s="9">
        <f>SUM(H15)+0.7</f>
        <v>12.899999999999999</v>
      </c>
      <c r="J15" s="9">
        <f>SUM(I15)+0.7</f>
        <v>13.599999999999998</v>
      </c>
      <c r="K15" s="9">
        <f>SUM(J15)+0.7</f>
        <v>14.299999999999997</v>
      </c>
      <c r="L15" s="11">
        <f>SUM(K15)+1.2</f>
        <v>15.499999999999996</v>
      </c>
      <c r="M15" s="99"/>
    </row>
    <row r="16" spans="1:13" s="2" customFormat="1" ht="14.1" customHeight="1" x14ac:dyDescent="0.3">
      <c r="A16" s="36"/>
      <c r="B16" s="22" t="s">
        <v>78</v>
      </c>
      <c r="C16" s="23"/>
      <c r="D16" s="61" t="s">
        <v>79</v>
      </c>
      <c r="E16" s="62"/>
      <c r="F16" s="62"/>
      <c r="G16" s="63"/>
      <c r="H16" s="37"/>
      <c r="I16" s="20"/>
      <c r="J16" s="20"/>
      <c r="K16" s="20"/>
      <c r="L16" s="38"/>
      <c r="M16" s="100"/>
    </row>
    <row r="17" spans="1:13" s="2" customFormat="1" ht="14.1" customHeight="1" x14ac:dyDescent="0.3">
      <c r="A17" s="27">
        <v>8</v>
      </c>
      <c r="B17" s="29" t="s">
        <v>80</v>
      </c>
      <c r="C17" s="30"/>
      <c r="D17" s="31"/>
      <c r="E17" s="32"/>
      <c r="F17" s="32"/>
      <c r="G17" s="33"/>
      <c r="H17" s="34"/>
      <c r="I17" s="9"/>
      <c r="J17" s="9"/>
      <c r="K17" s="11"/>
      <c r="L17" s="11"/>
      <c r="M17" s="99"/>
    </row>
    <row r="18" spans="1:13" s="2" customFormat="1" ht="14.1" customHeight="1" x14ac:dyDescent="0.3">
      <c r="A18" s="36"/>
      <c r="B18" s="22" t="s">
        <v>81</v>
      </c>
      <c r="C18" s="23"/>
      <c r="D18" s="61" t="s">
        <v>82</v>
      </c>
      <c r="E18" s="62"/>
      <c r="F18" s="62"/>
      <c r="G18" s="63"/>
      <c r="H18" s="37"/>
      <c r="I18" s="20"/>
      <c r="J18" s="20"/>
      <c r="K18" s="38"/>
      <c r="L18" s="38"/>
      <c r="M18" s="100"/>
    </row>
    <row r="19" spans="1:13" s="2" customFormat="1" ht="14.1" customHeight="1" x14ac:dyDescent="0.3">
      <c r="A19" s="27">
        <v>9</v>
      </c>
      <c r="B19" s="29" t="s">
        <v>83</v>
      </c>
      <c r="C19" s="30"/>
      <c r="D19" s="31" t="s">
        <v>45</v>
      </c>
      <c r="E19" s="32"/>
      <c r="F19" s="32"/>
      <c r="G19" s="33"/>
      <c r="H19" s="34">
        <v>46</v>
      </c>
      <c r="I19" s="9">
        <f>SUM(H19)+7</f>
        <v>53</v>
      </c>
      <c r="J19" s="9">
        <f>SUM(I19)+7</f>
        <v>60</v>
      </c>
      <c r="K19" s="9">
        <f>SUM(J19)+7</f>
        <v>67</v>
      </c>
      <c r="L19" s="9">
        <f>SUM(K19)+6</f>
        <v>73</v>
      </c>
      <c r="M19" s="39"/>
    </row>
    <row r="20" spans="1:13" s="2" customFormat="1" ht="14.1" customHeight="1" x14ac:dyDescent="0.3">
      <c r="A20" s="36"/>
      <c r="B20" s="22" t="s">
        <v>84</v>
      </c>
      <c r="C20" s="23"/>
      <c r="D20" s="24" t="s">
        <v>85</v>
      </c>
      <c r="E20" s="25"/>
      <c r="F20" s="25"/>
      <c r="G20" s="26"/>
      <c r="H20" s="37"/>
      <c r="I20" s="20"/>
      <c r="J20" s="20"/>
      <c r="K20" s="20"/>
      <c r="L20" s="20"/>
      <c r="M20" s="40"/>
    </row>
    <row r="21" spans="1:13" s="2" customFormat="1" ht="14.1" customHeight="1" x14ac:dyDescent="0.3">
      <c r="A21" s="27">
        <v>10</v>
      </c>
      <c r="B21" s="29" t="s">
        <v>86</v>
      </c>
      <c r="C21" s="30"/>
      <c r="D21" s="31" t="s">
        <v>87</v>
      </c>
      <c r="E21" s="32"/>
      <c r="F21" s="32"/>
      <c r="G21" s="33"/>
      <c r="H21" s="34">
        <v>20</v>
      </c>
      <c r="I21" s="9">
        <f>SUM(H21)+1</f>
        <v>21</v>
      </c>
      <c r="J21" s="9">
        <f>SUM(I21)+1</f>
        <v>22</v>
      </c>
      <c r="K21" s="9">
        <f>SUM(J21)+1</f>
        <v>23</v>
      </c>
      <c r="L21" s="9">
        <f>SUM(K21)+1</f>
        <v>24</v>
      </c>
      <c r="M21" s="39"/>
    </row>
    <row r="22" spans="1:13" s="2" customFormat="1" ht="14.1" customHeight="1" x14ac:dyDescent="0.3">
      <c r="A22" s="36"/>
      <c r="B22" s="22" t="s">
        <v>88</v>
      </c>
      <c r="C22" s="23"/>
      <c r="D22" s="43" t="s">
        <v>89</v>
      </c>
      <c r="E22" s="44"/>
      <c r="F22" s="44"/>
      <c r="G22" s="45"/>
      <c r="H22" s="37"/>
      <c r="I22" s="20"/>
      <c r="J22" s="20"/>
      <c r="K22" s="20"/>
      <c r="L22" s="20"/>
      <c r="M22" s="40"/>
    </row>
    <row r="23" spans="1:13" s="2" customFormat="1" ht="14.1" customHeight="1" x14ac:dyDescent="0.3">
      <c r="A23" s="27">
        <v>11</v>
      </c>
      <c r="B23" s="29" t="s">
        <v>90</v>
      </c>
      <c r="C23" s="30"/>
      <c r="D23" s="31" t="s">
        <v>91</v>
      </c>
      <c r="E23" s="32"/>
      <c r="F23" s="32"/>
      <c r="G23" s="33"/>
      <c r="H23" s="34">
        <v>19.5</v>
      </c>
      <c r="I23" s="9">
        <f>SUM(H23)+1.1</f>
        <v>20.6</v>
      </c>
      <c r="J23" s="9">
        <f>SUM(I23)+1.1</f>
        <v>21.700000000000003</v>
      </c>
      <c r="K23" s="11">
        <f>SUM(J23)+1.1</f>
        <v>22.800000000000004</v>
      </c>
      <c r="L23" s="9">
        <f>SUM(K23)+1.6</f>
        <v>24.400000000000006</v>
      </c>
      <c r="M23" s="99"/>
    </row>
    <row r="24" spans="1:13" s="2" customFormat="1" ht="14.1" customHeight="1" x14ac:dyDescent="0.3">
      <c r="A24" s="36"/>
      <c r="B24" s="22" t="s">
        <v>92</v>
      </c>
      <c r="C24" s="23"/>
      <c r="D24" s="24" t="s">
        <v>93</v>
      </c>
      <c r="E24" s="25"/>
      <c r="F24" s="25"/>
      <c r="G24" s="26"/>
      <c r="H24" s="37"/>
      <c r="I24" s="20"/>
      <c r="J24" s="20"/>
      <c r="K24" s="38"/>
      <c r="L24" s="20"/>
      <c r="M24" s="100"/>
    </row>
    <row r="25" spans="1:13" s="2" customFormat="1" ht="14.1" customHeight="1" x14ac:dyDescent="0.3">
      <c r="A25" s="27">
        <v>12</v>
      </c>
      <c r="B25" s="29" t="s">
        <v>94</v>
      </c>
      <c r="C25" s="30"/>
      <c r="D25" s="31" t="s">
        <v>91</v>
      </c>
      <c r="E25" s="32"/>
      <c r="F25" s="32"/>
      <c r="G25" s="33"/>
      <c r="H25" s="34">
        <v>25.9</v>
      </c>
      <c r="I25" s="9">
        <f>SUM(H25)+1.3</f>
        <v>27.2</v>
      </c>
      <c r="J25" s="9">
        <f>SUM(I25)+1.3</f>
        <v>28.5</v>
      </c>
      <c r="K25" s="11">
        <f>SUM(J25)+1.3</f>
        <v>29.8</v>
      </c>
      <c r="L25" s="9">
        <f>SUM(K25)+1.8</f>
        <v>31.6</v>
      </c>
      <c r="M25" s="99"/>
    </row>
    <row r="26" spans="1:13" s="2" customFormat="1" ht="14.1" customHeight="1" x14ac:dyDescent="0.3">
      <c r="A26" s="36"/>
      <c r="B26" s="22" t="s">
        <v>95</v>
      </c>
      <c r="C26" s="23"/>
      <c r="D26" s="24" t="s">
        <v>93</v>
      </c>
      <c r="E26" s="25"/>
      <c r="F26" s="25"/>
      <c r="G26" s="26"/>
      <c r="H26" s="37"/>
      <c r="I26" s="20"/>
      <c r="J26" s="20"/>
      <c r="K26" s="38"/>
      <c r="L26" s="20"/>
      <c r="M26" s="100"/>
    </row>
    <row r="27" spans="1:13" s="2" customFormat="1" ht="14.1" customHeight="1" x14ac:dyDescent="0.3">
      <c r="A27" s="27">
        <v>13</v>
      </c>
      <c r="B27" s="29" t="s">
        <v>96</v>
      </c>
      <c r="C27" s="30"/>
      <c r="D27" s="31" t="s">
        <v>97</v>
      </c>
      <c r="E27" s="32"/>
      <c r="F27" s="32"/>
      <c r="G27" s="33"/>
      <c r="H27" s="34">
        <v>39</v>
      </c>
      <c r="I27" s="9">
        <f>SUM(H27)+2.8</f>
        <v>41.8</v>
      </c>
      <c r="J27" s="9">
        <f>SUM(I27)+2.7</f>
        <v>44.5</v>
      </c>
      <c r="K27" s="9">
        <f>SUM(J27)+2.7</f>
        <v>47.2</v>
      </c>
      <c r="L27" s="9">
        <f>SUM(K27)+2.6</f>
        <v>49.800000000000004</v>
      </c>
      <c r="M27" s="39"/>
    </row>
    <row r="28" spans="1:13" s="2" customFormat="1" ht="14.1" customHeight="1" x14ac:dyDescent="0.3">
      <c r="A28" s="36"/>
      <c r="B28" s="22" t="s">
        <v>98</v>
      </c>
      <c r="C28" s="23"/>
      <c r="D28" s="24" t="s">
        <v>99</v>
      </c>
      <c r="E28" s="25"/>
      <c r="F28" s="25"/>
      <c r="G28" s="26"/>
      <c r="H28" s="37"/>
      <c r="I28" s="20"/>
      <c r="J28" s="20"/>
      <c r="K28" s="20"/>
      <c r="L28" s="20"/>
      <c r="M28" s="40"/>
    </row>
    <row r="29" spans="1:13" s="2" customFormat="1" ht="14.1" customHeight="1" x14ac:dyDescent="0.3">
      <c r="A29" s="27">
        <v>14</v>
      </c>
      <c r="B29" s="29" t="s">
        <v>100</v>
      </c>
      <c r="C29" s="30"/>
      <c r="D29" s="31" t="s">
        <v>101</v>
      </c>
      <c r="E29" s="32"/>
      <c r="F29" s="32"/>
      <c r="G29" s="33"/>
      <c r="H29" s="34">
        <v>27.2</v>
      </c>
      <c r="I29" s="9">
        <f>SUM(H29)+6</f>
        <v>33.200000000000003</v>
      </c>
      <c r="J29" s="9">
        <f>SUM(I29)+6</f>
        <v>39.200000000000003</v>
      </c>
      <c r="K29" s="9">
        <f>SUM(J29)+6</f>
        <v>45.2</v>
      </c>
      <c r="L29" s="9">
        <f>SUM(K29)+4.5</f>
        <v>49.7</v>
      </c>
      <c r="M29" s="39"/>
    </row>
    <row r="30" spans="1:13" s="2" customFormat="1" ht="14.1" customHeight="1" x14ac:dyDescent="0.3">
      <c r="A30" s="36"/>
      <c r="B30" s="22" t="s">
        <v>102</v>
      </c>
      <c r="C30" s="23"/>
      <c r="D30" s="24" t="s">
        <v>103</v>
      </c>
      <c r="E30" s="25"/>
      <c r="F30" s="25"/>
      <c r="G30" s="26"/>
      <c r="H30" s="37"/>
      <c r="I30" s="20"/>
      <c r="J30" s="20"/>
      <c r="K30" s="20"/>
      <c r="L30" s="20"/>
      <c r="M30" s="40"/>
    </row>
    <row r="31" spans="1:13" s="2" customFormat="1" ht="14.1" customHeight="1" x14ac:dyDescent="0.3">
      <c r="A31" s="27">
        <v>15</v>
      </c>
      <c r="B31" s="29" t="s">
        <v>104</v>
      </c>
      <c r="C31" s="30"/>
      <c r="D31" s="31" t="s">
        <v>44</v>
      </c>
      <c r="E31" s="32"/>
      <c r="F31" s="32"/>
      <c r="G31" s="33"/>
      <c r="H31" s="34">
        <v>34.5</v>
      </c>
      <c r="I31" s="9">
        <f>SUM(H31)+1.8</f>
        <v>36.299999999999997</v>
      </c>
      <c r="J31" s="9">
        <f>SUM(I31)+1.8</f>
        <v>38.099999999999994</v>
      </c>
      <c r="K31" s="9">
        <f>SUM(J31)+1.8</f>
        <v>39.899999999999991</v>
      </c>
      <c r="L31" s="9">
        <f>SUM(K31)+1.8</f>
        <v>41.699999999999989</v>
      </c>
      <c r="M31" s="39"/>
    </row>
    <row r="32" spans="1:13" s="2" customFormat="1" ht="14.1" customHeight="1" x14ac:dyDescent="0.3">
      <c r="A32" s="36"/>
      <c r="B32" s="22" t="s">
        <v>105</v>
      </c>
      <c r="C32" s="23"/>
      <c r="D32" s="24" t="s">
        <v>44</v>
      </c>
      <c r="E32" s="25"/>
      <c r="F32" s="25"/>
      <c r="G32" s="26"/>
      <c r="H32" s="37"/>
      <c r="I32" s="20"/>
      <c r="J32" s="20"/>
      <c r="K32" s="20"/>
      <c r="L32" s="20"/>
      <c r="M32" s="40"/>
    </row>
    <row r="33" spans="1:13" s="2" customFormat="1" ht="14.1" customHeight="1" x14ac:dyDescent="0.3">
      <c r="A33" s="27">
        <v>16</v>
      </c>
      <c r="B33" s="29" t="s">
        <v>106</v>
      </c>
      <c r="C33" s="30"/>
      <c r="D33" s="31" t="s">
        <v>107</v>
      </c>
      <c r="E33" s="32"/>
      <c r="F33" s="32"/>
      <c r="G33" s="33"/>
      <c r="H33" s="34">
        <v>29.2</v>
      </c>
      <c r="I33" s="9">
        <f>SUM(H33)+3.3</f>
        <v>32.5</v>
      </c>
      <c r="J33" s="9">
        <f>SUM(I33)+3.3</f>
        <v>35.799999999999997</v>
      </c>
      <c r="K33" s="9">
        <f>SUM(J33)+3.3</f>
        <v>39.099999999999994</v>
      </c>
      <c r="L33" s="9">
        <f>SUM(K33)+3.4</f>
        <v>42.499999999999993</v>
      </c>
      <c r="M33" s="39"/>
    </row>
    <row r="34" spans="1:13" s="2" customFormat="1" ht="14.1" customHeight="1" x14ac:dyDescent="0.3">
      <c r="A34" s="36"/>
      <c r="B34" s="22" t="s">
        <v>108</v>
      </c>
      <c r="C34" s="23"/>
      <c r="D34" s="24" t="s">
        <v>109</v>
      </c>
      <c r="E34" s="25"/>
      <c r="F34" s="25"/>
      <c r="G34" s="26"/>
      <c r="H34" s="37"/>
      <c r="I34" s="20"/>
      <c r="J34" s="20"/>
      <c r="K34" s="20"/>
      <c r="L34" s="20"/>
      <c r="M34" s="40"/>
    </row>
    <row r="35" spans="1:13" s="2" customFormat="1" ht="14.1" customHeight="1" x14ac:dyDescent="0.3">
      <c r="A35" s="27">
        <v>17</v>
      </c>
      <c r="B35" s="29" t="s">
        <v>116</v>
      </c>
      <c r="C35" s="30"/>
      <c r="D35" s="31" t="s">
        <v>117</v>
      </c>
      <c r="E35" s="32"/>
      <c r="F35" s="32"/>
      <c r="G35" s="33"/>
      <c r="H35" s="34">
        <v>4</v>
      </c>
      <c r="I35" s="9">
        <f>SUM(H35)+0.2</f>
        <v>4.2</v>
      </c>
      <c r="J35" s="9">
        <f>SUM(I35)+0.2</f>
        <v>4.4000000000000004</v>
      </c>
      <c r="K35" s="9">
        <f>SUM(J35)+0.2</f>
        <v>4.6000000000000005</v>
      </c>
      <c r="L35" s="9">
        <f>SUM(K35)+0.2</f>
        <v>4.8000000000000007</v>
      </c>
      <c r="M35" s="39"/>
    </row>
    <row r="36" spans="1:13" s="2" customFormat="1" ht="14.1" customHeight="1" x14ac:dyDescent="0.3">
      <c r="A36" s="36"/>
      <c r="B36" s="22" t="s">
        <v>118</v>
      </c>
      <c r="C36" s="23"/>
      <c r="D36" s="24" t="s">
        <v>119</v>
      </c>
      <c r="E36" s="25"/>
      <c r="F36" s="25"/>
      <c r="G36" s="26"/>
      <c r="H36" s="37"/>
      <c r="I36" s="20"/>
      <c r="J36" s="20"/>
      <c r="K36" s="20"/>
      <c r="L36" s="20"/>
      <c r="M36" s="40"/>
    </row>
    <row r="37" spans="1:13" ht="14.1" customHeight="1" x14ac:dyDescent="0.3">
      <c r="A37" s="27">
        <v>18</v>
      </c>
      <c r="B37" s="29" t="s">
        <v>120</v>
      </c>
      <c r="C37" s="30"/>
      <c r="D37" s="31" t="s">
        <v>121</v>
      </c>
      <c r="E37" s="32"/>
      <c r="F37" s="32"/>
      <c r="G37" s="33"/>
      <c r="H37" s="34">
        <v>9</v>
      </c>
      <c r="I37" s="9">
        <f>SUM(H37)+0.6</f>
        <v>9.6</v>
      </c>
      <c r="J37" s="9">
        <f>SUM(I37)+0.6</f>
        <v>10.199999999999999</v>
      </c>
      <c r="K37" s="9">
        <f>SUM(J37)+0.6</f>
        <v>10.799999999999999</v>
      </c>
      <c r="L37" s="9">
        <f>SUM(K37)+0.6</f>
        <v>11.399999999999999</v>
      </c>
      <c r="M37" s="39"/>
    </row>
    <row r="38" spans="1:13" ht="14.1" customHeight="1" x14ac:dyDescent="0.3">
      <c r="A38" s="36"/>
      <c r="B38" s="22" t="s">
        <v>122</v>
      </c>
      <c r="C38" s="23"/>
      <c r="D38" s="24" t="s">
        <v>123</v>
      </c>
      <c r="E38" s="25"/>
      <c r="F38" s="25"/>
      <c r="G38" s="26"/>
      <c r="H38" s="37"/>
      <c r="I38" s="20"/>
      <c r="J38" s="20"/>
      <c r="K38" s="20"/>
      <c r="L38" s="20"/>
      <c r="M38" s="40"/>
    </row>
    <row r="39" spans="1:13" ht="14.1" customHeight="1" x14ac:dyDescent="0.3">
      <c r="A39" s="27">
        <v>19</v>
      </c>
      <c r="B39" s="29" t="s">
        <v>165</v>
      </c>
      <c r="C39" s="30"/>
      <c r="D39" s="31"/>
      <c r="E39" s="32"/>
      <c r="F39" s="32"/>
      <c r="G39" s="33"/>
      <c r="H39" s="34">
        <v>9</v>
      </c>
      <c r="I39" s="9">
        <f>SUM(H39)+0.5</f>
        <v>9.5</v>
      </c>
      <c r="J39" s="9">
        <f>SUM(I39)+0.5</f>
        <v>10</v>
      </c>
      <c r="K39" s="9">
        <f>SUM(J39)+0.5</f>
        <v>10.5</v>
      </c>
      <c r="L39" s="9">
        <f>SUM(K39)+0.5</f>
        <v>11</v>
      </c>
      <c r="M39" s="39"/>
    </row>
    <row r="40" spans="1:13" ht="14.1" customHeight="1" x14ac:dyDescent="0.3">
      <c r="A40" s="36"/>
      <c r="B40" s="22" t="s">
        <v>167</v>
      </c>
      <c r="C40" s="23"/>
      <c r="D40" s="24"/>
      <c r="E40" s="25"/>
      <c r="F40" s="25"/>
      <c r="G40" s="26"/>
      <c r="H40" s="37"/>
      <c r="I40" s="20"/>
      <c r="J40" s="20"/>
      <c r="K40" s="20"/>
      <c r="L40" s="20"/>
      <c r="M40" s="40"/>
    </row>
    <row r="41" spans="1:13" s="2" customFormat="1" ht="14.1" customHeight="1" x14ac:dyDescent="0.3">
      <c r="A41" s="27">
        <v>20</v>
      </c>
      <c r="B41" s="29" t="s">
        <v>166</v>
      </c>
      <c r="C41" s="30"/>
      <c r="D41" s="31"/>
      <c r="E41" s="32"/>
      <c r="F41" s="32"/>
      <c r="G41" s="33"/>
      <c r="H41" s="34">
        <v>9</v>
      </c>
      <c r="I41" s="9">
        <f>SUM(H41)+0.5</f>
        <v>9.5</v>
      </c>
      <c r="J41" s="9">
        <f>SUM(I41)+0.5</f>
        <v>10</v>
      </c>
      <c r="K41" s="9">
        <f>SUM(J41)+0.5</f>
        <v>10.5</v>
      </c>
      <c r="L41" s="9">
        <f>SUM(K41)+0.5</f>
        <v>11</v>
      </c>
      <c r="M41" s="39"/>
    </row>
    <row r="42" spans="1:13" s="2" customFormat="1" ht="14.1" customHeight="1" x14ac:dyDescent="0.3">
      <c r="A42" s="36"/>
      <c r="B42" s="22" t="s">
        <v>168</v>
      </c>
      <c r="C42" s="23"/>
      <c r="D42" s="24"/>
      <c r="E42" s="25"/>
      <c r="F42" s="25"/>
      <c r="G42" s="26"/>
      <c r="H42" s="37"/>
      <c r="I42" s="20"/>
      <c r="J42" s="20"/>
      <c r="K42" s="20"/>
      <c r="L42" s="20"/>
      <c r="M42" s="40"/>
    </row>
    <row r="43" spans="1:13" ht="14.1" customHeight="1" x14ac:dyDescent="0.3">
      <c r="A43" s="27">
        <v>21</v>
      </c>
      <c r="B43" s="29" t="s">
        <v>39</v>
      </c>
      <c r="C43" s="30"/>
      <c r="D43" s="31"/>
      <c r="E43" s="32"/>
      <c r="F43" s="32"/>
      <c r="G43" s="33"/>
      <c r="H43" s="34">
        <v>12.7</v>
      </c>
      <c r="I43" s="9">
        <f>SUM(H43)+0.7</f>
        <v>13.399999999999999</v>
      </c>
      <c r="J43" s="9">
        <f>SUM(I43)+1.2</f>
        <v>14.599999999999998</v>
      </c>
      <c r="K43" s="9">
        <f>SUM(J43)+1.2</f>
        <v>15.799999999999997</v>
      </c>
      <c r="L43" s="9">
        <f>SUM(K43)+1.1</f>
        <v>16.899999999999999</v>
      </c>
      <c r="M43" s="39"/>
    </row>
    <row r="44" spans="1:13" ht="14.1" customHeight="1" x14ac:dyDescent="0.3">
      <c r="A44" s="36"/>
      <c r="B44" s="92" t="s">
        <v>40</v>
      </c>
      <c r="C44" s="93"/>
      <c r="D44" s="24" t="s">
        <v>169</v>
      </c>
      <c r="E44" s="25"/>
      <c r="F44" s="25"/>
      <c r="G44" s="26"/>
      <c r="H44" s="37"/>
      <c r="I44" s="20"/>
      <c r="J44" s="20"/>
      <c r="K44" s="20"/>
      <c r="L44" s="20"/>
      <c r="M44" s="40"/>
    </row>
    <row r="45" spans="1:13" ht="14.1" customHeight="1" x14ac:dyDescent="0.3">
      <c r="A45" s="27">
        <v>22</v>
      </c>
      <c r="B45" s="76"/>
      <c r="C45" s="77"/>
      <c r="D45" s="96"/>
      <c r="E45" s="97"/>
      <c r="F45" s="97"/>
      <c r="G45" s="98"/>
      <c r="H45" s="71"/>
      <c r="I45" s="64"/>
      <c r="J45" s="64"/>
      <c r="K45" s="64"/>
      <c r="L45" s="64"/>
      <c r="M45" s="94"/>
    </row>
    <row r="46" spans="1:13" ht="14.1" customHeight="1" thickBot="1" x14ac:dyDescent="0.35">
      <c r="A46" s="28"/>
      <c r="B46" s="15"/>
      <c r="C46" s="16"/>
      <c r="D46" s="17"/>
      <c r="E46" s="18"/>
      <c r="F46" s="18"/>
      <c r="G46" s="19"/>
      <c r="H46" s="35"/>
      <c r="I46" s="10"/>
      <c r="J46" s="10"/>
      <c r="K46" s="10"/>
      <c r="L46" s="10"/>
      <c r="M46" s="95"/>
    </row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45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B45:C45"/>
    <mergeCell ref="D45:G45"/>
    <mergeCell ref="H45:H46"/>
    <mergeCell ref="I45:I46"/>
    <mergeCell ref="A37:A38"/>
    <mergeCell ref="B37:C37"/>
    <mergeCell ref="D37:G37"/>
    <mergeCell ref="H37:H38"/>
    <mergeCell ref="I37:I38"/>
    <mergeCell ref="A41:A42"/>
    <mergeCell ref="A39:A40"/>
    <mergeCell ref="B42:C42"/>
    <mergeCell ref="D42:G42"/>
    <mergeCell ref="A43:A44"/>
    <mergeCell ref="J45:J46"/>
    <mergeCell ref="B40:C40"/>
    <mergeCell ref="D40:G40"/>
    <mergeCell ref="J39:J40"/>
    <mergeCell ref="A45:A46"/>
    <mergeCell ref="K45:K46"/>
    <mergeCell ref="L45:L46"/>
    <mergeCell ref="M45:M46"/>
    <mergeCell ref="B46:C46"/>
    <mergeCell ref="D46:G46"/>
    <mergeCell ref="K37:K38"/>
    <mergeCell ref="L37:L38"/>
    <mergeCell ref="M37:M38"/>
    <mergeCell ref="B38:C38"/>
    <mergeCell ref="D38:G38"/>
    <mergeCell ref="J37:J38"/>
    <mergeCell ref="B41:C41"/>
    <mergeCell ref="D41:G41"/>
    <mergeCell ref="H41:H42"/>
    <mergeCell ref="I41:I42"/>
    <mergeCell ref="B39:C39"/>
    <mergeCell ref="D39:G39"/>
    <mergeCell ref="H39:H40"/>
    <mergeCell ref="I39:I40"/>
    <mergeCell ref="J41:J42"/>
    <mergeCell ref="K41:K42"/>
    <mergeCell ref="L41:L42"/>
    <mergeCell ref="M41:M42"/>
    <mergeCell ref="K39:K40"/>
    <mergeCell ref="L39:L40"/>
    <mergeCell ref="M39:M40"/>
    <mergeCell ref="K43:K44"/>
    <mergeCell ref="L43:L44"/>
    <mergeCell ref="M43:M44"/>
    <mergeCell ref="B44:C44"/>
    <mergeCell ref="D44:G44"/>
    <mergeCell ref="B43:C43"/>
    <mergeCell ref="D43:G43"/>
    <mergeCell ref="H43:H44"/>
    <mergeCell ref="I43:I44"/>
    <mergeCell ref="J43:J4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A62D-CF0A-45D1-9484-8CA3169D9322}">
  <sheetPr codeName="Sheet4">
    <tabColor theme="7"/>
    <pageSetUpPr fitToPage="1"/>
  </sheetPr>
  <dimension ref="A1:M51"/>
  <sheetViews>
    <sheetView zoomScale="110" zoomScaleNormal="110" workbookViewId="0">
      <selection activeCell="I23" sqref="I23:I2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49" t="s">
        <v>158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6.5" customHeight="1" thickBot="1" x14ac:dyDescent="0.35">
      <c r="A2" s="6" t="s">
        <v>31</v>
      </c>
      <c r="B2" s="52" t="s">
        <v>32</v>
      </c>
      <c r="C2" s="52"/>
      <c r="D2" s="52" t="s">
        <v>33</v>
      </c>
      <c r="E2" s="52"/>
      <c r="F2" s="52"/>
      <c r="G2" s="52"/>
      <c r="H2" s="3" t="s">
        <v>46</v>
      </c>
      <c r="I2" s="4" t="s">
        <v>34</v>
      </c>
      <c r="J2" s="4" t="s">
        <v>52</v>
      </c>
      <c r="K2" s="7" t="s">
        <v>51</v>
      </c>
      <c r="L2" s="7" t="s">
        <v>50</v>
      </c>
      <c r="M2" s="4"/>
    </row>
    <row r="3" spans="1:13" s="2" customFormat="1" ht="14.1" customHeight="1" x14ac:dyDescent="0.3">
      <c r="A3" s="53">
        <v>1</v>
      </c>
      <c r="B3" s="54" t="s">
        <v>61</v>
      </c>
      <c r="C3" s="55"/>
      <c r="D3" s="56" t="s">
        <v>62</v>
      </c>
      <c r="E3" s="57"/>
      <c r="F3" s="57"/>
      <c r="G3" s="58"/>
      <c r="H3" s="59">
        <v>43</v>
      </c>
      <c r="I3" s="60">
        <f>SUM(H3)+2</f>
        <v>45</v>
      </c>
      <c r="J3" s="60">
        <f>SUM(I3)+3</f>
        <v>48</v>
      </c>
      <c r="K3" s="60">
        <f>SUM(J3)+3</f>
        <v>51</v>
      </c>
      <c r="L3" s="60">
        <f>SUM(K3)+3</f>
        <v>54</v>
      </c>
      <c r="M3" s="104"/>
    </row>
    <row r="4" spans="1:13" s="2" customFormat="1" ht="14.1" customHeight="1" x14ac:dyDescent="0.3">
      <c r="A4" s="36"/>
      <c r="B4" s="22" t="s">
        <v>63</v>
      </c>
      <c r="C4" s="23"/>
      <c r="D4" s="24" t="s">
        <v>64</v>
      </c>
      <c r="E4" s="25"/>
      <c r="F4" s="25"/>
      <c r="G4" s="26"/>
      <c r="H4" s="37"/>
      <c r="I4" s="20"/>
      <c r="J4" s="20"/>
      <c r="K4" s="20"/>
      <c r="L4" s="20"/>
      <c r="M4" s="40"/>
    </row>
    <row r="5" spans="1:13" s="2" customFormat="1" ht="14.1" customHeight="1" x14ac:dyDescent="0.3">
      <c r="A5" s="27">
        <v>2</v>
      </c>
      <c r="B5" s="76" t="s">
        <v>65</v>
      </c>
      <c r="C5" s="77"/>
      <c r="D5" s="96"/>
      <c r="E5" s="97"/>
      <c r="F5" s="97"/>
      <c r="G5" s="98"/>
      <c r="H5" s="71"/>
      <c r="I5" s="64"/>
      <c r="J5" s="64"/>
      <c r="K5" s="64"/>
      <c r="L5" s="64"/>
      <c r="M5" s="94"/>
    </row>
    <row r="6" spans="1:13" s="2" customFormat="1" ht="14.1" customHeight="1" x14ac:dyDescent="0.3">
      <c r="A6" s="36"/>
      <c r="B6" s="22" t="s">
        <v>66</v>
      </c>
      <c r="C6" s="23"/>
      <c r="D6" s="24"/>
      <c r="E6" s="25"/>
      <c r="F6" s="25"/>
      <c r="G6" s="26"/>
      <c r="H6" s="37"/>
      <c r="I6" s="20"/>
      <c r="J6" s="20"/>
      <c r="K6" s="20"/>
      <c r="L6" s="20"/>
      <c r="M6" s="40"/>
    </row>
    <row r="7" spans="1:13" s="2" customFormat="1" ht="14.1" customHeight="1" x14ac:dyDescent="0.3">
      <c r="A7" s="27">
        <v>3</v>
      </c>
      <c r="B7" s="76" t="s">
        <v>67</v>
      </c>
      <c r="C7" s="77"/>
      <c r="D7" s="96"/>
      <c r="E7" s="97"/>
      <c r="F7" s="97"/>
      <c r="G7" s="98"/>
      <c r="H7" s="71"/>
      <c r="I7" s="64"/>
      <c r="J7" s="64"/>
      <c r="K7" s="64"/>
      <c r="L7" s="64"/>
      <c r="M7" s="94"/>
    </row>
    <row r="8" spans="1:13" s="2" customFormat="1" ht="14.1" customHeight="1" x14ac:dyDescent="0.3">
      <c r="A8" s="36"/>
      <c r="B8" s="22" t="s">
        <v>68</v>
      </c>
      <c r="C8" s="23"/>
      <c r="D8" s="24"/>
      <c r="E8" s="25"/>
      <c r="F8" s="25"/>
      <c r="G8" s="26"/>
      <c r="H8" s="37"/>
      <c r="I8" s="20"/>
      <c r="J8" s="20"/>
      <c r="K8" s="20"/>
      <c r="L8" s="20"/>
      <c r="M8" s="40"/>
    </row>
    <row r="9" spans="1:13" s="2" customFormat="1" ht="14.1" customHeight="1" x14ac:dyDescent="0.3">
      <c r="A9" s="27">
        <v>4</v>
      </c>
      <c r="B9" s="29" t="s">
        <v>69</v>
      </c>
      <c r="C9" s="30"/>
      <c r="D9" s="101"/>
      <c r="E9" s="102"/>
      <c r="F9" s="102"/>
      <c r="G9" s="103"/>
      <c r="H9" s="71"/>
      <c r="I9" s="64"/>
      <c r="J9" s="64"/>
      <c r="K9" s="64"/>
      <c r="L9" s="64"/>
      <c r="M9" s="94"/>
    </row>
    <row r="10" spans="1:13" s="2" customFormat="1" ht="14.1" customHeight="1" x14ac:dyDescent="0.3">
      <c r="A10" s="36"/>
      <c r="B10" s="22" t="s">
        <v>70</v>
      </c>
      <c r="C10" s="23"/>
      <c r="D10" s="73"/>
      <c r="E10" s="74"/>
      <c r="F10" s="74"/>
      <c r="G10" s="75"/>
      <c r="H10" s="37"/>
      <c r="I10" s="20"/>
      <c r="J10" s="20"/>
      <c r="K10" s="20"/>
      <c r="L10" s="20"/>
      <c r="M10" s="40"/>
    </row>
    <row r="11" spans="1:13" s="2" customFormat="1" ht="14.1" customHeight="1" x14ac:dyDescent="0.3">
      <c r="A11" s="27">
        <v>5</v>
      </c>
      <c r="B11" s="29" t="s">
        <v>71</v>
      </c>
      <c r="C11" s="30"/>
      <c r="D11" s="96"/>
      <c r="E11" s="97"/>
      <c r="F11" s="97"/>
      <c r="G11" s="98"/>
      <c r="H11" s="71">
        <v>62</v>
      </c>
      <c r="I11" s="64">
        <f>SUM(H11)+3.5</f>
        <v>65.5</v>
      </c>
      <c r="J11" s="64">
        <f>SUM(I11)+3.5</f>
        <v>69</v>
      </c>
      <c r="K11" s="64">
        <f>SUM(J11)+3.5</f>
        <v>72.5</v>
      </c>
      <c r="L11" s="64">
        <f>SUM(K11)+3.5</f>
        <v>76</v>
      </c>
      <c r="M11" s="94"/>
    </row>
    <row r="12" spans="1:13" s="2" customFormat="1" ht="14.1" customHeight="1" x14ac:dyDescent="0.3">
      <c r="A12" s="36"/>
      <c r="B12" s="22" t="s">
        <v>72</v>
      </c>
      <c r="C12" s="23"/>
      <c r="D12" s="24"/>
      <c r="E12" s="25"/>
      <c r="F12" s="25"/>
      <c r="G12" s="26"/>
      <c r="H12" s="37"/>
      <c r="I12" s="20"/>
      <c r="J12" s="20"/>
      <c r="K12" s="20"/>
      <c r="L12" s="20"/>
      <c r="M12" s="40"/>
    </row>
    <row r="13" spans="1:13" s="2" customFormat="1" ht="14.1" customHeight="1" x14ac:dyDescent="0.3">
      <c r="A13" s="27">
        <v>6</v>
      </c>
      <c r="B13" s="29" t="s">
        <v>73</v>
      </c>
      <c r="C13" s="30"/>
      <c r="D13" s="31" t="s">
        <v>74</v>
      </c>
      <c r="E13" s="32"/>
      <c r="F13" s="32"/>
      <c r="G13" s="33"/>
      <c r="H13" s="34">
        <v>67.599999999999994</v>
      </c>
      <c r="I13" s="9">
        <f>SUM(H13)+4</f>
        <v>71.599999999999994</v>
      </c>
      <c r="J13" s="9">
        <f>SUM(I13)+4</f>
        <v>75.599999999999994</v>
      </c>
      <c r="K13" s="9">
        <f>SUM(J13)+4</f>
        <v>79.599999999999994</v>
      </c>
      <c r="L13" s="9">
        <f>SUM(K13)+4</f>
        <v>83.6</v>
      </c>
      <c r="M13" s="39"/>
    </row>
    <row r="14" spans="1:13" s="2" customFormat="1" ht="14.1" customHeight="1" x14ac:dyDescent="0.3">
      <c r="A14" s="36"/>
      <c r="B14" s="22" t="s">
        <v>75</v>
      </c>
      <c r="C14" s="23"/>
      <c r="D14" s="24" t="s">
        <v>76</v>
      </c>
      <c r="E14" s="25"/>
      <c r="F14" s="25"/>
      <c r="G14" s="26"/>
      <c r="H14" s="37"/>
      <c r="I14" s="20"/>
      <c r="J14" s="20"/>
      <c r="K14" s="20"/>
      <c r="L14" s="20"/>
      <c r="M14" s="40"/>
    </row>
    <row r="15" spans="1:13" s="2" customFormat="1" ht="14.1" customHeight="1" x14ac:dyDescent="0.3">
      <c r="A15" s="27">
        <v>7</v>
      </c>
      <c r="B15" s="29" t="s">
        <v>77</v>
      </c>
      <c r="C15" s="30"/>
      <c r="D15" s="31"/>
      <c r="E15" s="32"/>
      <c r="F15" s="32"/>
      <c r="G15" s="33"/>
      <c r="H15" s="34">
        <v>12.3</v>
      </c>
      <c r="I15" s="9">
        <f>SUM(H15)+0.7</f>
        <v>13</v>
      </c>
      <c r="J15" s="9">
        <f>SUM(I15)+0.7</f>
        <v>13.7</v>
      </c>
      <c r="K15" s="9">
        <f>SUM(J15)+0.7</f>
        <v>14.399999999999999</v>
      </c>
      <c r="L15" s="11">
        <f>SUM(K15)+1.2</f>
        <v>15.599999999999998</v>
      </c>
      <c r="M15" s="99"/>
    </row>
    <row r="16" spans="1:13" s="2" customFormat="1" ht="14.1" customHeight="1" x14ac:dyDescent="0.3">
      <c r="A16" s="36"/>
      <c r="B16" s="22" t="s">
        <v>78</v>
      </c>
      <c r="C16" s="23"/>
      <c r="D16" s="61" t="s">
        <v>79</v>
      </c>
      <c r="E16" s="62"/>
      <c r="F16" s="62"/>
      <c r="G16" s="63"/>
      <c r="H16" s="37"/>
      <c r="I16" s="20"/>
      <c r="J16" s="20"/>
      <c r="K16" s="20"/>
      <c r="L16" s="38"/>
      <c r="M16" s="100"/>
    </row>
    <row r="17" spans="1:13" s="2" customFormat="1" ht="14.1" customHeight="1" x14ac:dyDescent="0.3">
      <c r="A17" s="27">
        <v>8</v>
      </c>
      <c r="B17" s="29" t="s">
        <v>80</v>
      </c>
      <c r="C17" s="30"/>
      <c r="D17" s="31"/>
      <c r="E17" s="32"/>
      <c r="F17" s="32"/>
      <c r="G17" s="33"/>
      <c r="H17" s="34"/>
      <c r="I17" s="9"/>
      <c r="J17" s="9"/>
      <c r="K17" s="11"/>
      <c r="L17" s="11"/>
      <c r="M17" s="99"/>
    </row>
    <row r="18" spans="1:13" s="2" customFormat="1" ht="14.1" customHeight="1" x14ac:dyDescent="0.3">
      <c r="A18" s="36"/>
      <c r="B18" s="22" t="s">
        <v>81</v>
      </c>
      <c r="C18" s="23"/>
      <c r="D18" s="61" t="s">
        <v>82</v>
      </c>
      <c r="E18" s="62"/>
      <c r="F18" s="62"/>
      <c r="G18" s="63"/>
      <c r="H18" s="37"/>
      <c r="I18" s="20"/>
      <c r="J18" s="20"/>
      <c r="K18" s="38"/>
      <c r="L18" s="38"/>
      <c r="M18" s="100"/>
    </row>
    <row r="19" spans="1:13" s="2" customFormat="1" ht="14.1" customHeight="1" x14ac:dyDescent="0.3">
      <c r="A19" s="27">
        <v>9</v>
      </c>
      <c r="B19" s="29" t="s">
        <v>83</v>
      </c>
      <c r="C19" s="30"/>
      <c r="D19" s="31" t="s">
        <v>45</v>
      </c>
      <c r="E19" s="32"/>
      <c r="F19" s="32"/>
      <c r="G19" s="33"/>
      <c r="H19" s="34">
        <v>46</v>
      </c>
      <c r="I19" s="9">
        <f>SUM(H19)+7</f>
        <v>53</v>
      </c>
      <c r="J19" s="9">
        <f>SUM(I19)+7</f>
        <v>60</v>
      </c>
      <c r="K19" s="9">
        <f>SUM(J19)+7</f>
        <v>67</v>
      </c>
      <c r="L19" s="9">
        <f>SUM(K19)+6</f>
        <v>73</v>
      </c>
      <c r="M19" s="39"/>
    </row>
    <row r="20" spans="1:13" s="2" customFormat="1" ht="14.1" customHeight="1" x14ac:dyDescent="0.3">
      <c r="A20" s="36"/>
      <c r="B20" s="22" t="s">
        <v>84</v>
      </c>
      <c r="C20" s="23"/>
      <c r="D20" s="24" t="s">
        <v>85</v>
      </c>
      <c r="E20" s="25"/>
      <c r="F20" s="25"/>
      <c r="G20" s="26"/>
      <c r="H20" s="37"/>
      <c r="I20" s="20"/>
      <c r="J20" s="20"/>
      <c r="K20" s="20"/>
      <c r="L20" s="20"/>
      <c r="M20" s="40"/>
    </row>
    <row r="21" spans="1:13" s="2" customFormat="1" ht="14.1" customHeight="1" x14ac:dyDescent="0.3">
      <c r="A21" s="27">
        <v>10</v>
      </c>
      <c r="B21" s="29" t="s">
        <v>86</v>
      </c>
      <c r="C21" s="30"/>
      <c r="D21" s="31" t="s">
        <v>87</v>
      </c>
      <c r="E21" s="32"/>
      <c r="F21" s="32"/>
      <c r="G21" s="33"/>
      <c r="H21" s="34">
        <v>19</v>
      </c>
      <c r="I21" s="9">
        <f>SUM(H21)+1</f>
        <v>20</v>
      </c>
      <c r="J21" s="9">
        <f>SUM(I21)+1</f>
        <v>21</v>
      </c>
      <c r="K21" s="9">
        <f>SUM(J21)+1</f>
        <v>22</v>
      </c>
      <c r="L21" s="9">
        <f>SUM(K21)+1</f>
        <v>23</v>
      </c>
      <c r="M21" s="39"/>
    </row>
    <row r="22" spans="1:13" s="2" customFormat="1" ht="14.1" customHeight="1" x14ac:dyDescent="0.3">
      <c r="A22" s="36"/>
      <c r="B22" s="22" t="s">
        <v>88</v>
      </c>
      <c r="C22" s="23"/>
      <c r="D22" s="43" t="s">
        <v>89</v>
      </c>
      <c r="E22" s="44"/>
      <c r="F22" s="44"/>
      <c r="G22" s="45"/>
      <c r="H22" s="37"/>
      <c r="I22" s="20"/>
      <c r="J22" s="20"/>
      <c r="K22" s="20"/>
      <c r="L22" s="20"/>
      <c r="M22" s="40"/>
    </row>
    <row r="23" spans="1:13" s="2" customFormat="1" ht="14.1" customHeight="1" x14ac:dyDescent="0.3">
      <c r="A23" s="27">
        <v>11</v>
      </c>
      <c r="B23" s="29" t="s">
        <v>90</v>
      </c>
      <c r="C23" s="30"/>
      <c r="D23" s="31" t="s">
        <v>91</v>
      </c>
      <c r="E23" s="32"/>
      <c r="F23" s="32"/>
      <c r="G23" s="33"/>
      <c r="H23" s="34">
        <v>20.399999999999999</v>
      </c>
      <c r="I23" s="9">
        <f>SUM(H23)+1.1</f>
        <v>21.5</v>
      </c>
      <c r="J23" s="9">
        <f>SUM(I23)+1.1</f>
        <v>22.6</v>
      </c>
      <c r="K23" s="11">
        <f>SUM(J23)+1.1</f>
        <v>23.700000000000003</v>
      </c>
      <c r="L23" s="9">
        <f>SUM(K23)+1.6</f>
        <v>25.300000000000004</v>
      </c>
      <c r="M23" s="99"/>
    </row>
    <row r="24" spans="1:13" s="2" customFormat="1" ht="14.1" customHeight="1" x14ac:dyDescent="0.3">
      <c r="A24" s="36"/>
      <c r="B24" s="22" t="s">
        <v>92</v>
      </c>
      <c r="C24" s="23"/>
      <c r="D24" s="24" t="s">
        <v>93</v>
      </c>
      <c r="E24" s="25"/>
      <c r="F24" s="25"/>
      <c r="G24" s="26"/>
      <c r="H24" s="37"/>
      <c r="I24" s="20"/>
      <c r="J24" s="20"/>
      <c r="K24" s="38"/>
      <c r="L24" s="20"/>
      <c r="M24" s="100"/>
    </row>
    <row r="25" spans="1:13" s="2" customFormat="1" ht="14.1" customHeight="1" x14ac:dyDescent="0.3">
      <c r="A25" s="27">
        <v>12</v>
      </c>
      <c r="B25" s="29" t="s">
        <v>94</v>
      </c>
      <c r="C25" s="30"/>
      <c r="D25" s="31" t="s">
        <v>91</v>
      </c>
      <c r="E25" s="32"/>
      <c r="F25" s="32"/>
      <c r="G25" s="33"/>
      <c r="H25" s="34">
        <v>25.4</v>
      </c>
      <c r="I25" s="9">
        <f>SUM(H25)+1.3</f>
        <v>26.7</v>
      </c>
      <c r="J25" s="9">
        <f>SUM(I25)+1.3</f>
        <v>28</v>
      </c>
      <c r="K25" s="11">
        <f>SUM(J25)+1.3</f>
        <v>29.3</v>
      </c>
      <c r="L25" s="9">
        <f>SUM(K25)+1.8</f>
        <v>31.1</v>
      </c>
      <c r="M25" s="99"/>
    </row>
    <row r="26" spans="1:13" s="2" customFormat="1" ht="14.1" customHeight="1" x14ac:dyDescent="0.3">
      <c r="A26" s="36"/>
      <c r="B26" s="22" t="s">
        <v>95</v>
      </c>
      <c r="C26" s="23"/>
      <c r="D26" s="24" t="s">
        <v>93</v>
      </c>
      <c r="E26" s="25"/>
      <c r="F26" s="25"/>
      <c r="G26" s="26"/>
      <c r="H26" s="37"/>
      <c r="I26" s="20"/>
      <c r="J26" s="20"/>
      <c r="K26" s="38"/>
      <c r="L26" s="20"/>
      <c r="M26" s="100"/>
    </row>
    <row r="27" spans="1:13" s="2" customFormat="1" ht="14.1" customHeight="1" x14ac:dyDescent="0.3">
      <c r="A27" s="27">
        <v>13</v>
      </c>
      <c r="B27" s="29" t="s">
        <v>96</v>
      </c>
      <c r="C27" s="30"/>
      <c r="D27" s="31" t="s">
        <v>97</v>
      </c>
      <c r="E27" s="32"/>
      <c r="F27" s="32"/>
      <c r="G27" s="33"/>
      <c r="H27" s="34">
        <v>40.6</v>
      </c>
      <c r="I27" s="9">
        <f>SUM(H27)+2.9</f>
        <v>43.5</v>
      </c>
      <c r="J27" s="9">
        <f>SUM(I27)+2.8</f>
        <v>46.3</v>
      </c>
      <c r="K27" s="9">
        <f>SUM(J27)+2.8</f>
        <v>49.099999999999994</v>
      </c>
      <c r="L27" s="9">
        <f>SUM(K27)+2.6</f>
        <v>51.699999999999996</v>
      </c>
      <c r="M27" s="39"/>
    </row>
    <row r="28" spans="1:13" s="2" customFormat="1" ht="14.1" customHeight="1" x14ac:dyDescent="0.3">
      <c r="A28" s="36"/>
      <c r="B28" s="22" t="s">
        <v>98</v>
      </c>
      <c r="C28" s="23"/>
      <c r="D28" s="24" t="s">
        <v>99</v>
      </c>
      <c r="E28" s="25"/>
      <c r="F28" s="25"/>
      <c r="G28" s="26"/>
      <c r="H28" s="37"/>
      <c r="I28" s="20"/>
      <c r="J28" s="20"/>
      <c r="K28" s="20"/>
      <c r="L28" s="20"/>
      <c r="M28" s="40"/>
    </row>
    <row r="29" spans="1:13" s="2" customFormat="1" ht="14.1" customHeight="1" x14ac:dyDescent="0.3">
      <c r="A29" s="27">
        <v>14</v>
      </c>
      <c r="B29" s="29" t="s">
        <v>100</v>
      </c>
      <c r="C29" s="30"/>
      <c r="D29" s="31" t="s">
        <v>101</v>
      </c>
      <c r="E29" s="32"/>
      <c r="F29" s="32"/>
      <c r="G29" s="33"/>
      <c r="H29" s="34">
        <v>27.2</v>
      </c>
      <c r="I29" s="9">
        <f>SUM(H29)+6</f>
        <v>33.200000000000003</v>
      </c>
      <c r="J29" s="9">
        <f>SUM(I29)+6</f>
        <v>39.200000000000003</v>
      </c>
      <c r="K29" s="9">
        <f>SUM(J29)+6</f>
        <v>45.2</v>
      </c>
      <c r="L29" s="9">
        <f>SUM(K29)+4.5</f>
        <v>49.7</v>
      </c>
      <c r="M29" s="39"/>
    </row>
    <row r="30" spans="1:13" s="2" customFormat="1" ht="14.1" customHeight="1" x14ac:dyDescent="0.3">
      <c r="A30" s="36"/>
      <c r="B30" s="22" t="s">
        <v>102</v>
      </c>
      <c r="C30" s="23"/>
      <c r="D30" s="24" t="s">
        <v>103</v>
      </c>
      <c r="E30" s="25"/>
      <c r="F30" s="25"/>
      <c r="G30" s="26"/>
      <c r="H30" s="37"/>
      <c r="I30" s="20"/>
      <c r="J30" s="20"/>
      <c r="K30" s="20"/>
      <c r="L30" s="20"/>
      <c r="M30" s="40"/>
    </row>
    <row r="31" spans="1:13" s="2" customFormat="1" ht="14.1" customHeight="1" x14ac:dyDescent="0.3">
      <c r="A31" s="27">
        <v>15</v>
      </c>
      <c r="B31" s="29" t="s">
        <v>104</v>
      </c>
      <c r="C31" s="30"/>
      <c r="D31" s="31" t="s">
        <v>44</v>
      </c>
      <c r="E31" s="32"/>
      <c r="F31" s="32"/>
      <c r="G31" s="33"/>
      <c r="H31" s="34">
        <v>35.5</v>
      </c>
      <c r="I31" s="9">
        <f>SUM(H31)+2</f>
        <v>37.5</v>
      </c>
      <c r="J31" s="9">
        <f>SUM(I31)+2</f>
        <v>39.5</v>
      </c>
      <c r="K31" s="9">
        <f>SUM(J31)+2</f>
        <v>41.5</v>
      </c>
      <c r="L31" s="9">
        <f>SUM(K31)+2</f>
        <v>43.5</v>
      </c>
      <c r="M31" s="39"/>
    </row>
    <row r="32" spans="1:13" s="2" customFormat="1" ht="14.1" customHeight="1" x14ac:dyDescent="0.3">
      <c r="A32" s="36"/>
      <c r="B32" s="22" t="s">
        <v>105</v>
      </c>
      <c r="C32" s="23"/>
      <c r="D32" s="24" t="s">
        <v>44</v>
      </c>
      <c r="E32" s="25"/>
      <c r="F32" s="25"/>
      <c r="G32" s="26"/>
      <c r="H32" s="37"/>
      <c r="I32" s="20"/>
      <c r="J32" s="20"/>
      <c r="K32" s="20"/>
      <c r="L32" s="20"/>
      <c r="M32" s="40"/>
    </row>
    <row r="33" spans="1:13" s="2" customFormat="1" ht="14.1" customHeight="1" x14ac:dyDescent="0.3">
      <c r="A33" s="27">
        <v>16</v>
      </c>
      <c r="B33" s="29" t="s">
        <v>106</v>
      </c>
      <c r="C33" s="30"/>
      <c r="D33" s="31" t="s">
        <v>107</v>
      </c>
      <c r="E33" s="32"/>
      <c r="F33" s="32"/>
      <c r="G33" s="33"/>
      <c r="H33" s="34">
        <v>29.4</v>
      </c>
      <c r="I33" s="9">
        <f>SUM(H33)+3.3</f>
        <v>32.699999999999996</v>
      </c>
      <c r="J33" s="9">
        <f>SUM(I33)+3.3</f>
        <v>35.999999999999993</v>
      </c>
      <c r="K33" s="9">
        <f>SUM(J33)+3.3</f>
        <v>39.29999999999999</v>
      </c>
      <c r="L33" s="9">
        <f>SUM(K33)+3.2</f>
        <v>42.499999999999993</v>
      </c>
      <c r="M33" s="39"/>
    </row>
    <row r="34" spans="1:13" s="2" customFormat="1" ht="14.1" customHeight="1" x14ac:dyDescent="0.3">
      <c r="A34" s="36"/>
      <c r="B34" s="22" t="s">
        <v>108</v>
      </c>
      <c r="C34" s="23"/>
      <c r="D34" s="24" t="s">
        <v>109</v>
      </c>
      <c r="E34" s="25"/>
      <c r="F34" s="25"/>
      <c r="G34" s="26"/>
      <c r="H34" s="37"/>
      <c r="I34" s="20"/>
      <c r="J34" s="20"/>
      <c r="K34" s="20"/>
      <c r="L34" s="20"/>
      <c r="M34" s="40"/>
    </row>
    <row r="35" spans="1:13" s="2" customFormat="1" ht="14.1" customHeight="1" x14ac:dyDescent="0.3">
      <c r="A35" s="27">
        <v>17</v>
      </c>
      <c r="B35" s="29" t="s">
        <v>136</v>
      </c>
      <c r="C35" s="30"/>
      <c r="D35" s="31"/>
      <c r="E35" s="32"/>
      <c r="F35" s="32"/>
      <c r="G35" s="33"/>
      <c r="H35" s="34">
        <v>11.5</v>
      </c>
      <c r="I35" s="9">
        <f>SUM(H35)+0.5</f>
        <v>12</v>
      </c>
      <c r="J35" s="9">
        <f>SUM(I35)+0.5</f>
        <v>12.5</v>
      </c>
      <c r="K35" s="9">
        <f>SUM(J35)+0.5</f>
        <v>13</v>
      </c>
      <c r="L35" s="9">
        <f>SUM(K35)+0.5</f>
        <v>13.5</v>
      </c>
      <c r="M35" s="39"/>
    </row>
    <row r="36" spans="1:13" s="2" customFormat="1" ht="14.1" customHeight="1" x14ac:dyDescent="0.3">
      <c r="A36" s="36"/>
      <c r="B36" s="22" t="s">
        <v>137</v>
      </c>
      <c r="C36" s="23"/>
      <c r="D36" s="24"/>
      <c r="E36" s="25"/>
      <c r="F36" s="25"/>
      <c r="G36" s="26"/>
      <c r="H36" s="37"/>
      <c r="I36" s="20"/>
      <c r="J36" s="20"/>
      <c r="K36" s="20"/>
      <c r="L36" s="20"/>
      <c r="M36" s="40"/>
    </row>
    <row r="37" spans="1:13" ht="14.1" customHeight="1" x14ac:dyDescent="0.3">
      <c r="A37" s="27">
        <v>18</v>
      </c>
      <c r="B37" s="29"/>
      <c r="C37" s="30"/>
      <c r="D37" s="31"/>
      <c r="E37" s="32"/>
      <c r="F37" s="32"/>
      <c r="G37" s="33"/>
      <c r="H37" s="34"/>
      <c r="I37" s="9"/>
      <c r="J37" s="9"/>
      <c r="K37" s="9"/>
      <c r="L37" s="9"/>
      <c r="M37" s="39"/>
    </row>
    <row r="38" spans="1:13" ht="14.1" customHeight="1" x14ac:dyDescent="0.3">
      <c r="A38" s="36"/>
      <c r="B38" s="22"/>
      <c r="C38" s="23"/>
      <c r="D38" s="24"/>
      <c r="E38" s="25"/>
      <c r="F38" s="25"/>
      <c r="G38" s="26"/>
      <c r="H38" s="37"/>
      <c r="I38" s="20"/>
      <c r="J38" s="20"/>
      <c r="K38" s="20"/>
      <c r="L38" s="20"/>
      <c r="M38" s="40"/>
    </row>
    <row r="39" spans="1:13" ht="14.1" customHeight="1" x14ac:dyDescent="0.3">
      <c r="A39" s="27">
        <v>19</v>
      </c>
      <c r="B39" s="76"/>
      <c r="C39" s="77"/>
      <c r="D39" s="96"/>
      <c r="E39" s="97"/>
      <c r="F39" s="97"/>
      <c r="G39" s="98"/>
      <c r="H39" s="71"/>
      <c r="I39" s="64"/>
      <c r="J39" s="64"/>
      <c r="K39" s="64"/>
      <c r="L39" s="64"/>
      <c r="M39" s="94"/>
    </row>
    <row r="40" spans="1:13" ht="14.1" customHeight="1" thickBot="1" x14ac:dyDescent="0.35">
      <c r="A40" s="28"/>
      <c r="B40" s="15"/>
      <c r="C40" s="16"/>
      <c r="D40" s="17"/>
      <c r="E40" s="18"/>
      <c r="F40" s="18"/>
      <c r="G40" s="19"/>
      <c r="H40" s="35"/>
      <c r="I40" s="10"/>
      <c r="J40" s="10"/>
      <c r="K40" s="10"/>
      <c r="L40" s="10"/>
      <c r="M40" s="95"/>
    </row>
    <row r="41" spans="1:13" s="2" customFormat="1" ht="14.1" customHeigh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s="2" customFormat="1" ht="14.1" customHeigh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12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H31:H32"/>
    <mergeCell ref="I31:I32"/>
    <mergeCell ref="A29:A30"/>
    <mergeCell ref="B29:C29"/>
    <mergeCell ref="D29:G29"/>
    <mergeCell ref="H29:H30"/>
    <mergeCell ref="I29:I30"/>
    <mergeCell ref="L29:L30"/>
    <mergeCell ref="M29:M30"/>
    <mergeCell ref="B30:C30"/>
    <mergeCell ref="D30:G30"/>
    <mergeCell ref="J29:J30"/>
    <mergeCell ref="J31:J32"/>
    <mergeCell ref="K31:K32"/>
    <mergeCell ref="L31:L32"/>
    <mergeCell ref="M31:M32"/>
    <mergeCell ref="B32:C32"/>
    <mergeCell ref="A33:A34"/>
    <mergeCell ref="B33:C33"/>
    <mergeCell ref="D33:G33"/>
    <mergeCell ref="H33:H34"/>
    <mergeCell ref="I33:I34"/>
    <mergeCell ref="K29:K30"/>
    <mergeCell ref="D32:G32"/>
    <mergeCell ref="A31:A32"/>
    <mergeCell ref="B31:C31"/>
    <mergeCell ref="D31:G31"/>
    <mergeCell ref="L35:L36"/>
    <mergeCell ref="M35:M36"/>
    <mergeCell ref="B36:C36"/>
    <mergeCell ref="D36:G36"/>
    <mergeCell ref="A35:A36"/>
    <mergeCell ref="B35:C35"/>
    <mergeCell ref="D35:G35"/>
    <mergeCell ref="H35:H36"/>
    <mergeCell ref="I35:I36"/>
    <mergeCell ref="H37:H38"/>
    <mergeCell ref="I37:I38"/>
    <mergeCell ref="K33:K34"/>
    <mergeCell ref="L33:L34"/>
    <mergeCell ref="M33:M34"/>
    <mergeCell ref="B34:C34"/>
    <mergeCell ref="D34:G34"/>
    <mergeCell ref="J33:J34"/>
    <mergeCell ref="J35:J36"/>
    <mergeCell ref="K35:K36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A39:A40"/>
    <mergeCell ref="B39:C39"/>
    <mergeCell ref="D39:G39"/>
    <mergeCell ref="H39:H40"/>
    <mergeCell ref="I39:I40"/>
    <mergeCell ref="J37:J38"/>
    <mergeCell ref="J39:J40"/>
    <mergeCell ref="A37:A38"/>
    <mergeCell ref="B37:C37"/>
    <mergeCell ref="D37:G37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E0CA-AB3A-4809-B83F-82E4A0703335}">
  <sheetPr codeName="Sheet5">
    <tabColor theme="7"/>
    <pageSetUpPr fitToPage="1"/>
  </sheetPr>
  <dimension ref="A1:M72"/>
  <sheetViews>
    <sheetView zoomScale="110" zoomScaleNormal="110" zoomScaleSheetLayoutView="110" workbookViewId="0">
      <selection activeCell="Q19" sqref="Q1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49" t="s">
        <v>185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6.5" customHeight="1" thickBot="1" x14ac:dyDescent="0.35">
      <c r="A2" s="6" t="s">
        <v>31</v>
      </c>
      <c r="B2" s="52" t="s">
        <v>32</v>
      </c>
      <c r="C2" s="52"/>
      <c r="D2" s="52" t="s">
        <v>33</v>
      </c>
      <c r="E2" s="52"/>
      <c r="F2" s="52"/>
      <c r="G2" s="52"/>
      <c r="H2" s="3" t="s">
        <v>46</v>
      </c>
      <c r="I2" s="4" t="s">
        <v>34</v>
      </c>
      <c r="J2" s="4" t="s">
        <v>52</v>
      </c>
      <c r="K2" s="7" t="s">
        <v>51</v>
      </c>
      <c r="L2" s="7" t="s">
        <v>50</v>
      </c>
      <c r="M2" s="4" t="s">
        <v>131</v>
      </c>
    </row>
    <row r="3" spans="1:13" s="2" customFormat="1" ht="14.1" customHeight="1" x14ac:dyDescent="0.3">
      <c r="A3" s="105">
        <v>1</v>
      </c>
      <c r="B3" s="47" t="s">
        <v>23</v>
      </c>
      <c r="C3" s="47"/>
      <c r="D3" s="107" t="s">
        <v>157</v>
      </c>
      <c r="E3" s="107"/>
      <c r="F3" s="107"/>
      <c r="G3" s="56"/>
      <c r="H3" s="108">
        <v>36</v>
      </c>
      <c r="I3" s="109">
        <f>SUM(H3)+3.5</f>
        <v>39.5</v>
      </c>
      <c r="J3" s="109">
        <f>SUM(I3)+3.5</f>
        <v>43</v>
      </c>
      <c r="K3" s="109">
        <f>SUM(J3)+3.5</f>
        <v>46.5</v>
      </c>
      <c r="L3" s="112">
        <f>SUM(K3)+3</f>
        <v>49.5</v>
      </c>
      <c r="M3" s="104"/>
    </row>
    <row r="4" spans="1:13" s="2" customFormat="1" ht="14.1" customHeight="1" x14ac:dyDescent="0.3">
      <c r="A4" s="106"/>
      <c r="B4" s="38" t="s">
        <v>20</v>
      </c>
      <c r="C4" s="38"/>
      <c r="D4" s="43" t="s">
        <v>156</v>
      </c>
      <c r="E4" s="44"/>
      <c r="F4" s="44"/>
      <c r="G4" s="44"/>
      <c r="H4" s="46"/>
      <c r="I4" s="9"/>
      <c r="J4" s="9"/>
      <c r="K4" s="9"/>
      <c r="L4" s="11"/>
      <c r="M4" s="40"/>
    </row>
    <row r="5" spans="1:13" s="2" customFormat="1" ht="14.1" customHeight="1" x14ac:dyDescent="0.3">
      <c r="A5" s="106">
        <v>2</v>
      </c>
      <c r="B5" s="11" t="s">
        <v>21</v>
      </c>
      <c r="C5" s="11"/>
      <c r="D5" s="111" t="s">
        <v>22</v>
      </c>
      <c r="E5" s="111"/>
      <c r="F5" s="111"/>
      <c r="G5" s="111"/>
      <c r="H5" s="34">
        <v>35</v>
      </c>
      <c r="I5" s="9">
        <f>SUM(H5)+2.2</f>
        <v>37.200000000000003</v>
      </c>
      <c r="J5" s="9">
        <f>SUM(I5)+2.2</f>
        <v>39.400000000000006</v>
      </c>
      <c r="K5" s="9">
        <f>SUM(J5)+2.2</f>
        <v>41.600000000000009</v>
      </c>
      <c r="L5" s="9">
        <f>SUM(K5)+2</f>
        <v>43.600000000000009</v>
      </c>
      <c r="M5" s="39"/>
    </row>
    <row r="6" spans="1:13" s="2" customFormat="1" ht="14.1" customHeight="1" x14ac:dyDescent="0.3">
      <c r="A6" s="106"/>
      <c r="B6" s="38" t="s">
        <v>11</v>
      </c>
      <c r="C6" s="38"/>
      <c r="D6" s="43" t="s">
        <v>26</v>
      </c>
      <c r="E6" s="44"/>
      <c r="F6" s="44"/>
      <c r="G6" s="45"/>
      <c r="H6" s="37"/>
      <c r="I6" s="20"/>
      <c r="J6" s="20"/>
      <c r="K6" s="20"/>
      <c r="L6" s="20"/>
      <c r="M6" s="40"/>
    </row>
    <row r="7" spans="1:13" s="2" customFormat="1" ht="14.1" customHeight="1" x14ac:dyDescent="0.3">
      <c r="A7" s="106">
        <v>3</v>
      </c>
      <c r="B7" s="11" t="s">
        <v>19</v>
      </c>
      <c r="C7" s="11"/>
      <c r="D7" s="111" t="s">
        <v>45</v>
      </c>
      <c r="E7" s="111"/>
      <c r="F7" s="111"/>
      <c r="G7" s="111"/>
      <c r="H7" s="34">
        <v>35.5</v>
      </c>
      <c r="I7" s="9">
        <f>SUM(H7)+2.25</f>
        <v>37.75</v>
      </c>
      <c r="J7" s="9">
        <f>SUM(I7)+2.25</f>
        <v>40</v>
      </c>
      <c r="K7" s="9">
        <f>SUM(J7)+2.25</f>
        <v>42.25</v>
      </c>
      <c r="L7" s="9">
        <f>SUM(K7)+2</f>
        <v>44.25</v>
      </c>
      <c r="M7" s="110"/>
    </row>
    <row r="8" spans="1:13" s="2" customFormat="1" ht="14.1" customHeight="1" x14ac:dyDescent="0.3">
      <c r="A8" s="106"/>
      <c r="B8" s="38" t="s">
        <v>24</v>
      </c>
      <c r="C8" s="38"/>
      <c r="D8" s="43" t="s">
        <v>27</v>
      </c>
      <c r="E8" s="44"/>
      <c r="F8" s="44"/>
      <c r="G8" s="45"/>
      <c r="H8" s="37"/>
      <c r="I8" s="20"/>
      <c r="J8" s="20"/>
      <c r="K8" s="20"/>
      <c r="L8" s="20"/>
      <c r="M8" s="110"/>
    </row>
    <row r="9" spans="1:13" s="2" customFormat="1" ht="14.1" customHeight="1" x14ac:dyDescent="0.3">
      <c r="A9" s="106">
        <v>4</v>
      </c>
      <c r="B9" s="11" t="s">
        <v>25</v>
      </c>
      <c r="C9" s="11"/>
      <c r="D9" s="111" t="s">
        <v>9</v>
      </c>
      <c r="E9" s="111"/>
      <c r="F9" s="111"/>
      <c r="G9" s="111"/>
      <c r="H9" s="34">
        <v>29</v>
      </c>
      <c r="I9" s="9">
        <f>SUM(H9)+1.9</f>
        <v>30.9</v>
      </c>
      <c r="J9" s="9">
        <f>SUM(I9)+1.9</f>
        <v>32.799999999999997</v>
      </c>
      <c r="K9" s="9">
        <f>SUM(J9)+1.9</f>
        <v>34.699999999999996</v>
      </c>
      <c r="L9" s="9">
        <f>SUM(K9)+1.7</f>
        <v>36.4</v>
      </c>
      <c r="M9" s="110"/>
    </row>
    <row r="10" spans="1:13" s="2" customFormat="1" ht="14.1" customHeight="1" x14ac:dyDescent="0.3">
      <c r="A10" s="106"/>
      <c r="B10" s="38" t="s">
        <v>12</v>
      </c>
      <c r="C10" s="38"/>
      <c r="D10" s="43" t="s">
        <v>28</v>
      </c>
      <c r="E10" s="44"/>
      <c r="F10" s="44"/>
      <c r="G10" s="45"/>
      <c r="H10" s="37"/>
      <c r="I10" s="20"/>
      <c r="J10" s="20"/>
      <c r="K10" s="20"/>
      <c r="L10" s="20"/>
      <c r="M10" s="110"/>
    </row>
    <row r="11" spans="1:13" s="2" customFormat="1" ht="14.1" customHeight="1" x14ac:dyDescent="0.3">
      <c r="A11" s="106">
        <v>5</v>
      </c>
      <c r="B11" s="11" t="s">
        <v>10</v>
      </c>
      <c r="C11" s="11"/>
      <c r="D11" s="111" t="s">
        <v>0</v>
      </c>
      <c r="E11" s="111"/>
      <c r="F11" s="111"/>
      <c r="G11" s="111"/>
      <c r="H11" s="46">
        <v>13.5</v>
      </c>
      <c r="I11" s="41">
        <f>SUM(H11)+0.8</f>
        <v>14.3</v>
      </c>
      <c r="J11" s="41">
        <f>SUM(I11)+0.8</f>
        <v>15.100000000000001</v>
      </c>
      <c r="K11" s="41">
        <f>SUM(J11)+0.8</f>
        <v>15.900000000000002</v>
      </c>
      <c r="L11" s="41">
        <f>SUM(K11)+0.8</f>
        <v>16.700000000000003</v>
      </c>
      <c r="M11" s="110"/>
    </row>
    <row r="12" spans="1:13" s="2" customFormat="1" ht="14.1" customHeight="1" x14ac:dyDescent="0.3">
      <c r="A12" s="106"/>
      <c r="B12" s="38" t="s">
        <v>13</v>
      </c>
      <c r="C12" s="38"/>
      <c r="D12" s="43" t="s">
        <v>29</v>
      </c>
      <c r="E12" s="44"/>
      <c r="F12" s="44"/>
      <c r="G12" s="45"/>
      <c r="H12" s="46"/>
      <c r="I12" s="41"/>
      <c r="J12" s="41"/>
      <c r="K12" s="41"/>
      <c r="L12" s="41"/>
      <c r="M12" s="110"/>
    </row>
    <row r="13" spans="1:13" s="2" customFormat="1" ht="14.1" customHeight="1" x14ac:dyDescent="0.3">
      <c r="A13" s="106">
        <v>6</v>
      </c>
      <c r="B13" s="11" t="s">
        <v>1</v>
      </c>
      <c r="C13" s="11"/>
      <c r="D13" s="111" t="s">
        <v>133</v>
      </c>
      <c r="E13" s="111"/>
      <c r="F13" s="111"/>
      <c r="G13" s="111"/>
      <c r="H13" s="46">
        <v>15.5</v>
      </c>
      <c r="I13" s="41">
        <f>SUM(H13)+0.6</f>
        <v>16.100000000000001</v>
      </c>
      <c r="J13" s="41">
        <f>SUM(I13)+0.6</f>
        <v>16.700000000000003</v>
      </c>
      <c r="K13" s="41">
        <f>SUM(J13)+0.6</f>
        <v>17.300000000000004</v>
      </c>
      <c r="L13" s="113">
        <f>SUM(K13)+0.6</f>
        <v>17.900000000000006</v>
      </c>
      <c r="M13" s="110"/>
    </row>
    <row r="14" spans="1:13" s="2" customFormat="1" ht="14.1" customHeight="1" x14ac:dyDescent="0.3">
      <c r="A14" s="106"/>
      <c r="B14" s="38" t="s">
        <v>14</v>
      </c>
      <c r="C14" s="38"/>
      <c r="D14" s="43" t="s">
        <v>55</v>
      </c>
      <c r="E14" s="44"/>
      <c r="F14" s="44"/>
      <c r="G14" s="45"/>
      <c r="H14" s="46"/>
      <c r="I14" s="41"/>
      <c r="J14" s="41"/>
      <c r="K14" s="41"/>
      <c r="L14" s="113"/>
      <c r="M14" s="110"/>
    </row>
    <row r="15" spans="1:13" s="2" customFormat="1" ht="14.1" customHeight="1" x14ac:dyDescent="0.3">
      <c r="A15" s="106">
        <v>7</v>
      </c>
      <c r="B15" s="11" t="s">
        <v>3</v>
      </c>
      <c r="C15" s="11"/>
      <c r="D15" s="111" t="s">
        <v>4</v>
      </c>
      <c r="E15" s="111"/>
      <c r="F15" s="111"/>
      <c r="G15" s="111"/>
      <c r="H15" s="46">
        <v>5.8</v>
      </c>
      <c r="I15" s="41">
        <f>SUM(H15)+0.3</f>
        <v>6.1</v>
      </c>
      <c r="J15" s="41">
        <f>SUM(I15)+0.3</f>
        <v>6.3999999999999995</v>
      </c>
      <c r="K15" s="41">
        <f>SUM(J15)+0.3</f>
        <v>6.6999999999999993</v>
      </c>
      <c r="L15" s="113">
        <f>SUM(K15)+0.3</f>
        <v>6.9999999999999991</v>
      </c>
      <c r="M15" s="110"/>
    </row>
    <row r="16" spans="1:13" s="2" customFormat="1" ht="14.1" customHeight="1" x14ac:dyDescent="0.3">
      <c r="A16" s="106"/>
      <c r="B16" s="38" t="s">
        <v>15</v>
      </c>
      <c r="C16" s="38"/>
      <c r="D16" s="43" t="s">
        <v>54</v>
      </c>
      <c r="E16" s="44"/>
      <c r="F16" s="44"/>
      <c r="G16" s="45"/>
      <c r="H16" s="46"/>
      <c r="I16" s="41"/>
      <c r="J16" s="41"/>
      <c r="K16" s="41"/>
      <c r="L16" s="113"/>
      <c r="M16" s="110"/>
    </row>
    <row r="17" spans="1:13" s="2" customFormat="1" ht="14.1" customHeight="1" x14ac:dyDescent="0.3">
      <c r="A17" s="106">
        <v>8</v>
      </c>
      <c r="B17" s="29" t="s">
        <v>41</v>
      </c>
      <c r="C17" s="30"/>
      <c r="D17" s="31" t="s">
        <v>43</v>
      </c>
      <c r="E17" s="32"/>
      <c r="F17" s="32"/>
      <c r="G17" s="33"/>
      <c r="H17" s="46">
        <v>38</v>
      </c>
      <c r="I17" s="41">
        <f>SUM(H17)+1.6</f>
        <v>39.6</v>
      </c>
      <c r="J17" s="41">
        <f>SUM(I17)+1.6</f>
        <v>41.2</v>
      </c>
      <c r="K17" s="41">
        <f>SUM(J17)+1.6</f>
        <v>42.800000000000004</v>
      </c>
      <c r="L17" s="113">
        <f>SUM(K17)+1.6</f>
        <v>44.400000000000006</v>
      </c>
      <c r="M17" s="110"/>
    </row>
    <row r="18" spans="1:13" s="2" customFormat="1" ht="14.1" customHeight="1" x14ac:dyDescent="0.3">
      <c r="A18" s="106"/>
      <c r="B18" s="38" t="s">
        <v>42</v>
      </c>
      <c r="C18" s="38"/>
      <c r="D18" s="43" t="s">
        <v>53</v>
      </c>
      <c r="E18" s="44"/>
      <c r="F18" s="44"/>
      <c r="G18" s="45"/>
      <c r="H18" s="46"/>
      <c r="I18" s="41"/>
      <c r="J18" s="41"/>
      <c r="K18" s="41"/>
      <c r="L18" s="113"/>
      <c r="M18" s="110"/>
    </row>
    <row r="19" spans="1:13" s="2" customFormat="1" ht="14.1" customHeight="1" x14ac:dyDescent="0.3">
      <c r="A19" s="106">
        <v>9</v>
      </c>
      <c r="B19" s="11" t="s">
        <v>5</v>
      </c>
      <c r="C19" s="11"/>
      <c r="D19" s="111" t="s">
        <v>6</v>
      </c>
      <c r="E19" s="111"/>
      <c r="F19" s="111"/>
      <c r="G19" s="111"/>
      <c r="H19" s="46">
        <v>23</v>
      </c>
      <c r="I19" s="41">
        <f>SUM(H19)+3.4</f>
        <v>26.4</v>
      </c>
      <c r="J19" s="41">
        <f>SUM(I19)+3.4</f>
        <v>29.799999999999997</v>
      </c>
      <c r="K19" s="41">
        <f>SUM(J19)+3.4</f>
        <v>33.199999999999996</v>
      </c>
      <c r="L19" s="41">
        <f>SUM(K19)+3.5</f>
        <v>36.699999999999996</v>
      </c>
      <c r="M19" s="110"/>
    </row>
    <row r="20" spans="1:13" s="2" customFormat="1" ht="14.1" customHeight="1" x14ac:dyDescent="0.3">
      <c r="A20" s="106"/>
      <c r="B20" s="38" t="s">
        <v>16</v>
      </c>
      <c r="C20" s="38"/>
      <c r="D20" s="43" t="s">
        <v>30</v>
      </c>
      <c r="E20" s="44"/>
      <c r="F20" s="44"/>
      <c r="G20" s="45"/>
      <c r="H20" s="46"/>
      <c r="I20" s="41"/>
      <c r="J20" s="41"/>
      <c r="K20" s="41"/>
      <c r="L20" s="41"/>
      <c r="M20" s="110"/>
    </row>
    <row r="21" spans="1:13" s="2" customFormat="1" ht="14.1" customHeight="1" x14ac:dyDescent="0.3">
      <c r="A21" s="106">
        <v>10</v>
      </c>
      <c r="B21" s="11" t="s">
        <v>7</v>
      </c>
      <c r="C21" s="11"/>
      <c r="D21" s="31" t="s">
        <v>8</v>
      </c>
      <c r="E21" s="32"/>
      <c r="F21" s="32"/>
      <c r="G21" s="33"/>
      <c r="H21" s="46">
        <v>27</v>
      </c>
      <c r="I21" s="41">
        <f>SUM(H21)+1.6</f>
        <v>28.6</v>
      </c>
      <c r="J21" s="41">
        <f>SUM(I21)+1.6</f>
        <v>30.200000000000003</v>
      </c>
      <c r="K21" s="41">
        <f>SUM(J21)+1.6</f>
        <v>31.800000000000004</v>
      </c>
      <c r="L21" s="41">
        <f>SUM(K21)+1.6</f>
        <v>33.400000000000006</v>
      </c>
      <c r="M21" s="110"/>
    </row>
    <row r="22" spans="1:13" s="2" customFormat="1" ht="14.1" customHeight="1" x14ac:dyDescent="0.3">
      <c r="A22" s="106"/>
      <c r="B22" s="38" t="s">
        <v>17</v>
      </c>
      <c r="C22" s="38"/>
      <c r="D22" s="43" t="s">
        <v>35</v>
      </c>
      <c r="E22" s="44"/>
      <c r="F22" s="44"/>
      <c r="G22" s="45"/>
      <c r="H22" s="46"/>
      <c r="I22" s="41"/>
      <c r="J22" s="41"/>
      <c r="K22" s="41"/>
      <c r="L22" s="41"/>
      <c r="M22" s="110"/>
    </row>
    <row r="23" spans="1:13" s="2" customFormat="1" ht="14.1" customHeight="1" x14ac:dyDescent="0.3">
      <c r="A23" s="106">
        <v>11</v>
      </c>
      <c r="B23" s="29" t="s">
        <v>47</v>
      </c>
      <c r="C23" s="30"/>
      <c r="D23" s="111" t="s">
        <v>36</v>
      </c>
      <c r="E23" s="111"/>
      <c r="F23" s="111"/>
      <c r="G23" s="111"/>
      <c r="H23" s="46">
        <v>13.4</v>
      </c>
      <c r="I23" s="41">
        <f>SUM(H23)+0.6</f>
        <v>14</v>
      </c>
      <c r="J23" s="41">
        <f>SUM(I23)+0.6</f>
        <v>14.6</v>
      </c>
      <c r="K23" s="41">
        <f>SUM(J23)+0.6</f>
        <v>15.2</v>
      </c>
      <c r="L23" s="113">
        <f>SUM(K23)+0.6</f>
        <v>15.799999999999999</v>
      </c>
      <c r="M23" s="110"/>
    </row>
    <row r="24" spans="1:13" s="2" customFormat="1" ht="14.1" customHeight="1" x14ac:dyDescent="0.3">
      <c r="A24" s="106"/>
      <c r="B24" s="38" t="s">
        <v>18</v>
      </c>
      <c r="C24" s="38"/>
      <c r="D24" s="43" t="s">
        <v>37</v>
      </c>
      <c r="E24" s="44"/>
      <c r="F24" s="44"/>
      <c r="G24" s="45"/>
      <c r="H24" s="46"/>
      <c r="I24" s="41"/>
      <c r="J24" s="41"/>
      <c r="K24" s="41"/>
      <c r="L24" s="113"/>
      <c r="M24" s="110"/>
    </row>
    <row r="25" spans="1:13" s="2" customFormat="1" ht="14.1" customHeight="1" x14ac:dyDescent="0.3">
      <c r="A25" s="106">
        <v>12</v>
      </c>
      <c r="B25" s="29" t="s">
        <v>57</v>
      </c>
      <c r="C25" s="30"/>
      <c r="D25" s="114" t="s">
        <v>49</v>
      </c>
      <c r="E25" s="115"/>
      <c r="F25" s="115"/>
      <c r="G25" s="116"/>
      <c r="H25" s="46">
        <v>3.5</v>
      </c>
      <c r="I25" s="41">
        <f>SUM(H25)+0.3</f>
        <v>3.8</v>
      </c>
      <c r="J25" s="41">
        <f>SUM(I25)+0.3</f>
        <v>4.0999999999999996</v>
      </c>
      <c r="K25" s="41">
        <f>SUM(J25)+0.3</f>
        <v>4.3999999999999995</v>
      </c>
      <c r="L25" s="113">
        <f>SUM(K25)+0.3</f>
        <v>4.6999999999999993</v>
      </c>
      <c r="M25" s="39"/>
    </row>
    <row r="26" spans="1:13" s="2" customFormat="1" ht="14.1" customHeight="1" x14ac:dyDescent="0.3">
      <c r="A26" s="106"/>
      <c r="B26" s="92" t="s">
        <v>58</v>
      </c>
      <c r="C26" s="93"/>
      <c r="D26" s="43" t="s">
        <v>48</v>
      </c>
      <c r="E26" s="44"/>
      <c r="F26" s="44"/>
      <c r="G26" s="45"/>
      <c r="H26" s="46"/>
      <c r="I26" s="41"/>
      <c r="J26" s="41"/>
      <c r="K26" s="41"/>
      <c r="L26" s="113"/>
      <c r="M26" s="40"/>
    </row>
    <row r="27" spans="1:13" s="2" customFormat="1" ht="14.1" customHeight="1" x14ac:dyDescent="0.3">
      <c r="A27" s="106">
        <v>13</v>
      </c>
      <c r="B27" s="29" t="s">
        <v>59</v>
      </c>
      <c r="C27" s="30"/>
      <c r="D27" s="114"/>
      <c r="E27" s="115"/>
      <c r="F27" s="115"/>
      <c r="G27" s="116"/>
      <c r="H27" s="46">
        <v>8.3000000000000007</v>
      </c>
      <c r="I27" s="41">
        <f>SUM(H27)+1.5</f>
        <v>9.8000000000000007</v>
      </c>
      <c r="J27" s="41">
        <f>SUM(I27)+1.5</f>
        <v>11.3</v>
      </c>
      <c r="K27" s="41">
        <f>SUM(J27)+1.6</f>
        <v>12.9</v>
      </c>
      <c r="L27" s="41">
        <f>SUM(K27)+1.5</f>
        <v>14.4</v>
      </c>
      <c r="M27" s="39"/>
    </row>
    <row r="28" spans="1:13" s="2" customFormat="1" ht="14.1" customHeight="1" x14ac:dyDescent="0.3">
      <c r="A28" s="106"/>
      <c r="B28" s="92" t="s">
        <v>60</v>
      </c>
      <c r="C28" s="93"/>
      <c r="D28" s="43"/>
      <c r="E28" s="44"/>
      <c r="F28" s="44"/>
      <c r="G28" s="45"/>
      <c r="H28" s="46"/>
      <c r="I28" s="41"/>
      <c r="J28" s="41"/>
      <c r="K28" s="41"/>
      <c r="L28" s="41"/>
      <c r="M28" s="40"/>
    </row>
    <row r="29" spans="1:13" s="2" customFormat="1" ht="14.1" customHeight="1" x14ac:dyDescent="0.3">
      <c r="A29" s="106">
        <v>14</v>
      </c>
      <c r="B29" s="29" t="s">
        <v>175</v>
      </c>
      <c r="C29" s="30"/>
      <c r="D29" s="114"/>
      <c r="E29" s="115"/>
      <c r="F29" s="115"/>
      <c r="G29" s="116"/>
      <c r="H29" s="46">
        <v>8.6</v>
      </c>
      <c r="I29" s="41">
        <f>SUM(H29)+1.4</f>
        <v>10</v>
      </c>
      <c r="J29" s="41">
        <f>SUM(I29)+1.6</f>
        <v>11.6</v>
      </c>
      <c r="K29" s="41">
        <f>SUM(J29)+1.6</f>
        <v>13.2</v>
      </c>
      <c r="L29" s="41">
        <f>SUM(K29)+1.5</f>
        <v>14.7</v>
      </c>
      <c r="M29" s="39"/>
    </row>
    <row r="30" spans="1:13" s="2" customFormat="1" ht="14.1" customHeight="1" thickBot="1" x14ac:dyDescent="0.35">
      <c r="A30" s="117"/>
      <c r="B30" s="120" t="s">
        <v>176</v>
      </c>
      <c r="C30" s="121"/>
      <c r="D30" s="122"/>
      <c r="E30" s="123"/>
      <c r="F30" s="123"/>
      <c r="G30" s="124"/>
      <c r="H30" s="118"/>
      <c r="I30" s="119"/>
      <c r="J30" s="119"/>
      <c r="K30" s="119"/>
      <c r="L30" s="119"/>
      <c r="M30" s="125"/>
    </row>
    <row r="31" spans="1:13" s="2" customFormat="1" ht="14.1" customHeight="1" thickTop="1" x14ac:dyDescent="0.3">
      <c r="A31" s="105">
        <v>15</v>
      </c>
      <c r="B31" s="76" t="s">
        <v>61</v>
      </c>
      <c r="C31" s="77"/>
      <c r="D31" s="96" t="s">
        <v>62</v>
      </c>
      <c r="E31" s="97"/>
      <c r="F31" s="97"/>
      <c r="G31" s="98"/>
      <c r="H31" s="71">
        <v>43</v>
      </c>
      <c r="I31" s="64">
        <f>SUM(H31)+2</f>
        <v>45</v>
      </c>
      <c r="J31" s="64">
        <f>SUM(I31)+3</f>
        <v>48</v>
      </c>
      <c r="K31" s="64">
        <f>SUM(J31)+3</f>
        <v>51</v>
      </c>
      <c r="L31" s="64">
        <f>SUM(K31)+3</f>
        <v>54</v>
      </c>
      <c r="M31" s="126">
        <f>SUM(L31)+3</f>
        <v>57</v>
      </c>
    </row>
    <row r="32" spans="1:13" s="2" customFormat="1" ht="14.1" customHeight="1" x14ac:dyDescent="0.3">
      <c r="A32" s="106"/>
      <c r="B32" s="22" t="s">
        <v>63</v>
      </c>
      <c r="C32" s="23"/>
      <c r="D32" s="24" t="s">
        <v>64</v>
      </c>
      <c r="E32" s="25"/>
      <c r="F32" s="25"/>
      <c r="G32" s="26"/>
      <c r="H32" s="37"/>
      <c r="I32" s="20"/>
      <c r="J32" s="20"/>
      <c r="K32" s="20"/>
      <c r="L32" s="20"/>
      <c r="M32" s="127"/>
    </row>
    <row r="33" spans="1:13" s="2" customFormat="1" ht="14.1" customHeight="1" x14ac:dyDescent="0.3">
      <c r="A33" s="106">
        <v>16</v>
      </c>
      <c r="B33" s="76" t="s">
        <v>65</v>
      </c>
      <c r="C33" s="77"/>
      <c r="D33" s="96"/>
      <c r="E33" s="97"/>
      <c r="F33" s="97"/>
      <c r="G33" s="98"/>
      <c r="H33" s="71"/>
      <c r="I33" s="64"/>
      <c r="J33" s="64"/>
      <c r="K33" s="64"/>
      <c r="L33" s="64"/>
      <c r="M33" s="126"/>
    </row>
    <row r="34" spans="1:13" s="2" customFormat="1" ht="14.1" customHeight="1" x14ac:dyDescent="0.3">
      <c r="A34" s="106"/>
      <c r="B34" s="22" t="s">
        <v>66</v>
      </c>
      <c r="C34" s="23"/>
      <c r="D34" s="24"/>
      <c r="E34" s="25"/>
      <c r="F34" s="25"/>
      <c r="G34" s="26"/>
      <c r="H34" s="37"/>
      <c r="I34" s="20"/>
      <c r="J34" s="20"/>
      <c r="K34" s="20"/>
      <c r="L34" s="20"/>
      <c r="M34" s="127"/>
    </row>
    <row r="35" spans="1:13" s="2" customFormat="1" ht="14.1" customHeight="1" x14ac:dyDescent="0.3">
      <c r="A35" s="106">
        <v>17</v>
      </c>
      <c r="B35" s="76" t="s">
        <v>67</v>
      </c>
      <c r="C35" s="77"/>
      <c r="D35" s="96"/>
      <c r="E35" s="97"/>
      <c r="F35" s="97"/>
      <c r="G35" s="98"/>
      <c r="H35" s="71"/>
      <c r="I35" s="64"/>
      <c r="J35" s="64"/>
      <c r="K35" s="64"/>
      <c r="L35" s="64"/>
      <c r="M35" s="126"/>
    </row>
    <row r="36" spans="1:13" s="2" customFormat="1" ht="14.1" customHeight="1" x14ac:dyDescent="0.3">
      <c r="A36" s="106"/>
      <c r="B36" s="22" t="s">
        <v>68</v>
      </c>
      <c r="C36" s="23"/>
      <c r="D36" s="24"/>
      <c r="E36" s="25"/>
      <c r="F36" s="25"/>
      <c r="G36" s="26"/>
      <c r="H36" s="37"/>
      <c r="I36" s="20"/>
      <c r="J36" s="20"/>
      <c r="K36" s="20"/>
      <c r="L36" s="20"/>
      <c r="M36" s="127"/>
    </row>
    <row r="37" spans="1:13" s="2" customFormat="1" ht="14.1" customHeight="1" x14ac:dyDescent="0.3">
      <c r="A37" s="106">
        <v>18</v>
      </c>
      <c r="B37" s="29" t="s">
        <v>69</v>
      </c>
      <c r="C37" s="30"/>
      <c r="D37" s="101"/>
      <c r="E37" s="102"/>
      <c r="F37" s="102"/>
      <c r="G37" s="103"/>
      <c r="H37" s="34"/>
      <c r="I37" s="9"/>
      <c r="J37" s="9"/>
      <c r="K37" s="9"/>
      <c r="L37" s="9"/>
      <c r="M37" s="128"/>
    </row>
    <row r="38" spans="1:13" s="2" customFormat="1" ht="14.1" customHeight="1" x14ac:dyDescent="0.3">
      <c r="A38" s="106"/>
      <c r="B38" s="22" t="s">
        <v>70</v>
      </c>
      <c r="C38" s="23"/>
      <c r="D38" s="73"/>
      <c r="E38" s="74"/>
      <c r="F38" s="74"/>
      <c r="G38" s="75"/>
      <c r="H38" s="37"/>
      <c r="I38" s="20"/>
      <c r="J38" s="20"/>
      <c r="K38" s="20"/>
      <c r="L38" s="20"/>
      <c r="M38" s="127"/>
    </row>
    <row r="39" spans="1:13" s="2" customFormat="1" ht="14.1" customHeight="1" x14ac:dyDescent="0.3">
      <c r="A39" s="106">
        <v>19</v>
      </c>
      <c r="B39" s="76" t="s">
        <v>71</v>
      </c>
      <c r="C39" s="77"/>
      <c r="D39" s="96"/>
      <c r="E39" s="97"/>
      <c r="F39" s="97"/>
      <c r="G39" s="98"/>
      <c r="H39" s="71">
        <v>65</v>
      </c>
      <c r="I39" s="64">
        <f>SUM(H39)+3.5</f>
        <v>68.5</v>
      </c>
      <c r="J39" s="64">
        <f>SUM(I39)+3.5</f>
        <v>72</v>
      </c>
      <c r="K39" s="64">
        <f>SUM(J39)+3.5</f>
        <v>75.5</v>
      </c>
      <c r="L39" s="64">
        <f>SUM(K39)+3.5</f>
        <v>79</v>
      </c>
      <c r="M39" s="126">
        <f>SUM(L39)+3.5</f>
        <v>82.5</v>
      </c>
    </row>
    <row r="40" spans="1:13" s="2" customFormat="1" ht="14.1" customHeight="1" x14ac:dyDescent="0.3">
      <c r="A40" s="106"/>
      <c r="B40" s="22" t="s">
        <v>72</v>
      </c>
      <c r="C40" s="23"/>
      <c r="D40" s="24"/>
      <c r="E40" s="25"/>
      <c r="F40" s="25"/>
      <c r="G40" s="26"/>
      <c r="H40" s="37"/>
      <c r="I40" s="20"/>
      <c r="J40" s="20"/>
      <c r="K40" s="20"/>
      <c r="L40" s="20"/>
      <c r="M40" s="127"/>
    </row>
    <row r="41" spans="1:13" s="2" customFormat="1" ht="14.1" customHeight="1" x14ac:dyDescent="0.3">
      <c r="A41" s="106">
        <v>20</v>
      </c>
      <c r="B41" s="29" t="s">
        <v>73</v>
      </c>
      <c r="C41" s="30"/>
      <c r="D41" s="31" t="s">
        <v>74</v>
      </c>
      <c r="E41" s="32"/>
      <c r="F41" s="32"/>
      <c r="G41" s="33"/>
      <c r="H41" s="34">
        <v>68</v>
      </c>
      <c r="I41" s="9">
        <f>SUM(H41)+4</f>
        <v>72</v>
      </c>
      <c r="J41" s="9">
        <f>SUM(I41)+4</f>
        <v>76</v>
      </c>
      <c r="K41" s="9">
        <f>SUM(J41)+4</f>
        <v>80</v>
      </c>
      <c r="L41" s="9">
        <f>SUM(K41)+4</f>
        <v>84</v>
      </c>
      <c r="M41" s="128">
        <f>SUM(L41)+4</f>
        <v>88</v>
      </c>
    </row>
    <row r="42" spans="1:13" s="2" customFormat="1" ht="14.1" customHeight="1" x14ac:dyDescent="0.3">
      <c r="A42" s="106"/>
      <c r="B42" s="22" t="s">
        <v>75</v>
      </c>
      <c r="C42" s="23"/>
      <c r="D42" s="24" t="s">
        <v>76</v>
      </c>
      <c r="E42" s="25"/>
      <c r="F42" s="25"/>
      <c r="G42" s="26"/>
      <c r="H42" s="37"/>
      <c r="I42" s="20"/>
      <c r="J42" s="20"/>
      <c r="K42" s="20"/>
      <c r="L42" s="20"/>
      <c r="M42" s="127"/>
    </row>
    <row r="43" spans="1:13" s="2" customFormat="1" ht="14.1" customHeight="1" x14ac:dyDescent="0.3">
      <c r="A43" s="106">
        <v>21</v>
      </c>
      <c r="B43" s="29" t="s">
        <v>77</v>
      </c>
      <c r="C43" s="30"/>
      <c r="D43" s="31"/>
      <c r="E43" s="32"/>
      <c r="F43" s="32"/>
      <c r="G43" s="33"/>
      <c r="H43" s="34">
        <v>12.5</v>
      </c>
      <c r="I43" s="9">
        <f>SUM(H43)+0.7</f>
        <v>13.2</v>
      </c>
      <c r="J43" s="9">
        <f>SUM(I43)+0.7</f>
        <v>13.899999999999999</v>
      </c>
      <c r="K43" s="9">
        <f>SUM(J43)+0.7</f>
        <v>14.599999999999998</v>
      </c>
      <c r="L43" s="11">
        <f>SUM(K43)+1.2</f>
        <v>15.799999999999997</v>
      </c>
      <c r="M43" s="128">
        <f>SUM(L43)+0.7</f>
        <v>16.499999999999996</v>
      </c>
    </row>
    <row r="44" spans="1:13" s="2" customFormat="1" ht="14.1" customHeight="1" x14ac:dyDescent="0.3">
      <c r="A44" s="106"/>
      <c r="B44" s="22" t="s">
        <v>78</v>
      </c>
      <c r="C44" s="23"/>
      <c r="D44" s="61" t="s">
        <v>79</v>
      </c>
      <c r="E44" s="62"/>
      <c r="F44" s="62"/>
      <c r="G44" s="63"/>
      <c r="H44" s="37"/>
      <c r="I44" s="20"/>
      <c r="J44" s="20"/>
      <c r="K44" s="20"/>
      <c r="L44" s="38"/>
      <c r="M44" s="127"/>
    </row>
    <row r="45" spans="1:13" s="2" customFormat="1" ht="14.1" customHeight="1" x14ac:dyDescent="0.3">
      <c r="A45" s="106">
        <v>22</v>
      </c>
      <c r="B45" s="29" t="s">
        <v>80</v>
      </c>
      <c r="C45" s="30"/>
      <c r="D45" s="31"/>
      <c r="E45" s="32"/>
      <c r="F45" s="32"/>
      <c r="G45" s="33"/>
      <c r="H45" s="34"/>
      <c r="I45" s="9"/>
      <c r="J45" s="9"/>
      <c r="K45" s="9"/>
      <c r="L45" s="11"/>
      <c r="M45" s="128">
        <f>SUM(L45)+0.7</f>
        <v>0.7</v>
      </c>
    </row>
    <row r="46" spans="1:13" s="2" customFormat="1" ht="14.1" customHeight="1" x14ac:dyDescent="0.3">
      <c r="A46" s="106"/>
      <c r="B46" s="22" t="s">
        <v>81</v>
      </c>
      <c r="C46" s="23"/>
      <c r="D46" s="61" t="s">
        <v>82</v>
      </c>
      <c r="E46" s="62"/>
      <c r="F46" s="62"/>
      <c r="G46" s="63"/>
      <c r="H46" s="37"/>
      <c r="I46" s="20"/>
      <c r="J46" s="20"/>
      <c r="K46" s="20"/>
      <c r="L46" s="38"/>
      <c r="M46" s="127"/>
    </row>
    <row r="47" spans="1:13" s="2" customFormat="1" ht="14.1" customHeight="1" x14ac:dyDescent="0.3">
      <c r="A47" s="106">
        <v>23</v>
      </c>
      <c r="B47" s="29" t="s">
        <v>126</v>
      </c>
      <c r="C47" s="30"/>
      <c r="D47" s="31"/>
      <c r="E47" s="32"/>
      <c r="F47" s="32"/>
      <c r="G47" s="33"/>
      <c r="H47" s="34"/>
      <c r="I47" s="9"/>
      <c r="J47" s="9"/>
      <c r="K47" s="9"/>
      <c r="L47" s="9"/>
      <c r="M47" s="128">
        <f>SUM(L47)+0</f>
        <v>0</v>
      </c>
    </row>
    <row r="48" spans="1:13" s="2" customFormat="1" ht="14.1" customHeight="1" x14ac:dyDescent="0.3">
      <c r="A48" s="106"/>
      <c r="B48" s="22" t="s">
        <v>127</v>
      </c>
      <c r="C48" s="23"/>
      <c r="D48" s="61"/>
      <c r="E48" s="62"/>
      <c r="F48" s="62"/>
      <c r="G48" s="63"/>
      <c r="H48" s="37"/>
      <c r="I48" s="20"/>
      <c r="J48" s="20"/>
      <c r="K48" s="20"/>
      <c r="L48" s="20"/>
      <c r="M48" s="127"/>
    </row>
    <row r="49" spans="1:13" s="2" customFormat="1" ht="14.1" customHeight="1" x14ac:dyDescent="0.3">
      <c r="A49" s="106">
        <v>24</v>
      </c>
      <c r="B49" s="29" t="s">
        <v>83</v>
      </c>
      <c r="C49" s="30"/>
      <c r="D49" s="31" t="s">
        <v>45</v>
      </c>
      <c r="E49" s="32"/>
      <c r="F49" s="32"/>
      <c r="G49" s="33"/>
      <c r="H49" s="34">
        <v>45</v>
      </c>
      <c r="I49" s="9">
        <f>SUM(H49)+7</f>
        <v>52</v>
      </c>
      <c r="J49" s="9">
        <f>SUM(I49)+7</f>
        <v>59</v>
      </c>
      <c r="K49" s="9">
        <f>SUM(J49)+7</f>
        <v>66</v>
      </c>
      <c r="L49" s="9">
        <f>SUM(K49)+6</f>
        <v>72</v>
      </c>
      <c r="M49" s="128">
        <f>SUM(L49)+6</f>
        <v>78</v>
      </c>
    </row>
    <row r="50" spans="1:13" s="2" customFormat="1" ht="14.1" customHeight="1" x14ac:dyDescent="0.3">
      <c r="A50" s="106"/>
      <c r="B50" s="22" t="s">
        <v>186</v>
      </c>
      <c r="C50" s="23"/>
      <c r="D50" s="24" t="s">
        <v>85</v>
      </c>
      <c r="E50" s="25"/>
      <c r="F50" s="25"/>
      <c r="G50" s="26"/>
      <c r="H50" s="37"/>
      <c r="I50" s="20"/>
      <c r="J50" s="20"/>
      <c r="K50" s="20"/>
      <c r="L50" s="20"/>
      <c r="M50" s="127"/>
    </row>
    <row r="51" spans="1:13" s="2" customFormat="1" ht="14.1" customHeight="1" x14ac:dyDescent="0.3">
      <c r="A51" s="106">
        <v>25</v>
      </c>
      <c r="B51" s="29" t="s">
        <v>114</v>
      </c>
      <c r="C51" s="30"/>
      <c r="D51" s="31"/>
      <c r="E51" s="32"/>
      <c r="F51" s="32"/>
      <c r="G51" s="33"/>
      <c r="H51" s="34">
        <v>21</v>
      </c>
      <c r="I51" s="41">
        <f>SUM(H51)-1</f>
        <v>20</v>
      </c>
      <c r="J51" s="41">
        <f>SUM(I51)+1</f>
        <v>21</v>
      </c>
      <c r="K51" s="41">
        <f>SUM(J51)+1</f>
        <v>22</v>
      </c>
      <c r="L51" s="41">
        <f>SUM(K51)+1</f>
        <v>23</v>
      </c>
      <c r="M51" s="128">
        <f>SUM(L51)+1</f>
        <v>24</v>
      </c>
    </row>
    <row r="52" spans="1:13" s="2" customFormat="1" ht="14.1" customHeight="1" x14ac:dyDescent="0.3">
      <c r="A52" s="106"/>
      <c r="B52" s="22" t="s">
        <v>115</v>
      </c>
      <c r="C52" s="23"/>
      <c r="D52" s="43"/>
      <c r="E52" s="44"/>
      <c r="F52" s="44"/>
      <c r="G52" s="45"/>
      <c r="H52" s="37"/>
      <c r="I52" s="41"/>
      <c r="J52" s="41"/>
      <c r="K52" s="41"/>
      <c r="L52" s="41"/>
      <c r="M52" s="127"/>
    </row>
    <row r="53" spans="1:13" s="2" customFormat="1" ht="14.1" customHeight="1" x14ac:dyDescent="0.3">
      <c r="A53" s="106">
        <v>26</v>
      </c>
      <c r="B53" s="29" t="s">
        <v>90</v>
      </c>
      <c r="C53" s="30"/>
      <c r="D53" s="31" t="s">
        <v>91</v>
      </c>
      <c r="E53" s="32"/>
      <c r="F53" s="32"/>
      <c r="G53" s="33"/>
      <c r="H53" s="34">
        <v>19.8</v>
      </c>
      <c r="I53" s="9">
        <f>SUM(H53)+1.1</f>
        <v>20.900000000000002</v>
      </c>
      <c r="J53" s="9">
        <f>SUM(I53)+1.1</f>
        <v>22.000000000000004</v>
      </c>
      <c r="K53" s="11">
        <f>SUM(J53)+1.1</f>
        <v>23.100000000000005</v>
      </c>
      <c r="L53" s="9">
        <f>SUM(K53)+1.6</f>
        <v>24.700000000000006</v>
      </c>
      <c r="M53" s="128">
        <f>SUM(L53)+1.1</f>
        <v>25.800000000000008</v>
      </c>
    </row>
    <row r="54" spans="1:13" s="2" customFormat="1" ht="14.1" customHeight="1" x14ac:dyDescent="0.3">
      <c r="A54" s="106"/>
      <c r="B54" s="22" t="s">
        <v>92</v>
      </c>
      <c r="C54" s="23"/>
      <c r="D54" s="24" t="s">
        <v>93</v>
      </c>
      <c r="E54" s="25"/>
      <c r="F54" s="25"/>
      <c r="G54" s="26"/>
      <c r="H54" s="37"/>
      <c r="I54" s="20"/>
      <c r="J54" s="20"/>
      <c r="K54" s="38"/>
      <c r="L54" s="20"/>
      <c r="M54" s="127"/>
    </row>
    <row r="55" spans="1:13" s="2" customFormat="1" ht="14.1" customHeight="1" x14ac:dyDescent="0.3">
      <c r="A55" s="106">
        <v>27</v>
      </c>
      <c r="B55" s="29" t="s">
        <v>94</v>
      </c>
      <c r="C55" s="30"/>
      <c r="D55" s="31" t="s">
        <v>91</v>
      </c>
      <c r="E55" s="32"/>
      <c r="F55" s="32"/>
      <c r="G55" s="33"/>
      <c r="H55" s="34">
        <v>26.2</v>
      </c>
      <c r="I55" s="9">
        <f>SUM(H55)+1.3</f>
        <v>27.5</v>
      </c>
      <c r="J55" s="9">
        <f>SUM(I55)+1.3</f>
        <v>28.8</v>
      </c>
      <c r="K55" s="11">
        <f>SUM(J55)+1.3</f>
        <v>30.1</v>
      </c>
      <c r="L55" s="9">
        <f>SUM(K55)+1.8</f>
        <v>31.900000000000002</v>
      </c>
      <c r="M55" s="128">
        <f>SUM(L55)+1.3</f>
        <v>33.200000000000003</v>
      </c>
    </row>
    <row r="56" spans="1:13" s="2" customFormat="1" ht="14.1" customHeight="1" x14ac:dyDescent="0.3">
      <c r="A56" s="106"/>
      <c r="B56" s="22" t="s">
        <v>95</v>
      </c>
      <c r="C56" s="23"/>
      <c r="D56" s="24" t="s">
        <v>93</v>
      </c>
      <c r="E56" s="25"/>
      <c r="F56" s="25"/>
      <c r="G56" s="26"/>
      <c r="H56" s="37"/>
      <c r="I56" s="20"/>
      <c r="J56" s="20"/>
      <c r="K56" s="38"/>
      <c r="L56" s="20"/>
      <c r="M56" s="127"/>
    </row>
    <row r="57" spans="1:13" s="2" customFormat="1" ht="14.1" customHeight="1" x14ac:dyDescent="0.3">
      <c r="A57" s="106">
        <v>28</v>
      </c>
      <c r="B57" s="29" t="s">
        <v>96</v>
      </c>
      <c r="C57" s="30"/>
      <c r="D57" s="31" t="s">
        <v>97</v>
      </c>
      <c r="E57" s="32"/>
      <c r="F57" s="32"/>
      <c r="G57" s="33"/>
      <c r="H57" s="34">
        <v>40.9</v>
      </c>
      <c r="I57" s="9">
        <f>SUM(H57)+3</f>
        <v>43.9</v>
      </c>
      <c r="J57" s="9">
        <f>SUM(I57)+2.8</f>
        <v>46.699999999999996</v>
      </c>
      <c r="K57" s="9">
        <f>SUM(J57)+2.8</f>
        <v>49.499999999999993</v>
      </c>
      <c r="L57" s="9">
        <f>SUM(K57)+2.7</f>
        <v>52.199999999999996</v>
      </c>
      <c r="M57" s="128">
        <f>SUM(L57)+2.6</f>
        <v>54.8</v>
      </c>
    </row>
    <row r="58" spans="1:13" s="2" customFormat="1" ht="14.1" customHeight="1" x14ac:dyDescent="0.3">
      <c r="A58" s="106"/>
      <c r="B58" s="22" t="s">
        <v>98</v>
      </c>
      <c r="C58" s="23"/>
      <c r="D58" s="24" t="s">
        <v>99</v>
      </c>
      <c r="E58" s="25"/>
      <c r="F58" s="25"/>
      <c r="G58" s="26"/>
      <c r="H58" s="37"/>
      <c r="I58" s="20"/>
      <c r="J58" s="20"/>
      <c r="K58" s="20"/>
      <c r="L58" s="20"/>
      <c r="M58" s="127"/>
    </row>
    <row r="59" spans="1:13" s="2" customFormat="1" ht="14.1" customHeight="1" x14ac:dyDescent="0.3">
      <c r="A59" s="106">
        <v>29</v>
      </c>
      <c r="B59" s="29" t="s">
        <v>100</v>
      </c>
      <c r="C59" s="30"/>
      <c r="D59" s="31" t="s">
        <v>101</v>
      </c>
      <c r="E59" s="32"/>
      <c r="F59" s="32"/>
      <c r="G59" s="33"/>
      <c r="H59" s="34">
        <v>26</v>
      </c>
      <c r="I59" s="9">
        <f>SUM(H59)+6</f>
        <v>32</v>
      </c>
      <c r="J59" s="9">
        <f>SUM(I59)+6</f>
        <v>38</v>
      </c>
      <c r="K59" s="9">
        <f>SUM(J59)+6</f>
        <v>44</v>
      </c>
      <c r="L59" s="9">
        <f>SUM(K59)+4.5</f>
        <v>48.5</v>
      </c>
      <c r="M59" s="128">
        <f>SUM(L59)+5</f>
        <v>53.5</v>
      </c>
    </row>
    <row r="60" spans="1:13" s="2" customFormat="1" ht="14.1" customHeight="1" x14ac:dyDescent="0.3">
      <c r="A60" s="106"/>
      <c r="B60" s="22" t="s">
        <v>102</v>
      </c>
      <c r="C60" s="23"/>
      <c r="D60" s="24" t="s">
        <v>103</v>
      </c>
      <c r="E60" s="25"/>
      <c r="F60" s="25"/>
      <c r="G60" s="26"/>
      <c r="H60" s="37"/>
      <c r="I60" s="20"/>
      <c r="J60" s="20"/>
      <c r="K60" s="20"/>
      <c r="L60" s="20"/>
      <c r="M60" s="127"/>
    </row>
    <row r="61" spans="1:13" s="2" customFormat="1" ht="14.1" customHeight="1" x14ac:dyDescent="0.3">
      <c r="A61" s="106">
        <v>30</v>
      </c>
      <c r="B61" s="29" t="s">
        <v>104</v>
      </c>
      <c r="C61" s="30"/>
      <c r="D61" s="31" t="s">
        <v>44</v>
      </c>
      <c r="E61" s="32"/>
      <c r="F61" s="32"/>
      <c r="G61" s="33"/>
      <c r="H61" s="34">
        <v>36.700000000000003</v>
      </c>
      <c r="I61" s="9">
        <f>SUM(H61)+2</f>
        <v>38.700000000000003</v>
      </c>
      <c r="J61" s="9">
        <f>SUM(I61)+2</f>
        <v>40.700000000000003</v>
      </c>
      <c r="K61" s="9">
        <f>SUM(J61)+2</f>
        <v>42.7</v>
      </c>
      <c r="L61" s="9">
        <f>SUM(K61)+2</f>
        <v>44.7</v>
      </c>
      <c r="M61" s="128">
        <f>SUM(L61)+2</f>
        <v>46.7</v>
      </c>
    </row>
    <row r="62" spans="1:13" s="2" customFormat="1" ht="14.1" customHeight="1" x14ac:dyDescent="0.3">
      <c r="A62" s="106"/>
      <c r="B62" s="22" t="s">
        <v>105</v>
      </c>
      <c r="C62" s="23"/>
      <c r="D62" s="24" t="s">
        <v>44</v>
      </c>
      <c r="E62" s="25"/>
      <c r="F62" s="25"/>
      <c r="G62" s="26"/>
      <c r="H62" s="37"/>
      <c r="I62" s="20"/>
      <c r="J62" s="20"/>
      <c r="K62" s="20"/>
      <c r="L62" s="20"/>
      <c r="M62" s="127"/>
    </row>
    <row r="63" spans="1:13" s="2" customFormat="1" ht="14.1" customHeight="1" x14ac:dyDescent="0.3">
      <c r="A63" s="106">
        <v>31</v>
      </c>
      <c r="B63" s="29" t="s">
        <v>106</v>
      </c>
      <c r="C63" s="30"/>
      <c r="D63" s="31" t="s">
        <v>107</v>
      </c>
      <c r="E63" s="32"/>
      <c r="F63" s="32"/>
      <c r="G63" s="33"/>
      <c r="H63" s="34">
        <v>28</v>
      </c>
      <c r="I63" s="9">
        <f>SUM(H63)+3.3</f>
        <v>31.3</v>
      </c>
      <c r="J63" s="9">
        <f>SUM(I63)+3.3</f>
        <v>34.6</v>
      </c>
      <c r="K63" s="9">
        <f>SUM(J63)+3.3</f>
        <v>37.9</v>
      </c>
      <c r="L63" s="9">
        <f>SUM(K63)+3.2</f>
        <v>41.1</v>
      </c>
      <c r="M63" s="128">
        <f>SUM(L63)+3.1</f>
        <v>44.2</v>
      </c>
    </row>
    <row r="64" spans="1:13" s="2" customFormat="1" ht="14.1" customHeight="1" x14ac:dyDescent="0.3">
      <c r="A64" s="106"/>
      <c r="B64" s="22" t="s">
        <v>108</v>
      </c>
      <c r="C64" s="23"/>
      <c r="D64" s="24" t="s">
        <v>109</v>
      </c>
      <c r="E64" s="25"/>
      <c r="F64" s="25"/>
      <c r="G64" s="26"/>
      <c r="H64" s="37"/>
      <c r="I64" s="20"/>
      <c r="J64" s="20"/>
      <c r="K64" s="20"/>
      <c r="L64" s="20"/>
      <c r="M64" s="127"/>
    </row>
    <row r="65" spans="1:13" s="2" customFormat="1" ht="14.1" customHeight="1" x14ac:dyDescent="0.3">
      <c r="A65" s="106">
        <v>32</v>
      </c>
      <c r="B65" s="29" t="s">
        <v>116</v>
      </c>
      <c r="C65" s="30"/>
      <c r="D65" s="31" t="s">
        <v>117</v>
      </c>
      <c r="E65" s="32"/>
      <c r="F65" s="32"/>
      <c r="G65" s="33"/>
      <c r="H65" s="46">
        <v>3.9</v>
      </c>
      <c r="I65" s="41">
        <f>SUM(H65)+0.2</f>
        <v>4.0999999999999996</v>
      </c>
      <c r="J65" s="41">
        <f>SUM(I65)+0.2</f>
        <v>4.3</v>
      </c>
      <c r="K65" s="41">
        <f>SUM(J65)+0.2</f>
        <v>4.5</v>
      </c>
      <c r="L65" s="41">
        <f>SUM(K65)+0.2</f>
        <v>4.7</v>
      </c>
      <c r="M65" s="129">
        <f>SUM(L65)+0.3</f>
        <v>5</v>
      </c>
    </row>
    <row r="66" spans="1:13" s="2" customFormat="1" ht="14.1" customHeight="1" x14ac:dyDescent="0.3">
      <c r="A66" s="106"/>
      <c r="B66" s="22" t="s">
        <v>118</v>
      </c>
      <c r="C66" s="23"/>
      <c r="D66" s="24" t="s">
        <v>128</v>
      </c>
      <c r="E66" s="25"/>
      <c r="F66" s="25"/>
      <c r="G66" s="26"/>
      <c r="H66" s="46"/>
      <c r="I66" s="41"/>
      <c r="J66" s="41"/>
      <c r="K66" s="41"/>
      <c r="L66" s="41"/>
      <c r="M66" s="129"/>
    </row>
    <row r="67" spans="1:13" s="2" customFormat="1" ht="14.1" customHeight="1" x14ac:dyDescent="0.3">
      <c r="A67" s="106">
        <v>33</v>
      </c>
      <c r="B67" s="29" t="s">
        <v>120</v>
      </c>
      <c r="C67" s="30"/>
      <c r="D67" s="31" t="s">
        <v>121</v>
      </c>
      <c r="E67" s="32"/>
      <c r="F67" s="32"/>
      <c r="G67" s="33"/>
      <c r="H67" s="46">
        <v>8.5</v>
      </c>
      <c r="I67" s="41">
        <f>SUM(H67)+0.6</f>
        <v>9.1</v>
      </c>
      <c r="J67" s="41">
        <f>SUM(I67)+0.6</f>
        <v>9.6999999999999993</v>
      </c>
      <c r="K67" s="41">
        <f>SUM(J67)+0.6</f>
        <v>10.299999999999999</v>
      </c>
      <c r="L67" s="41">
        <f>SUM(K67)+0.6</f>
        <v>10.899999999999999</v>
      </c>
      <c r="M67" s="129">
        <f>SUM(L67)+0.7</f>
        <v>11.599999999999998</v>
      </c>
    </row>
    <row r="68" spans="1:13" s="2" customFormat="1" ht="14.1" customHeight="1" x14ac:dyDescent="0.3">
      <c r="A68" s="106"/>
      <c r="B68" s="22" t="s">
        <v>122</v>
      </c>
      <c r="C68" s="23"/>
      <c r="D68" s="24" t="s">
        <v>123</v>
      </c>
      <c r="E68" s="25"/>
      <c r="F68" s="25"/>
      <c r="G68" s="26"/>
      <c r="H68" s="46"/>
      <c r="I68" s="41"/>
      <c r="J68" s="41"/>
      <c r="K68" s="41"/>
      <c r="L68" s="41"/>
      <c r="M68" s="129"/>
    </row>
    <row r="69" spans="1:13" ht="14.1" customHeight="1" x14ac:dyDescent="0.3">
      <c r="A69" s="106">
        <v>34</v>
      </c>
      <c r="B69" s="29" t="s">
        <v>110</v>
      </c>
      <c r="C69" s="30"/>
      <c r="D69" s="111"/>
      <c r="E69" s="111"/>
      <c r="F69" s="111"/>
      <c r="G69" s="111"/>
      <c r="H69" s="34">
        <v>9.5</v>
      </c>
      <c r="I69" s="9">
        <f>SUM(H69)+0.5</f>
        <v>10</v>
      </c>
      <c r="J69" s="9">
        <f>SUM(I69)+0.5</f>
        <v>10.5</v>
      </c>
      <c r="K69" s="9">
        <f>SUM(J69)+0.5</f>
        <v>11</v>
      </c>
      <c r="L69" s="9">
        <f>SUM(K69)+0.5</f>
        <v>11.5</v>
      </c>
      <c r="M69" s="128">
        <f>SUM(L69)+0.5</f>
        <v>12</v>
      </c>
    </row>
    <row r="70" spans="1:13" ht="14.1" customHeight="1" x14ac:dyDescent="0.3">
      <c r="A70" s="106"/>
      <c r="B70" s="92" t="s">
        <v>111</v>
      </c>
      <c r="C70" s="93"/>
      <c r="D70" s="43"/>
      <c r="E70" s="44"/>
      <c r="F70" s="44"/>
      <c r="G70" s="45"/>
      <c r="H70" s="37"/>
      <c r="I70" s="20"/>
      <c r="J70" s="20"/>
      <c r="K70" s="20"/>
      <c r="L70" s="20"/>
      <c r="M70" s="127"/>
    </row>
    <row r="71" spans="1:13" ht="14.1" customHeight="1" x14ac:dyDescent="0.3">
      <c r="A71" s="106">
        <v>35</v>
      </c>
      <c r="B71" s="29" t="s">
        <v>112</v>
      </c>
      <c r="C71" s="30"/>
      <c r="D71" s="111"/>
      <c r="E71" s="111"/>
      <c r="F71" s="111"/>
      <c r="G71" s="111"/>
      <c r="H71" s="34">
        <v>10</v>
      </c>
      <c r="I71" s="9">
        <f>SUM(H71)+0.5</f>
        <v>10.5</v>
      </c>
      <c r="J71" s="9">
        <f>SUM(I71)+0.5</f>
        <v>11</v>
      </c>
      <c r="K71" s="9">
        <f>SUM(J71)+0.5</f>
        <v>11.5</v>
      </c>
      <c r="L71" s="9">
        <f>SUM(K71)+0.5</f>
        <v>12</v>
      </c>
      <c r="M71" s="128">
        <f>SUM(L71)+0.5</f>
        <v>12.5</v>
      </c>
    </row>
    <row r="72" spans="1:13" ht="14.1" customHeight="1" thickBot="1" x14ac:dyDescent="0.35">
      <c r="A72" s="130"/>
      <c r="B72" s="12" t="s">
        <v>113</v>
      </c>
      <c r="C72" s="12"/>
      <c r="D72" s="132"/>
      <c r="E72" s="133"/>
      <c r="F72" s="133"/>
      <c r="G72" s="134"/>
      <c r="H72" s="35"/>
      <c r="I72" s="10"/>
      <c r="J72" s="10"/>
      <c r="K72" s="10"/>
      <c r="L72" s="10"/>
      <c r="M72" s="131"/>
    </row>
  </sheetData>
  <mergeCells count="388">
    <mergeCell ref="J71:J72"/>
    <mergeCell ref="K71:K72"/>
    <mergeCell ref="L71:L72"/>
    <mergeCell ref="M71:M72"/>
    <mergeCell ref="B72:C72"/>
    <mergeCell ref="D72:G72"/>
    <mergeCell ref="K69:K70"/>
    <mergeCell ref="L69:L70"/>
    <mergeCell ref="M69:M70"/>
    <mergeCell ref="B70:C70"/>
    <mergeCell ref="D70:G70"/>
    <mergeCell ref="J69:J70"/>
    <mergeCell ref="A71:A72"/>
    <mergeCell ref="B71:C71"/>
    <mergeCell ref="D71:G71"/>
    <mergeCell ref="H71:H72"/>
    <mergeCell ref="I71:I72"/>
    <mergeCell ref="A69:A70"/>
    <mergeCell ref="B69:C69"/>
    <mergeCell ref="D69:G69"/>
    <mergeCell ref="H69:H70"/>
    <mergeCell ref="I69:I70"/>
    <mergeCell ref="J67:J68"/>
    <mergeCell ref="K67:K68"/>
    <mergeCell ref="L67:L68"/>
    <mergeCell ref="M67:M68"/>
    <mergeCell ref="B68:C68"/>
    <mergeCell ref="D68:G68"/>
    <mergeCell ref="K65:K66"/>
    <mergeCell ref="L65:L66"/>
    <mergeCell ref="M65:M66"/>
    <mergeCell ref="B66:C66"/>
    <mergeCell ref="D66:G66"/>
    <mergeCell ref="J65:J66"/>
    <mergeCell ref="A67:A68"/>
    <mergeCell ref="B67:C67"/>
    <mergeCell ref="D67:G67"/>
    <mergeCell ref="H67:H68"/>
    <mergeCell ref="I67:I68"/>
    <mergeCell ref="A65:A66"/>
    <mergeCell ref="B65:C65"/>
    <mergeCell ref="D65:G65"/>
    <mergeCell ref="H65:H66"/>
    <mergeCell ref="I65:I66"/>
    <mergeCell ref="J63:J64"/>
    <mergeCell ref="K63:K64"/>
    <mergeCell ref="L63:L64"/>
    <mergeCell ref="M63:M64"/>
    <mergeCell ref="B64:C64"/>
    <mergeCell ref="D64:G64"/>
    <mergeCell ref="K61:K62"/>
    <mergeCell ref="L61:L62"/>
    <mergeCell ref="M61:M62"/>
    <mergeCell ref="B62:C62"/>
    <mergeCell ref="D62:G62"/>
    <mergeCell ref="J61:J62"/>
    <mergeCell ref="A63:A64"/>
    <mergeCell ref="B63:C63"/>
    <mergeCell ref="D63:G63"/>
    <mergeCell ref="H63:H64"/>
    <mergeCell ref="I63:I64"/>
    <mergeCell ref="A61:A62"/>
    <mergeCell ref="B61:C61"/>
    <mergeCell ref="D61:G61"/>
    <mergeCell ref="H61:H62"/>
    <mergeCell ref="I61:I62"/>
    <mergeCell ref="J59:J60"/>
    <mergeCell ref="K59:K60"/>
    <mergeCell ref="L59:L60"/>
    <mergeCell ref="M59:M60"/>
    <mergeCell ref="B60:C60"/>
    <mergeCell ref="D60:G60"/>
    <mergeCell ref="K57:K58"/>
    <mergeCell ref="L57:L58"/>
    <mergeCell ref="M57:M58"/>
    <mergeCell ref="B58:C58"/>
    <mergeCell ref="D58:G58"/>
    <mergeCell ref="J57:J58"/>
    <mergeCell ref="A59:A60"/>
    <mergeCell ref="B59:C59"/>
    <mergeCell ref="D59:G59"/>
    <mergeCell ref="H59:H60"/>
    <mergeCell ref="I59:I60"/>
    <mergeCell ref="A57:A58"/>
    <mergeCell ref="B57:C57"/>
    <mergeCell ref="D57:G57"/>
    <mergeCell ref="H57:H58"/>
    <mergeCell ref="I57:I58"/>
    <mergeCell ref="J55:J56"/>
    <mergeCell ref="K55:K56"/>
    <mergeCell ref="L55:L56"/>
    <mergeCell ref="M55:M56"/>
    <mergeCell ref="B56:C56"/>
    <mergeCell ref="D56:G56"/>
    <mergeCell ref="K53:K54"/>
    <mergeCell ref="L53:L54"/>
    <mergeCell ref="M53:M54"/>
    <mergeCell ref="B54:C54"/>
    <mergeCell ref="D54:G54"/>
    <mergeCell ref="J53:J54"/>
    <mergeCell ref="A55:A56"/>
    <mergeCell ref="B55:C55"/>
    <mergeCell ref="D55:G55"/>
    <mergeCell ref="H55:H56"/>
    <mergeCell ref="I55:I56"/>
    <mergeCell ref="A53:A54"/>
    <mergeCell ref="B53:C53"/>
    <mergeCell ref="D53:G53"/>
    <mergeCell ref="H53:H54"/>
    <mergeCell ref="I53:I54"/>
    <mergeCell ref="J51:J52"/>
    <mergeCell ref="K51:K52"/>
    <mergeCell ref="L51:L52"/>
    <mergeCell ref="M51:M52"/>
    <mergeCell ref="B52:C52"/>
    <mergeCell ref="D52:G52"/>
    <mergeCell ref="K49:K50"/>
    <mergeCell ref="L49:L50"/>
    <mergeCell ref="M49:M50"/>
    <mergeCell ref="B50:C50"/>
    <mergeCell ref="D50:G50"/>
    <mergeCell ref="J49:J50"/>
    <mergeCell ref="A51:A52"/>
    <mergeCell ref="B51:C51"/>
    <mergeCell ref="D51:G51"/>
    <mergeCell ref="H51:H52"/>
    <mergeCell ref="I51:I52"/>
    <mergeCell ref="A49:A50"/>
    <mergeCell ref="B49:C49"/>
    <mergeCell ref="D49:G49"/>
    <mergeCell ref="H49:H50"/>
    <mergeCell ref="I49:I50"/>
    <mergeCell ref="J47:J48"/>
    <mergeCell ref="K47:K48"/>
    <mergeCell ref="L47:L48"/>
    <mergeCell ref="M47:M48"/>
    <mergeCell ref="B48:C48"/>
    <mergeCell ref="D48:G48"/>
    <mergeCell ref="K45:K46"/>
    <mergeCell ref="L45:L46"/>
    <mergeCell ref="M45:M46"/>
    <mergeCell ref="B46:C46"/>
    <mergeCell ref="D46:G46"/>
    <mergeCell ref="J45:J46"/>
    <mergeCell ref="A47:A48"/>
    <mergeCell ref="B47:C47"/>
    <mergeCell ref="D47:G47"/>
    <mergeCell ref="H47:H48"/>
    <mergeCell ref="I47:I48"/>
    <mergeCell ref="A45:A46"/>
    <mergeCell ref="B45:C45"/>
    <mergeCell ref="D45:G45"/>
    <mergeCell ref="H45:H46"/>
    <mergeCell ref="I45:I46"/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5:K26"/>
    <mergeCell ref="L25:L26"/>
    <mergeCell ref="M25:M26"/>
    <mergeCell ref="B26:C26"/>
    <mergeCell ref="D26:G26"/>
    <mergeCell ref="J25:J26"/>
    <mergeCell ref="J29:J30"/>
    <mergeCell ref="K29:K30"/>
    <mergeCell ref="L29:L30"/>
    <mergeCell ref="M29:M30"/>
    <mergeCell ref="J27:J28"/>
    <mergeCell ref="K27:K28"/>
    <mergeCell ref="L27:L28"/>
    <mergeCell ref="M27:M28"/>
    <mergeCell ref="A31:A32"/>
    <mergeCell ref="B31:C31"/>
    <mergeCell ref="D31:G31"/>
    <mergeCell ref="H31:H32"/>
    <mergeCell ref="I31:I32"/>
    <mergeCell ref="A25:A26"/>
    <mergeCell ref="B25:C25"/>
    <mergeCell ref="D25:G25"/>
    <mergeCell ref="H25:H26"/>
    <mergeCell ref="I25:I26"/>
    <mergeCell ref="A29:A30"/>
    <mergeCell ref="B29:C29"/>
    <mergeCell ref="D29:G29"/>
    <mergeCell ref="H29:H30"/>
    <mergeCell ref="I29:I30"/>
    <mergeCell ref="B30:C30"/>
    <mergeCell ref="D30:G30"/>
    <mergeCell ref="A27:A28"/>
    <mergeCell ref="B27:C27"/>
    <mergeCell ref="D27:G27"/>
    <mergeCell ref="H27:H28"/>
    <mergeCell ref="I27:I28"/>
    <mergeCell ref="B28:C28"/>
    <mergeCell ref="D28:G28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1:J12"/>
    <mergeCell ref="K11:K12"/>
    <mergeCell ref="L11:L12"/>
    <mergeCell ref="M11:M12"/>
    <mergeCell ref="B12:C12"/>
    <mergeCell ref="D12:G12"/>
    <mergeCell ref="I11:I12"/>
    <mergeCell ref="K9:K10"/>
    <mergeCell ref="L9:L10"/>
    <mergeCell ref="M9:M10"/>
    <mergeCell ref="B10:C10"/>
    <mergeCell ref="D10:G10"/>
    <mergeCell ref="J9:J10"/>
    <mergeCell ref="I9:I10"/>
    <mergeCell ref="A11:A12"/>
    <mergeCell ref="B11:C11"/>
    <mergeCell ref="D11:G11"/>
    <mergeCell ref="H11:H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L3:L4"/>
    <mergeCell ref="J7:J8"/>
    <mergeCell ref="K7:K8"/>
    <mergeCell ref="L7:L8"/>
    <mergeCell ref="B6:C6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D6:G6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C2E7-FD78-4F2A-9F48-1AA7C2F4BD6F}">
  <sheetPr codeName="Sheet6">
    <tabColor theme="7"/>
    <pageSetUpPr fitToPage="1"/>
  </sheetPr>
  <dimension ref="A1:M66"/>
  <sheetViews>
    <sheetView zoomScale="110" zoomScaleNormal="110" zoomScaleSheetLayoutView="110" workbookViewId="0">
      <selection activeCell="H23" sqref="H23:H2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49" t="s">
        <v>145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6.5" customHeight="1" thickBot="1" x14ac:dyDescent="0.35">
      <c r="A2" s="6" t="s">
        <v>31</v>
      </c>
      <c r="B2" s="52" t="s">
        <v>32</v>
      </c>
      <c r="C2" s="52"/>
      <c r="D2" s="52" t="s">
        <v>33</v>
      </c>
      <c r="E2" s="52"/>
      <c r="F2" s="52"/>
      <c r="G2" s="52"/>
      <c r="H2" s="3" t="s">
        <v>46</v>
      </c>
      <c r="I2" s="4" t="s">
        <v>34</v>
      </c>
      <c r="J2" s="4" t="s">
        <v>52</v>
      </c>
      <c r="K2" s="7" t="s">
        <v>51</v>
      </c>
      <c r="L2" s="7" t="s">
        <v>50</v>
      </c>
      <c r="M2" s="4" t="s">
        <v>131</v>
      </c>
    </row>
    <row r="3" spans="1:13" s="2" customFormat="1" ht="14.1" customHeight="1" x14ac:dyDescent="0.3">
      <c r="A3" s="105">
        <v>1</v>
      </c>
      <c r="B3" s="47" t="s">
        <v>23</v>
      </c>
      <c r="C3" s="47"/>
      <c r="D3" s="107" t="s">
        <v>157</v>
      </c>
      <c r="E3" s="107"/>
      <c r="F3" s="107"/>
      <c r="G3" s="56"/>
      <c r="H3" s="108">
        <v>34</v>
      </c>
      <c r="I3" s="109">
        <f>SUM(H3)+3.5</f>
        <v>37.5</v>
      </c>
      <c r="J3" s="109">
        <f>SUM(I3)+3.5</f>
        <v>41</v>
      </c>
      <c r="K3" s="109">
        <f>SUM(J3)+3.5</f>
        <v>44.5</v>
      </c>
      <c r="L3" s="112">
        <f>SUM(K3)+3</f>
        <v>47.5</v>
      </c>
      <c r="M3" s="104"/>
    </row>
    <row r="4" spans="1:13" s="2" customFormat="1" ht="14.1" customHeight="1" x14ac:dyDescent="0.3">
      <c r="A4" s="106"/>
      <c r="B4" s="38" t="s">
        <v>20</v>
      </c>
      <c r="C4" s="38"/>
      <c r="D4" s="43" t="s">
        <v>38</v>
      </c>
      <c r="E4" s="44"/>
      <c r="F4" s="44"/>
      <c r="G4" s="44"/>
      <c r="H4" s="46"/>
      <c r="I4" s="9"/>
      <c r="J4" s="9"/>
      <c r="K4" s="9"/>
      <c r="L4" s="11"/>
      <c r="M4" s="40"/>
    </row>
    <row r="5" spans="1:13" s="2" customFormat="1" ht="14.1" customHeight="1" x14ac:dyDescent="0.3">
      <c r="A5" s="106">
        <v>2</v>
      </c>
      <c r="B5" s="11" t="s">
        <v>21</v>
      </c>
      <c r="C5" s="11"/>
      <c r="D5" s="111" t="s">
        <v>22</v>
      </c>
      <c r="E5" s="111"/>
      <c r="F5" s="111"/>
      <c r="G5" s="111"/>
      <c r="H5" s="34">
        <v>22</v>
      </c>
      <c r="I5" s="9">
        <f>SUM(H5)+1.8</f>
        <v>23.8</v>
      </c>
      <c r="J5" s="9">
        <f>SUM(I5)+1.8</f>
        <v>25.6</v>
      </c>
      <c r="K5" s="9">
        <f>SUM(J5)+1.8</f>
        <v>27.400000000000002</v>
      </c>
      <c r="L5" s="9">
        <f>SUM(K5)+1.6</f>
        <v>29.000000000000004</v>
      </c>
      <c r="M5" s="39"/>
    </row>
    <row r="6" spans="1:13" s="2" customFormat="1" ht="14.1" customHeight="1" x14ac:dyDescent="0.3">
      <c r="A6" s="106"/>
      <c r="B6" s="38" t="s">
        <v>11</v>
      </c>
      <c r="C6" s="38"/>
      <c r="D6" s="43" t="s">
        <v>26</v>
      </c>
      <c r="E6" s="44"/>
      <c r="F6" s="44"/>
      <c r="G6" s="45"/>
      <c r="H6" s="37"/>
      <c r="I6" s="20"/>
      <c r="J6" s="20"/>
      <c r="K6" s="20"/>
      <c r="L6" s="20"/>
      <c r="M6" s="40"/>
    </row>
    <row r="7" spans="1:13" s="2" customFormat="1" ht="14.1" customHeight="1" x14ac:dyDescent="0.3">
      <c r="A7" s="106">
        <v>3</v>
      </c>
      <c r="B7" s="11" t="s">
        <v>19</v>
      </c>
      <c r="C7" s="11"/>
      <c r="D7" s="111" t="s">
        <v>45</v>
      </c>
      <c r="E7" s="111"/>
      <c r="F7" s="111"/>
      <c r="G7" s="111"/>
      <c r="H7" s="34">
        <v>27</v>
      </c>
      <c r="I7" s="9">
        <f>SUM(H7)+2.25</f>
        <v>29.25</v>
      </c>
      <c r="J7" s="9">
        <f>SUM(I7)+2.25</f>
        <v>31.5</v>
      </c>
      <c r="K7" s="9">
        <f>SUM(J7)+2.25</f>
        <v>33.75</v>
      </c>
      <c r="L7" s="9">
        <f>SUM(K7)+2</f>
        <v>35.75</v>
      </c>
      <c r="M7" s="110"/>
    </row>
    <row r="8" spans="1:13" s="2" customFormat="1" ht="14.1" customHeight="1" x14ac:dyDescent="0.3">
      <c r="A8" s="106"/>
      <c r="B8" s="38" t="s">
        <v>24</v>
      </c>
      <c r="C8" s="38"/>
      <c r="D8" s="43" t="s">
        <v>27</v>
      </c>
      <c r="E8" s="44"/>
      <c r="F8" s="44"/>
      <c r="G8" s="45"/>
      <c r="H8" s="37"/>
      <c r="I8" s="20"/>
      <c r="J8" s="20"/>
      <c r="K8" s="20"/>
      <c r="L8" s="20"/>
      <c r="M8" s="110"/>
    </row>
    <row r="9" spans="1:13" s="2" customFormat="1" ht="14.1" customHeight="1" x14ac:dyDescent="0.3">
      <c r="A9" s="106">
        <v>4</v>
      </c>
      <c r="B9" s="11" t="s">
        <v>25</v>
      </c>
      <c r="C9" s="11"/>
      <c r="D9" s="111" t="s">
        <v>9</v>
      </c>
      <c r="E9" s="111"/>
      <c r="F9" s="111"/>
      <c r="G9" s="111"/>
      <c r="H9" s="34">
        <v>27</v>
      </c>
      <c r="I9" s="9">
        <f>SUM(H9)+2.25</f>
        <v>29.25</v>
      </c>
      <c r="J9" s="9">
        <f>SUM(I9)+2.25</f>
        <v>31.5</v>
      </c>
      <c r="K9" s="9">
        <f>SUM(J9)+2.25</f>
        <v>33.75</v>
      </c>
      <c r="L9" s="9">
        <f>SUM(K9)+2</f>
        <v>35.75</v>
      </c>
      <c r="M9" s="110"/>
    </row>
    <row r="10" spans="1:13" s="2" customFormat="1" ht="14.1" customHeight="1" x14ac:dyDescent="0.3">
      <c r="A10" s="106"/>
      <c r="B10" s="38" t="s">
        <v>12</v>
      </c>
      <c r="C10" s="38"/>
      <c r="D10" s="43" t="s">
        <v>28</v>
      </c>
      <c r="E10" s="44"/>
      <c r="F10" s="44"/>
      <c r="G10" s="45"/>
      <c r="H10" s="37"/>
      <c r="I10" s="20"/>
      <c r="J10" s="20"/>
      <c r="K10" s="20"/>
      <c r="L10" s="20"/>
      <c r="M10" s="110"/>
    </row>
    <row r="11" spans="1:13" s="2" customFormat="1" ht="14.1" customHeight="1" x14ac:dyDescent="0.3">
      <c r="A11" s="106">
        <v>5</v>
      </c>
      <c r="B11" s="11" t="s">
        <v>10</v>
      </c>
      <c r="C11" s="11"/>
      <c r="D11" s="111" t="s">
        <v>0</v>
      </c>
      <c r="E11" s="111"/>
      <c r="F11" s="111"/>
      <c r="G11" s="111"/>
      <c r="H11" s="46">
        <v>13.3</v>
      </c>
      <c r="I11" s="41">
        <f>SUM(H11)+0.8</f>
        <v>14.100000000000001</v>
      </c>
      <c r="J11" s="41">
        <f>SUM(I11)+0.8</f>
        <v>14.900000000000002</v>
      </c>
      <c r="K11" s="41">
        <f>SUM(J11)+0.8</f>
        <v>15.700000000000003</v>
      </c>
      <c r="L11" s="41">
        <f>SUM(K11)+0.8</f>
        <v>16.500000000000004</v>
      </c>
      <c r="M11" s="110"/>
    </row>
    <row r="12" spans="1:13" s="2" customFormat="1" ht="14.1" customHeight="1" x14ac:dyDescent="0.3">
      <c r="A12" s="106"/>
      <c r="B12" s="38" t="s">
        <v>13</v>
      </c>
      <c r="C12" s="38"/>
      <c r="D12" s="43" t="s">
        <v>29</v>
      </c>
      <c r="E12" s="44"/>
      <c r="F12" s="44"/>
      <c r="G12" s="45"/>
      <c r="H12" s="46"/>
      <c r="I12" s="41"/>
      <c r="J12" s="41"/>
      <c r="K12" s="41"/>
      <c r="L12" s="41"/>
      <c r="M12" s="110"/>
    </row>
    <row r="13" spans="1:13" s="2" customFormat="1" ht="14.1" customHeight="1" x14ac:dyDescent="0.3">
      <c r="A13" s="106">
        <v>6</v>
      </c>
      <c r="B13" s="11" t="s">
        <v>1</v>
      </c>
      <c r="C13" s="11"/>
      <c r="D13" s="111" t="s">
        <v>133</v>
      </c>
      <c r="E13" s="111"/>
      <c r="F13" s="111"/>
      <c r="G13" s="111"/>
      <c r="H13" s="46">
        <v>14</v>
      </c>
      <c r="I13" s="41">
        <f>SUM(H13)+0.6</f>
        <v>14.6</v>
      </c>
      <c r="J13" s="41">
        <f>SUM(I13)+0.6</f>
        <v>15.2</v>
      </c>
      <c r="K13" s="41">
        <f>SUM(J13)+0.6</f>
        <v>15.799999999999999</v>
      </c>
      <c r="L13" s="113">
        <f>SUM(K13)+0.6</f>
        <v>16.399999999999999</v>
      </c>
      <c r="M13" s="110"/>
    </row>
    <row r="14" spans="1:13" s="2" customFormat="1" ht="14.1" customHeight="1" x14ac:dyDescent="0.3">
      <c r="A14" s="106"/>
      <c r="B14" s="38" t="s">
        <v>14</v>
      </c>
      <c r="C14" s="38"/>
      <c r="D14" s="43" t="s">
        <v>55</v>
      </c>
      <c r="E14" s="44"/>
      <c r="F14" s="44"/>
      <c r="G14" s="45"/>
      <c r="H14" s="46"/>
      <c r="I14" s="41"/>
      <c r="J14" s="41"/>
      <c r="K14" s="41"/>
      <c r="L14" s="113"/>
      <c r="M14" s="110"/>
    </row>
    <row r="15" spans="1:13" s="2" customFormat="1" ht="14.1" customHeight="1" x14ac:dyDescent="0.3">
      <c r="A15" s="106">
        <v>7</v>
      </c>
      <c r="B15" s="11" t="s">
        <v>3</v>
      </c>
      <c r="C15" s="11"/>
      <c r="D15" s="111" t="s">
        <v>4</v>
      </c>
      <c r="E15" s="111"/>
      <c r="F15" s="111"/>
      <c r="G15" s="111"/>
      <c r="H15" s="46">
        <v>6.1</v>
      </c>
      <c r="I15" s="41">
        <f>SUM(H15)+0.3</f>
        <v>6.3999999999999995</v>
      </c>
      <c r="J15" s="41">
        <f>SUM(I15)+0.3</f>
        <v>6.6999999999999993</v>
      </c>
      <c r="K15" s="41">
        <f>SUM(J15)+0.3</f>
        <v>6.9999999999999991</v>
      </c>
      <c r="L15" s="113">
        <f>SUM(K15)+0.3</f>
        <v>7.2999999999999989</v>
      </c>
      <c r="M15" s="110"/>
    </row>
    <row r="16" spans="1:13" s="2" customFormat="1" ht="14.1" customHeight="1" x14ac:dyDescent="0.3">
      <c r="A16" s="106"/>
      <c r="B16" s="38" t="s">
        <v>15</v>
      </c>
      <c r="C16" s="38"/>
      <c r="D16" s="43" t="s">
        <v>54</v>
      </c>
      <c r="E16" s="44"/>
      <c r="F16" s="44"/>
      <c r="G16" s="45"/>
      <c r="H16" s="46"/>
      <c r="I16" s="41"/>
      <c r="J16" s="41"/>
      <c r="K16" s="41"/>
      <c r="L16" s="113"/>
      <c r="M16" s="110"/>
    </row>
    <row r="17" spans="1:13" s="2" customFormat="1" ht="14.1" customHeight="1" x14ac:dyDescent="0.3">
      <c r="A17" s="106">
        <v>8</v>
      </c>
      <c r="B17" s="29" t="s">
        <v>41</v>
      </c>
      <c r="C17" s="30"/>
      <c r="D17" s="31" t="s">
        <v>43</v>
      </c>
      <c r="E17" s="32"/>
      <c r="F17" s="32"/>
      <c r="G17" s="33"/>
      <c r="H17" s="46">
        <v>37</v>
      </c>
      <c r="I17" s="41">
        <f>SUM(H17)+1.6</f>
        <v>38.6</v>
      </c>
      <c r="J17" s="41">
        <f>SUM(I17)+1.6</f>
        <v>40.200000000000003</v>
      </c>
      <c r="K17" s="41">
        <f>SUM(J17)+1.6</f>
        <v>41.800000000000004</v>
      </c>
      <c r="L17" s="113">
        <f>SUM(K17)+1.6</f>
        <v>43.400000000000006</v>
      </c>
      <c r="M17" s="110"/>
    </row>
    <row r="18" spans="1:13" s="2" customFormat="1" ht="14.1" customHeight="1" x14ac:dyDescent="0.3">
      <c r="A18" s="106"/>
      <c r="B18" s="38" t="s">
        <v>42</v>
      </c>
      <c r="C18" s="38"/>
      <c r="D18" s="43" t="s">
        <v>53</v>
      </c>
      <c r="E18" s="44"/>
      <c r="F18" s="44"/>
      <c r="G18" s="45"/>
      <c r="H18" s="46"/>
      <c r="I18" s="41"/>
      <c r="J18" s="41"/>
      <c r="K18" s="41"/>
      <c r="L18" s="113"/>
      <c r="M18" s="110"/>
    </row>
    <row r="19" spans="1:13" s="2" customFormat="1" ht="14.1" customHeight="1" x14ac:dyDescent="0.3">
      <c r="A19" s="106">
        <v>9</v>
      </c>
      <c r="B19" s="11" t="s">
        <v>5</v>
      </c>
      <c r="C19" s="11"/>
      <c r="D19" s="111" t="s">
        <v>6</v>
      </c>
      <c r="E19" s="111"/>
      <c r="F19" s="111"/>
      <c r="G19" s="111"/>
      <c r="H19" s="46">
        <v>29.4</v>
      </c>
      <c r="I19" s="41">
        <f>SUM(H19)+3.6</f>
        <v>33</v>
      </c>
      <c r="J19" s="41">
        <f>SUM(I19)+3.6</f>
        <v>36.6</v>
      </c>
      <c r="K19" s="41">
        <f>SUM(J19)+3.6</f>
        <v>40.200000000000003</v>
      </c>
      <c r="L19" s="41">
        <f>SUM(K19)+3.7</f>
        <v>43.900000000000006</v>
      </c>
      <c r="M19" s="110"/>
    </row>
    <row r="20" spans="1:13" s="2" customFormat="1" ht="14.1" customHeight="1" x14ac:dyDescent="0.3">
      <c r="A20" s="106"/>
      <c r="B20" s="38" t="s">
        <v>16</v>
      </c>
      <c r="C20" s="38"/>
      <c r="D20" s="43" t="s">
        <v>30</v>
      </c>
      <c r="E20" s="44"/>
      <c r="F20" s="44"/>
      <c r="G20" s="45"/>
      <c r="H20" s="46"/>
      <c r="I20" s="41"/>
      <c r="J20" s="41"/>
      <c r="K20" s="41"/>
      <c r="L20" s="41"/>
      <c r="M20" s="110"/>
    </row>
    <row r="21" spans="1:13" s="2" customFormat="1" ht="14.1" customHeight="1" x14ac:dyDescent="0.3">
      <c r="A21" s="106">
        <v>10</v>
      </c>
      <c r="B21" s="11" t="s">
        <v>7</v>
      </c>
      <c r="C21" s="11"/>
      <c r="D21" s="31" t="s">
        <v>8</v>
      </c>
      <c r="E21" s="32"/>
      <c r="F21" s="32"/>
      <c r="G21" s="33"/>
      <c r="H21" s="46">
        <v>24.9</v>
      </c>
      <c r="I21" s="41">
        <f>SUM(H21)+1.5</f>
        <v>26.4</v>
      </c>
      <c r="J21" s="41">
        <f>SUM(I21)+1.5</f>
        <v>27.9</v>
      </c>
      <c r="K21" s="41">
        <f>SUM(J21)+1.5</f>
        <v>29.4</v>
      </c>
      <c r="L21" s="41">
        <f>SUM(K21)+1.5</f>
        <v>30.9</v>
      </c>
      <c r="M21" s="110"/>
    </row>
    <row r="22" spans="1:13" s="2" customFormat="1" ht="14.1" customHeight="1" x14ac:dyDescent="0.3">
      <c r="A22" s="106"/>
      <c r="B22" s="38" t="s">
        <v>17</v>
      </c>
      <c r="C22" s="38"/>
      <c r="D22" s="43" t="s">
        <v>35</v>
      </c>
      <c r="E22" s="44"/>
      <c r="F22" s="44"/>
      <c r="G22" s="45"/>
      <c r="H22" s="46"/>
      <c r="I22" s="41"/>
      <c r="J22" s="41"/>
      <c r="K22" s="41"/>
      <c r="L22" s="41"/>
      <c r="M22" s="110"/>
    </row>
    <row r="23" spans="1:13" s="2" customFormat="1" ht="14.1" customHeight="1" x14ac:dyDescent="0.3">
      <c r="A23" s="106">
        <v>11</v>
      </c>
      <c r="B23" s="29" t="s">
        <v>47</v>
      </c>
      <c r="C23" s="30"/>
      <c r="D23" s="111" t="s">
        <v>36</v>
      </c>
      <c r="E23" s="111"/>
      <c r="F23" s="111"/>
      <c r="G23" s="111"/>
      <c r="H23" s="46">
        <v>13</v>
      </c>
      <c r="I23" s="41">
        <f>SUM(H23)+0.6</f>
        <v>13.6</v>
      </c>
      <c r="J23" s="41">
        <f>SUM(I23)+0.6</f>
        <v>14.2</v>
      </c>
      <c r="K23" s="41">
        <f>SUM(J23)+0.6</f>
        <v>14.799999999999999</v>
      </c>
      <c r="L23" s="113">
        <f>SUM(K23)+0.6</f>
        <v>15.399999999999999</v>
      </c>
      <c r="M23" s="110"/>
    </row>
    <row r="24" spans="1:13" s="2" customFormat="1" ht="14.1" customHeight="1" x14ac:dyDescent="0.3">
      <c r="A24" s="106"/>
      <c r="B24" s="38" t="s">
        <v>18</v>
      </c>
      <c r="C24" s="38"/>
      <c r="D24" s="43" t="s">
        <v>37</v>
      </c>
      <c r="E24" s="44"/>
      <c r="F24" s="44"/>
      <c r="G24" s="45"/>
      <c r="H24" s="46"/>
      <c r="I24" s="41"/>
      <c r="J24" s="41"/>
      <c r="K24" s="41"/>
      <c r="L24" s="113"/>
      <c r="M24" s="110"/>
    </row>
    <row r="25" spans="1:13" s="2" customFormat="1" ht="14.1" customHeight="1" x14ac:dyDescent="0.3">
      <c r="A25" s="106">
        <v>12</v>
      </c>
      <c r="B25" s="29" t="s">
        <v>146</v>
      </c>
      <c r="C25" s="30"/>
      <c r="D25" s="111"/>
      <c r="E25" s="111"/>
      <c r="F25" s="111"/>
      <c r="G25" s="111"/>
      <c r="H25" s="46">
        <v>6</v>
      </c>
      <c r="I25" s="41">
        <f>SUM(H25)+0.4</f>
        <v>6.4</v>
      </c>
      <c r="J25" s="41">
        <f>SUM(I25)+0.4</f>
        <v>6.8000000000000007</v>
      </c>
      <c r="K25" s="41">
        <f>SUM(J25)+0.4</f>
        <v>7.2000000000000011</v>
      </c>
      <c r="L25" s="41">
        <f>SUM(K25)+0.4</f>
        <v>7.6000000000000014</v>
      </c>
      <c r="M25" s="110"/>
    </row>
    <row r="26" spans="1:13" s="2" customFormat="1" ht="14.1" customHeight="1" x14ac:dyDescent="0.3">
      <c r="A26" s="106"/>
      <c r="B26" s="38" t="s">
        <v>147</v>
      </c>
      <c r="C26" s="38"/>
      <c r="D26" s="43"/>
      <c r="E26" s="44"/>
      <c r="F26" s="44"/>
      <c r="G26" s="45"/>
      <c r="H26" s="46"/>
      <c r="I26" s="41"/>
      <c r="J26" s="41"/>
      <c r="K26" s="41"/>
      <c r="L26" s="41"/>
      <c r="M26" s="110"/>
    </row>
    <row r="27" spans="1:13" s="2" customFormat="1" ht="14.1" customHeight="1" x14ac:dyDescent="0.3">
      <c r="A27" s="106">
        <v>13</v>
      </c>
      <c r="B27" s="29" t="s">
        <v>57</v>
      </c>
      <c r="C27" s="30"/>
      <c r="D27" s="114"/>
      <c r="E27" s="115"/>
      <c r="F27" s="115"/>
      <c r="G27" s="116"/>
      <c r="H27" s="46">
        <v>3</v>
      </c>
      <c r="I27" s="41">
        <f>SUM(H27)+0.3</f>
        <v>3.3</v>
      </c>
      <c r="J27" s="41">
        <f>SUM(I27)+0.3</f>
        <v>3.5999999999999996</v>
      </c>
      <c r="K27" s="41">
        <f>SUM(J27)+0.3</f>
        <v>3.8999999999999995</v>
      </c>
      <c r="L27" s="113">
        <f>SUM(K27)+0.3</f>
        <v>4.1999999999999993</v>
      </c>
      <c r="M27" s="39"/>
    </row>
    <row r="28" spans="1:13" s="2" customFormat="1" ht="14.1" customHeight="1" thickBot="1" x14ac:dyDescent="0.35">
      <c r="A28" s="117"/>
      <c r="B28" s="120" t="s">
        <v>58</v>
      </c>
      <c r="C28" s="121"/>
      <c r="D28" s="122" t="s">
        <v>132</v>
      </c>
      <c r="E28" s="123"/>
      <c r="F28" s="123"/>
      <c r="G28" s="124"/>
      <c r="H28" s="118"/>
      <c r="I28" s="119"/>
      <c r="J28" s="119"/>
      <c r="K28" s="119"/>
      <c r="L28" s="141"/>
      <c r="M28" s="125"/>
    </row>
    <row r="29" spans="1:13" s="2" customFormat="1" ht="14.1" customHeight="1" thickTop="1" x14ac:dyDescent="0.3">
      <c r="A29" s="105">
        <v>14</v>
      </c>
      <c r="B29" s="76" t="s">
        <v>61</v>
      </c>
      <c r="C29" s="77"/>
      <c r="D29" s="96" t="s">
        <v>62</v>
      </c>
      <c r="E29" s="97"/>
      <c r="F29" s="97"/>
      <c r="G29" s="98"/>
      <c r="H29" s="71">
        <v>43</v>
      </c>
      <c r="I29" s="64">
        <f>SUM(H29)+2</f>
        <v>45</v>
      </c>
      <c r="J29" s="64">
        <f>SUM(I29)+3</f>
        <v>48</v>
      </c>
      <c r="K29" s="64">
        <f>SUM(J29)+3</f>
        <v>51</v>
      </c>
      <c r="L29" s="64">
        <f>SUM(K29)+3</f>
        <v>54</v>
      </c>
      <c r="M29" s="126">
        <f>SUM(L29)+3</f>
        <v>57</v>
      </c>
    </row>
    <row r="30" spans="1:13" s="2" customFormat="1" ht="14.1" customHeight="1" x14ac:dyDescent="0.3">
      <c r="A30" s="106"/>
      <c r="B30" s="22" t="s">
        <v>63</v>
      </c>
      <c r="C30" s="23"/>
      <c r="D30" s="24" t="s">
        <v>64</v>
      </c>
      <c r="E30" s="25"/>
      <c r="F30" s="25"/>
      <c r="G30" s="26"/>
      <c r="H30" s="37"/>
      <c r="I30" s="20"/>
      <c r="J30" s="20"/>
      <c r="K30" s="20"/>
      <c r="L30" s="20"/>
      <c r="M30" s="127"/>
    </row>
    <row r="31" spans="1:13" s="2" customFormat="1" ht="14.1" customHeight="1" x14ac:dyDescent="0.3">
      <c r="A31" s="106">
        <v>15</v>
      </c>
      <c r="B31" s="76" t="s">
        <v>65</v>
      </c>
      <c r="C31" s="77"/>
      <c r="D31" s="96"/>
      <c r="E31" s="97"/>
      <c r="F31" s="97"/>
      <c r="G31" s="98"/>
      <c r="H31" s="71"/>
      <c r="I31" s="64"/>
      <c r="J31" s="64"/>
      <c r="K31" s="64"/>
      <c r="L31" s="64"/>
      <c r="M31" s="126"/>
    </row>
    <row r="32" spans="1:13" s="2" customFormat="1" ht="14.1" customHeight="1" x14ac:dyDescent="0.3">
      <c r="A32" s="106"/>
      <c r="B32" s="22" t="s">
        <v>66</v>
      </c>
      <c r="C32" s="23"/>
      <c r="D32" s="24"/>
      <c r="E32" s="25"/>
      <c r="F32" s="25"/>
      <c r="G32" s="26"/>
      <c r="H32" s="37"/>
      <c r="I32" s="20"/>
      <c r="J32" s="20"/>
      <c r="K32" s="20"/>
      <c r="L32" s="20"/>
      <c r="M32" s="127"/>
    </row>
    <row r="33" spans="1:13" s="2" customFormat="1" ht="14.1" customHeight="1" x14ac:dyDescent="0.3">
      <c r="A33" s="106">
        <v>16</v>
      </c>
      <c r="B33" s="76" t="s">
        <v>67</v>
      </c>
      <c r="C33" s="77"/>
      <c r="D33" s="96"/>
      <c r="E33" s="97"/>
      <c r="F33" s="97"/>
      <c r="G33" s="98"/>
      <c r="H33" s="71"/>
      <c r="I33" s="64"/>
      <c r="J33" s="64"/>
      <c r="K33" s="64"/>
      <c r="L33" s="64"/>
      <c r="M33" s="126"/>
    </row>
    <row r="34" spans="1:13" s="2" customFormat="1" ht="14.1" customHeight="1" x14ac:dyDescent="0.3">
      <c r="A34" s="106"/>
      <c r="B34" s="22" t="s">
        <v>68</v>
      </c>
      <c r="C34" s="23"/>
      <c r="D34" s="24"/>
      <c r="E34" s="25"/>
      <c r="F34" s="25"/>
      <c r="G34" s="26"/>
      <c r="H34" s="37"/>
      <c r="I34" s="20"/>
      <c r="J34" s="20"/>
      <c r="K34" s="20"/>
      <c r="L34" s="20"/>
      <c r="M34" s="127"/>
    </row>
    <row r="35" spans="1:13" s="2" customFormat="1" ht="14.1" customHeight="1" x14ac:dyDescent="0.3">
      <c r="A35" s="106">
        <v>17</v>
      </c>
      <c r="B35" s="29" t="s">
        <v>69</v>
      </c>
      <c r="C35" s="30"/>
      <c r="D35" s="101"/>
      <c r="E35" s="102"/>
      <c r="F35" s="102"/>
      <c r="G35" s="103"/>
      <c r="H35" s="71"/>
      <c r="I35" s="64"/>
      <c r="J35" s="64"/>
      <c r="K35" s="64"/>
      <c r="L35" s="64"/>
      <c r="M35" s="126"/>
    </row>
    <row r="36" spans="1:13" s="2" customFormat="1" ht="14.1" customHeight="1" x14ac:dyDescent="0.3">
      <c r="A36" s="106"/>
      <c r="B36" s="22" t="s">
        <v>70</v>
      </c>
      <c r="C36" s="23"/>
      <c r="D36" s="73"/>
      <c r="E36" s="74"/>
      <c r="F36" s="74"/>
      <c r="G36" s="75"/>
      <c r="H36" s="37"/>
      <c r="I36" s="20"/>
      <c r="J36" s="20"/>
      <c r="K36" s="20"/>
      <c r="L36" s="20"/>
      <c r="M36" s="127"/>
    </row>
    <row r="37" spans="1:13" s="2" customFormat="1" ht="14.1" customHeight="1" x14ac:dyDescent="0.3">
      <c r="A37" s="106">
        <v>18</v>
      </c>
      <c r="B37" s="29" t="s">
        <v>71</v>
      </c>
      <c r="C37" s="30"/>
      <c r="D37" s="96"/>
      <c r="E37" s="97"/>
      <c r="F37" s="97"/>
      <c r="G37" s="98"/>
      <c r="H37" s="71">
        <v>56.3</v>
      </c>
      <c r="I37" s="64">
        <f>SUM(H37)+3.5</f>
        <v>59.8</v>
      </c>
      <c r="J37" s="64">
        <f>SUM(I37)+3.5</f>
        <v>63.3</v>
      </c>
      <c r="K37" s="64">
        <f>SUM(J37)+3.5</f>
        <v>66.8</v>
      </c>
      <c r="L37" s="64">
        <f>SUM(K37)+3.5</f>
        <v>70.3</v>
      </c>
      <c r="M37" s="126">
        <f>SUM(L37)+3.5</f>
        <v>73.8</v>
      </c>
    </row>
    <row r="38" spans="1:13" s="2" customFormat="1" ht="14.1" customHeight="1" x14ac:dyDescent="0.3">
      <c r="A38" s="106"/>
      <c r="B38" s="22" t="s">
        <v>72</v>
      </c>
      <c r="C38" s="23"/>
      <c r="D38" s="24"/>
      <c r="E38" s="25"/>
      <c r="F38" s="25"/>
      <c r="G38" s="26"/>
      <c r="H38" s="37"/>
      <c r="I38" s="20"/>
      <c r="J38" s="20"/>
      <c r="K38" s="20"/>
      <c r="L38" s="20"/>
      <c r="M38" s="127"/>
    </row>
    <row r="39" spans="1:13" s="2" customFormat="1" ht="14.1" customHeight="1" x14ac:dyDescent="0.3">
      <c r="A39" s="106">
        <v>19</v>
      </c>
      <c r="B39" s="29" t="s">
        <v>73</v>
      </c>
      <c r="C39" s="30"/>
      <c r="D39" s="31" t="s">
        <v>74</v>
      </c>
      <c r="E39" s="32"/>
      <c r="F39" s="32"/>
      <c r="G39" s="33"/>
      <c r="H39" s="34">
        <v>58</v>
      </c>
      <c r="I39" s="9">
        <f>SUM(H39)+4</f>
        <v>62</v>
      </c>
      <c r="J39" s="9">
        <f>SUM(I39)+4</f>
        <v>66</v>
      </c>
      <c r="K39" s="9">
        <f>SUM(J39)+4</f>
        <v>70</v>
      </c>
      <c r="L39" s="9">
        <f>SUM(K39)+4</f>
        <v>74</v>
      </c>
      <c r="M39" s="128">
        <f>SUM(L39)+4</f>
        <v>78</v>
      </c>
    </row>
    <row r="40" spans="1:13" s="2" customFormat="1" ht="14.1" customHeight="1" x14ac:dyDescent="0.3">
      <c r="A40" s="106"/>
      <c r="B40" s="22" t="s">
        <v>75</v>
      </c>
      <c r="C40" s="23"/>
      <c r="D40" s="24" t="s">
        <v>76</v>
      </c>
      <c r="E40" s="25"/>
      <c r="F40" s="25"/>
      <c r="G40" s="26"/>
      <c r="H40" s="37"/>
      <c r="I40" s="20"/>
      <c r="J40" s="20"/>
      <c r="K40" s="20"/>
      <c r="L40" s="20"/>
      <c r="M40" s="127"/>
    </row>
    <row r="41" spans="1:13" s="2" customFormat="1" ht="14.1" customHeight="1" x14ac:dyDescent="0.3">
      <c r="A41" s="106">
        <v>20</v>
      </c>
      <c r="B41" s="29" t="s">
        <v>77</v>
      </c>
      <c r="C41" s="30"/>
      <c r="D41" s="31"/>
      <c r="E41" s="32"/>
      <c r="F41" s="32"/>
      <c r="G41" s="33"/>
      <c r="H41" s="34">
        <v>11.6</v>
      </c>
      <c r="I41" s="9">
        <f>SUM(H41)+0.7</f>
        <v>12.299999999999999</v>
      </c>
      <c r="J41" s="9">
        <f>SUM(I41)+0.7</f>
        <v>12.999999999999998</v>
      </c>
      <c r="K41" s="9">
        <f>SUM(J41)+0.7</f>
        <v>13.699999999999998</v>
      </c>
      <c r="L41" s="11">
        <f>SUM(K41)+1.2</f>
        <v>14.899999999999997</v>
      </c>
      <c r="M41" s="128">
        <f>SUM(L41)+0.7</f>
        <v>15.599999999999996</v>
      </c>
    </row>
    <row r="42" spans="1:13" s="2" customFormat="1" ht="14.1" customHeight="1" x14ac:dyDescent="0.3">
      <c r="A42" s="106"/>
      <c r="B42" s="22" t="s">
        <v>78</v>
      </c>
      <c r="C42" s="23"/>
      <c r="D42" s="61" t="s">
        <v>79</v>
      </c>
      <c r="E42" s="62"/>
      <c r="F42" s="62"/>
      <c r="G42" s="63"/>
      <c r="H42" s="37"/>
      <c r="I42" s="20"/>
      <c r="J42" s="20"/>
      <c r="K42" s="20"/>
      <c r="L42" s="38"/>
      <c r="M42" s="127"/>
    </row>
    <row r="43" spans="1:13" s="2" customFormat="1" ht="14.1" customHeight="1" x14ac:dyDescent="0.3">
      <c r="A43" s="106">
        <v>21</v>
      </c>
      <c r="B43" s="29" t="s">
        <v>80</v>
      </c>
      <c r="C43" s="30"/>
      <c r="D43" s="31"/>
      <c r="E43" s="32"/>
      <c r="F43" s="32"/>
      <c r="G43" s="33"/>
      <c r="H43" s="34"/>
      <c r="I43" s="9"/>
      <c r="J43" s="9"/>
      <c r="K43" s="9"/>
      <c r="L43" s="11"/>
      <c r="M43" s="128">
        <f>SUM(L43)+0.7</f>
        <v>0.7</v>
      </c>
    </row>
    <row r="44" spans="1:13" s="2" customFormat="1" ht="14.1" customHeight="1" x14ac:dyDescent="0.3">
      <c r="A44" s="106"/>
      <c r="B44" s="22" t="s">
        <v>81</v>
      </c>
      <c r="C44" s="23"/>
      <c r="D44" s="61" t="s">
        <v>82</v>
      </c>
      <c r="E44" s="62"/>
      <c r="F44" s="62"/>
      <c r="G44" s="63"/>
      <c r="H44" s="37"/>
      <c r="I44" s="20"/>
      <c r="J44" s="20"/>
      <c r="K44" s="20"/>
      <c r="L44" s="38"/>
      <c r="M44" s="127"/>
    </row>
    <row r="45" spans="1:13" s="2" customFormat="1" ht="14.1" customHeight="1" x14ac:dyDescent="0.3">
      <c r="A45" s="106">
        <v>22</v>
      </c>
      <c r="B45" s="29" t="s">
        <v>126</v>
      </c>
      <c r="C45" s="30"/>
      <c r="D45" s="31"/>
      <c r="E45" s="32"/>
      <c r="F45" s="32"/>
      <c r="G45" s="33"/>
      <c r="H45" s="34"/>
      <c r="I45" s="9"/>
      <c r="J45" s="9"/>
      <c r="K45" s="9"/>
      <c r="L45" s="9"/>
      <c r="M45" s="128">
        <f>SUM(L45)+0</f>
        <v>0</v>
      </c>
    </row>
    <row r="46" spans="1:13" s="2" customFormat="1" ht="14.1" customHeight="1" x14ac:dyDescent="0.3">
      <c r="A46" s="106"/>
      <c r="B46" s="22" t="s">
        <v>127</v>
      </c>
      <c r="C46" s="23"/>
      <c r="D46" s="61"/>
      <c r="E46" s="62"/>
      <c r="F46" s="62"/>
      <c r="G46" s="63"/>
      <c r="H46" s="37"/>
      <c r="I46" s="20"/>
      <c r="J46" s="20"/>
      <c r="K46" s="20"/>
      <c r="L46" s="20"/>
      <c r="M46" s="127"/>
    </row>
    <row r="47" spans="1:13" s="2" customFormat="1" ht="14.1" customHeight="1" x14ac:dyDescent="0.3">
      <c r="A47" s="106">
        <v>23</v>
      </c>
      <c r="B47" s="29" t="s">
        <v>83</v>
      </c>
      <c r="C47" s="30"/>
      <c r="D47" s="31" t="s">
        <v>45</v>
      </c>
      <c r="E47" s="32"/>
      <c r="F47" s="32"/>
      <c r="G47" s="33"/>
      <c r="H47" s="34">
        <v>43</v>
      </c>
      <c r="I47" s="9">
        <f>SUM(H47)+7</f>
        <v>50</v>
      </c>
      <c r="J47" s="9">
        <f>SUM(I47)+7</f>
        <v>57</v>
      </c>
      <c r="K47" s="9">
        <f>SUM(J47)+7</f>
        <v>64</v>
      </c>
      <c r="L47" s="9">
        <f>SUM(K47)+6</f>
        <v>70</v>
      </c>
      <c r="M47" s="128">
        <f>SUM(L47)+6</f>
        <v>76</v>
      </c>
    </row>
    <row r="48" spans="1:13" s="2" customFormat="1" ht="14.1" customHeight="1" x14ac:dyDescent="0.3">
      <c r="A48" s="106"/>
      <c r="B48" s="22" t="s">
        <v>84</v>
      </c>
      <c r="C48" s="23"/>
      <c r="D48" s="24" t="s">
        <v>85</v>
      </c>
      <c r="E48" s="25"/>
      <c r="F48" s="25"/>
      <c r="G48" s="26"/>
      <c r="H48" s="37"/>
      <c r="I48" s="20"/>
      <c r="J48" s="20"/>
      <c r="K48" s="20"/>
      <c r="L48" s="20"/>
      <c r="M48" s="127"/>
    </row>
    <row r="49" spans="1:13" s="2" customFormat="1" ht="14.1" customHeight="1" x14ac:dyDescent="0.3">
      <c r="A49" s="106">
        <v>24</v>
      </c>
      <c r="B49" s="29" t="s">
        <v>86</v>
      </c>
      <c r="C49" s="30"/>
      <c r="D49" s="31" t="s">
        <v>87</v>
      </c>
      <c r="E49" s="32"/>
      <c r="F49" s="32"/>
      <c r="G49" s="33"/>
      <c r="H49" s="34">
        <v>30.5</v>
      </c>
      <c r="I49" s="41">
        <f>SUM(H49)+1.6</f>
        <v>32.1</v>
      </c>
      <c r="J49" s="41">
        <f>SUM(I49)+1.6</f>
        <v>33.700000000000003</v>
      </c>
      <c r="K49" s="41">
        <f>SUM(J49)+1.6</f>
        <v>35.300000000000004</v>
      </c>
      <c r="L49" s="113">
        <f>SUM(K49)+1.6</f>
        <v>36.900000000000006</v>
      </c>
      <c r="M49" s="128">
        <f>SUM(L49)+1</f>
        <v>37.900000000000006</v>
      </c>
    </row>
    <row r="50" spans="1:13" s="2" customFormat="1" ht="14.1" customHeight="1" x14ac:dyDescent="0.3">
      <c r="A50" s="106"/>
      <c r="B50" s="22" t="s">
        <v>88</v>
      </c>
      <c r="C50" s="23"/>
      <c r="D50" s="43" t="s">
        <v>89</v>
      </c>
      <c r="E50" s="44"/>
      <c r="F50" s="44"/>
      <c r="G50" s="45"/>
      <c r="H50" s="37"/>
      <c r="I50" s="41"/>
      <c r="J50" s="41"/>
      <c r="K50" s="41"/>
      <c r="L50" s="113"/>
      <c r="M50" s="127"/>
    </row>
    <row r="51" spans="1:13" s="2" customFormat="1" ht="14.1" customHeight="1" x14ac:dyDescent="0.3">
      <c r="A51" s="106">
        <v>25</v>
      </c>
      <c r="B51" s="29" t="s">
        <v>90</v>
      </c>
      <c r="C51" s="30"/>
      <c r="D51" s="31" t="s">
        <v>91</v>
      </c>
      <c r="E51" s="32"/>
      <c r="F51" s="32"/>
      <c r="G51" s="33"/>
      <c r="H51" s="34">
        <v>19.399999999999999</v>
      </c>
      <c r="I51" s="9">
        <f>SUM(H51)+1.1</f>
        <v>20.5</v>
      </c>
      <c r="J51" s="9">
        <f>SUM(I51)+1.1</f>
        <v>21.6</v>
      </c>
      <c r="K51" s="11">
        <f>SUM(J51)+1.1</f>
        <v>22.700000000000003</v>
      </c>
      <c r="L51" s="9">
        <f>SUM(K51)+1.6</f>
        <v>24.300000000000004</v>
      </c>
      <c r="M51" s="128">
        <f>SUM(L51)+1.1</f>
        <v>25.400000000000006</v>
      </c>
    </row>
    <row r="52" spans="1:13" s="2" customFormat="1" ht="14.1" customHeight="1" x14ac:dyDescent="0.3">
      <c r="A52" s="106"/>
      <c r="B52" s="22" t="s">
        <v>92</v>
      </c>
      <c r="C52" s="23"/>
      <c r="D52" s="24" t="s">
        <v>93</v>
      </c>
      <c r="E52" s="25"/>
      <c r="F52" s="25"/>
      <c r="G52" s="26"/>
      <c r="H52" s="37"/>
      <c r="I52" s="20"/>
      <c r="J52" s="20"/>
      <c r="K52" s="38"/>
      <c r="L52" s="20"/>
      <c r="M52" s="127"/>
    </row>
    <row r="53" spans="1:13" s="2" customFormat="1" ht="14.1" customHeight="1" x14ac:dyDescent="0.3">
      <c r="A53" s="106">
        <v>26</v>
      </c>
      <c r="B53" s="29" t="s">
        <v>94</v>
      </c>
      <c r="C53" s="30"/>
      <c r="D53" s="31" t="s">
        <v>91</v>
      </c>
      <c r="E53" s="32"/>
      <c r="F53" s="32"/>
      <c r="G53" s="33"/>
      <c r="H53" s="34">
        <v>25.7</v>
      </c>
      <c r="I53" s="9">
        <f>SUM(H53)+1.3</f>
        <v>27</v>
      </c>
      <c r="J53" s="9">
        <f>SUM(I53)+1.3</f>
        <v>28.3</v>
      </c>
      <c r="K53" s="11">
        <f>SUM(J53)+1.3</f>
        <v>29.6</v>
      </c>
      <c r="L53" s="9">
        <f>SUM(K53)+1.8</f>
        <v>31.400000000000002</v>
      </c>
      <c r="M53" s="128">
        <f>SUM(L53)+1.3</f>
        <v>32.700000000000003</v>
      </c>
    </row>
    <row r="54" spans="1:13" s="2" customFormat="1" ht="14.1" customHeight="1" x14ac:dyDescent="0.3">
      <c r="A54" s="106"/>
      <c r="B54" s="22" t="s">
        <v>95</v>
      </c>
      <c r="C54" s="23"/>
      <c r="D54" s="24" t="s">
        <v>93</v>
      </c>
      <c r="E54" s="25"/>
      <c r="F54" s="25"/>
      <c r="G54" s="26"/>
      <c r="H54" s="37"/>
      <c r="I54" s="20"/>
      <c r="J54" s="20"/>
      <c r="K54" s="38"/>
      <c r="L54" s="20"/>
      <c r="M54" s="127"/>
    </row>
    <row r="55" spans="1:13" s="2" customFormat="1" ht="14.1" customHeight="1" x14ac:dyDescent="0.3">
      <c r="A55" s="106">
        <v>27</v>
      </c>
      <c r="B55" s="29" t="s">
        <v>96</v>
      </c>
      <c r="C55" s="30"/>
      <c r="D55" s="31" t="s">
        <v>97</v>
      </c>
      <c r="E55" s="32"/>
      <c r="F55" s="32"/>
      <c r="G55" s="33"/>
      <c r="H55" s="34">
        <v>32.799999999999997</v>
      </c>
      <c r="I55" s="9">
        <f>SUM(H55)+2.8</f>
        <v>35.599999999999994</v>
      </c>
      <c r="J55" s="9">
        <f>SUM(I55)+2.8</f>
        <v>38.399999999999991</v>
      </c>
      <c r="K55" s="9">
        <f>SUM(J55)+2.7</f>
        <v>41.099999999999994</v>
      </c>
      <c r="L55" s="9">
        <f>SUM(K55)+2.6</f>
        <v>43.699999999999996</v>
      </c>
      <c r="M55" s="128">
        <f>SUM(L55)+2.6</f>
        <v>46.3</v>
      </c>
    </row>
    <row r="56" spans="1:13" s="2" customFormat="1" ht="14.1" customHeight="1" x14ac:dyDescent="0.3">
      <c r="A56" s="106"/>
      <c r="B56" s="22" t="s">
        <v>98</v>
      </c>
      <c r="C56" s="23"/>
      <c r="D56" s="24" t="s">
        <v>99</v>
      </c>
      <c r="E56" s="25"/>
      <c r="F56" s="25"/>
      <c r="G56" s="26"/>
      <c r="H56" s="37"/>
      <c r="I56" s="20"/>
      <c r="J56" s="20"/>
      <c r="K56" s="20"/>
      <c r="L56" s="20"/>
      <c r="M56" s="127"/>
    </row>
    <row r="57" spans="1:13" s="2" customFormat="1" ht="14.1" customHeight="1" x14ac:dyDescent="0.3">
      <c r="A57" s="106">
        <v>28</v>
      </c>
      <c r="B57" s="29" t="s">
        <v>100</v>
      </c>
      <c r="C57" s="30"/>
      <c r="D57" s="31" t="s">
        <v>101</v>
      </c>
      <c r="E57" s="32"/>
      <c r="F57" s="32"/>
      <c r="G57" s="33"/>
      <c r="H57" s="34">
        <v>24</v>
      </c>
      <c r="I57" s="9">
        <f>SUM(H57)+6</f>
        <v>30</v>
      </c>
      <c r="J57" s="9">
        <f>SUM(I57)+6</f>
        <v>36</v>
      </c>
      <c r="K57" s="9">
        <f>SUM(J57)+6</f>
        <v>42</v>
      </c>
      <c r="L57" s="9">
        <f>SUM(K57)+4.5</f>
        <v>46.5</v>
      </c>
      <c r="M57" s="128">
        <f>SUM(L57)+5</f>
        <v>51.5</v>
      </c>
    </row>
    <row r="58" spans="1:13" s="2" customFormat="1" ht="14.1" customHeight="1" x14ac:dyDescent="0.3">
      <c r="A58" s="106"/>
      <c r="B58" s="22" t="s">
        <v>102</v>
      </c>
      <c r="C58" s="23"/>
      <c r="D58" s="24" t="s">
        <v>103</v>
      </c>
      <c r="E58" s="25"/>
      <c r="F58" s="25"/>
      <c r="G58" s="26"/>
      <c r="H58" s="37"/>
      <c r="I58" s="20"/>
      <c r="J58" s="20"/>
      <c r="K58" s="20"/>
      <c r="L58" s="20"/>
      <c r="M58" s="127"/>
    </row>
    <row r="59" spans="1:13" s="2" customFormat="1" ht="14.1" customHeight="1" x14ac:dyDescent="0.3">
      <c r="A59" s="106">
        <v>29</v>
      </c>
      <c r="B59" s="29" t="s">
        <v>104</v>
      </c>
      <c r="C59" s="30"/>
      <c r="D59" s="31" t="s">
        <v>44</v>
      </c>
      <c r="E59" s="32"/>
      <c r="F59" s="32"/>
      <c r="G59" s="33"/>
      <c r="H59" s="34">
        <v>28.3</v>
      </c>
      <c r="I59" s="9">
        <f>SUM(H59)+1.4</f>
        <v>29.7</v>
      </c>
      <c r="J59" s="9">
        <f>SUM(I59)+1.4</f>
        <v>31.099999999999998</v>
      </c>
      <c r="K59" s="9">
        <f>SUM(J59)+1.4</f>
        <v>32.5</v>
      </c>
      <c r="L59" s="9">
        <f>SUM(K59)+1.4</f>
        <v>33.9</v>
      </c>
      <c r="M59" s="128">
        <f>SUM(L59)+2</f>
        <v>35.9</v>
      </c>
    </row>
    <row r="60" spans="1:13" s="2" customFormat="1" ht="14.1" customHeight="1" x14ac:dyDescent="0.3">
      <c r="A60" s="106"/>
      <c r="B60" s="22" t="s">
        <v>105</v>
      </c>
      <c r="C60" s="23"/>
      <c r="D60" s="24" t="s">
        <v>44</v>
      </c>
      <c r="E60" s="25"/>
      <c r="F60" s="25"/>
      <c r="G60" s="26"/>
      <c r="H60" s="37"/>
      <c r="I60" s="20"/>
      <c r="J60" s="20"/>
      <c r="K60" s="20"/>
      <c r="L60" s="20"/>
      <c r="M60" s="127"/>
    </row>
    <row r="61" spans="1:13" s="2" customFormat="1" ht="14.1" customHeight="1" x14ac:dyDescent="0.3">
      <c r="A61" s="106">
        <v>30</v>
      </c>
      <c r="B61" s="29" t="s">
        <v>106</v>
      </c>
      <c r="C61" s="30"/>
      <c r="D61" s="31" t="s">
        <v>107</v>
      </c>
      <c r="E61" s="32"/>
      <c r="F61" s="32"/>
      <c r="G61" s="33"/>
      <c r="H61" s="34">
        <v>29</v>
      </c>
      <c r="I61" s="9">
        <f>SUM(H61)+3.5</f>
        <v>32.5</v>
      </c>
      <c r="J61" s="9">
        <f>SUM(I61)+3.5</f>
        <v>36</v>
      </c>
      <c r="K61" s="9">
        <f>SUM(J61)+3.5</f>
        <v>39.5</v>
      </c>
      <c r="L61" s="9">
        <f>SUM(K61)+3.4</f>
        <v>42.9</v>
      </c>
      <c r="M61" s="128">
        <f>SUM(L61)+3.1</f>
        <v>46</v>
      </c>
    </row>
    <row r="62" spans="1:13" s="2" customFormat="1" ht="14.1" customHeight="1" x14ac:dyDescent="0.3">
      <c r="A62" s="106"/>
      <c r="B62" s="22" t="s">
        <v>108</v>
      </c>
      <c r="C62" s="23"/>
      <c r="D62" s="24" t="s">
        <v>109</v>
      </c>
      <c r="E62" s="25"/>
      <c r="F62" s="25"/>
      <c r="G62" s="26"/>
      <c r="H62" s="37"/>
      <c r="I62" s="20"/>
      <c r="J62" s="20"/>
      <c r="K62" s="20"/>
      <c r="L62" s="20"/>
      <c r="M62" s="127"/>
    </row>
    <row r="63" spans="1:13" s="2" customFormat="1" ht="14.1" customHeight="1" x14ac:dyDescent="0.3">
      <c r="A63" s="106">
        <v>31</v>
      </c>
      <c r="B63" s="29" t="s">
        <v>148</v>
      </c>
      <c r="C63" s="30"/>
      <c r="D63" s="138" t="s">
        <v>45</v>
      </c>
      <c r="E63" s="139"/>
      <c r="F63" s="139"/>
      <c r="G63" s="140"/>
      <c r="H63" s="46">
        <v>14.3</v>
      </c>
      <c r="I63" s="41">
        <f>SUM(H63)+1</f>
        <v>15.3</v>
      </c>
      <c r="J63" s="41">
        <f>SUM(I63)+1</f>
        <v>16.3</v>
      </c>
      <c r="K63" s="41">
        <f>SUM(J63)+1</f>
        <v>17.3</v>
      </c>
      <c r="L63" s="41">
        <f>SUM(K63)+1</f>
        <v>18.3</v>
      </c>
      <c r="M63" s="129">
        <f>SUM(L63)+0.3</f>
        <v>18.600000000000001</v>
      </c>
    </row>
    <row r="64" spans="1:13" s="2" customFormat="1" ht="14.1" customHeight="1" x14ac:dyDescent="0.3">
      <c r="A64" s="106"/>
      <c r="B64" s="20" t="s">
        <v>149</v>
      </c>
      <c r="C64" s="20"/>
      <c r="D64" s="73" t="s">
        <v>143</v>
      </c>
      <c r="E64" s="74"/>
      <c r="F64" s="74"/>
      <c r="G64" s="75"/>
      <c r="H64" s="46"/>
      <c r="I64" s="41"/>
      <c r="J64" s="41"/>
      <c r="K64" s="41"/>
      <c r="L64" s="41"/>
      <c r="M64" s="129"/>
    </row>
    <row r="65" spans="1:13" s="2" customFormat="1" ht="14.1" customHeight="1" x14ac:dyDescent="0.3">
      <c r="A65" s="106">
        <v>32</v>
      </c>
      <c r="B65" s="69" t="s">
        <v>25</v>
      </c>
      <c r="C65" s="69"/>
      <c r="D65" s="78"/>
      <c r="E65" s="79"/>
      <c r="F65" s="79"/>
      <c r="G65" s="80"/>
      <c r="H65" s="46">
        <v>51</v>
      </c>
      <c r="I65" s="41">
        <f>SUM(H65)+2.9</f>
        <v>53.9</v>
      </c>
      <c r="J65" s="41">
        <f>SUM(I65)+4</f>
        <v>57.9</v>
      </c>
      <c r="K65" s="41">
        <f>SUM(J65)+4</f>
        <v>61.9</v>
      </c>
      <c r="L65" s="41">
        <f>SUM(K65)+4</f>
        <v>65.900000000000006</v>
      </c>
      <c r="M65" s="129">
        <f>SUM(L65)+0.7</f>
        <v>66.600000000000009</v>
      </c>
    </row>
    <row r="66" spans="1:13" s="2" customFormat="1" ht="14.1" customHeight="1" thickBot="1" x14ac:dyDescent="0.35">
      <c r="A66" s="130"/>
      <c r="B66" s="12" t="s">
        <v>12</v>
      </c>
      <c r="C66" s="12"/>
      <c r="D66" s="66" t="s">
        <v>150</v>
      </c>
      <c r="E66" s="67"/>
      <c r="F66" s="67"/>
      <c r="G66" s="68"/>
      <c r="H66" s="137"/>
      <c r="I66" s="135"/>
      <c r="J66" s="135"/>
      <c r="K66" s="135"/>
      <c r="L66" s="135"/>
      <c r="M66" s="136"/>
    </row>
  </sheetData>
  <mergeCells count="355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J27:J28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K31:K32"/>
    <mergeCell ref="L31:L32"/>
    <mergeCell ref="M31:M32"/>
    <mergeCell ref="B32:C32"/>
    <mergeCell ref="D32:G32"/>
    <mergeCell ref="K29:K30"/>
    <mergeCell ref="L29:L30"/>
    <mergeCell ref="M29:M30"/>
    <mergeCell ref="A35:A36"/>
    <mergeCell ref="B35:C35"/>
    <mergeCell ref="D35:G35"/>
    <mergeCell ref="H35:H36"/>
    <mergeCell ref="I35:I36"/>
    <mergeCell ref="A33:A34"/>
    <mergeCell ref="B33:C33"/>
    <mergeCell ref="H33:H34"/>
    <mergeCell ref="I33:I34"/>
    <mergeCell ref="J35:J36"/>
    <mergeCell ref="K35:K36"/>
    <mergeCell ref="L35:L36"/>
    <mergeCell ref="B30:C30"/>
    <mergeCell ref="D30:G30"/>
    <mergeCell ref="J29:J30"/>
    <mergeCell ref="I29:I30"/>
    <mergeCell ref="J31:J32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D33:G33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7:A48"/>
    <mergeCell ref="B47:C47"/>
    <mergeCell ref="D47:G47"/>
    <mergeCell ref="H47:H48"/>
    <mergeCell ref="I47:I48"/>
    <mergeCell ref="A45:A46"/>
    <mergeCell ref="B45:C45"/>
    <mergeCell ref="D45:G45"/>
    <mergeCell ref="H45:H46"/>
    <mergeCell ref="I45:I46"/>
    <mergeCell ref="M45:M46"/>
    <mergeCell ref="B46:C46"/>
    <mergeCell ref="D46:G46"/>
    <mergeCell ref="J45:J46"/>
    <mergeCell ref="J47:J48"/>
    <mergeCell ref="K47:K48"/>
    <mergeCell ref="L47:L48"/>
    <mergeCell ref="M47:M48"/>
    <mergeCell ref="B48:C48"/>
    <mergeCell ref="D48:G48"/>
    <mergeCell ref="D50:G50"/>
    <mergeCell ref="J49:J50"/>
    <mergeCell ref="J51:J52"/>
    <mergeCell ref="K51:K52"/>
    <mergeCell ref="K45:K46"/>
    <mergeCell ref="L45:L46"/>
    <mergeCell ref="H51:H52"/>
    <mergeCell ref="I51:I52"/>
    <mergeCell ref="A49:A50"/>
    <mergeCell ref="B49:C49"/>
    <mergeCell ref="D49:G49"/>
    <mergeCell ref="H49:H50"/>
    <mergeCell ref="I49:I50"/>
    <mergeCell ref="B52:C52"/>
    <mergeCell ref="D52:G52"/>
    <mergeCell ref="B50:C50"/>
    <mergeCell ref="H57:H58"/>
    <mergeCell ref="I57:I58"/>
    <mergeCell ref="A25:A26"/>
    <mergeCell ref="B25:C25"/>
    <mergeCell ref="D25:G25"/>
    <mergeCell ref="H25:H26"/>
    <mergeCell ref="I25:I26"/>
    <mergeCell ref="A51:A52"/>
    <mergeCell ref="B51:C51"/>
    <mergeCell ref="D51:G51"/>
    <mergeCell ref="A55:A56"/>
    <mergeCell ref="B55:C55"/>
    <mergeCell ref="D55:G55"/>
    <mergeCell ref="A57:A58"/>
    <mergeCell ref="B57:C57"/>
    <mergeCell ref="D57:G57"/>
    <mergeCell ref="M57:M58"/>
    <mergeCell ref="B58:C58"/>
    <mergeCell ref="D58:G58"/>
    <mergeCell ref="H55:H56"/>
    <mergeCell ref="I55:I56"/>
    <mergeCell ref="A53:A54"/>
    <mergeCell ref="B53:C53"/>
    <mergeCell ref="D53:G53"/>
    <mergeCell ref="H53:H54"/>
    <mergeCell ref="I53:I54"/>
    <mergeCell ref="B26:C26"/>
    <mergeCell ref="D26:G26"/>
    <mergeCell ref="J25:J26"/>
    <mergeCell ref="J57:J58"/>
    <mergeCell ref="K57:K58"/>
    <mergeCell ref="L57:L58"/>
    <mergeCell ref="B56:C56"/>
    <mergeCell ref="D56:G56"/>
    <mergeCell ref="B54:C54"/>
    <mergeCell ref="D54:G54"/>
    <mergeCell ref="K53:K54"/>
    <mergeCell ref="L53:L54"/>
    <mergeCell ref="M53:M54"/>
    <mergeCell ref="J53:J54"/>
    <mergeCell ref="K25:K26"/>
    <mergeCell ref="L25:L26"/>
    <mergeCell ref="M25:M26"/>
    <mergeCell ref="K49:K50"/>
    <mergeCell ref="L49:L50"/>
    <mergeCell ref="M49:M50"/>
    <mergeCell ref="A61:A62"/>
    <mergeCell ref="B61:C61"/>
    <mergeCell ref="D61:G61"/>
    <mergeCell ref="H61:H62"/>
    <mergeCell ref="I61:I62"/>
    <mergeCell ref="A59:A60"/>
    <mergeCell ref="B59:C59"/>
    <mergeCell ref="D59:G59"/>
    <mergeCell ref="J61:J62"/>
    <mergeCell ref="K61:K62"/>
    <mergeCell ref="L61:L62"/>
    <mergeCell ref="M61:M62"/>
    <mergeCell ref="L51:L52"/>
    <mergeCell ref="M51:M52"/>
    <mergeCell ref="J55:J56"/>
    <mergeCell ref="K55:K56"/>
    <mergeCell ref="L55:L56"/>
    <mergeCell ref="M55:M56"/>
    <mergeCell ref="B62:C62"/>
    <mergeCell ref="D62:G62"/>
    <mergeCell ref="K59:K60"/>
    <mergeCell ref="L59:L60"/>
    <mergeCell ref="M59:M60"/>
    <mergeCell ref="B60:C60"/>
    <mergeCell ref="D60:G60"/>
    <mergeCell ref="J59:J60"/>
    <mergeCell ref="H59:H60"/>
    <mergeCell ref="I59:I60"/>
    <mergeCell ref="A65:A66"/>
    <mergeCell ref="B65:C65"/>
    <mergeCell ref="D65:G65"/>
    <mergeCell ref="H65:H66"/>
    <mergeCell ref="I65:I66"/>
    <mergeCell ref="A63:A64"/>
    <mergeCell ref="B63:C63"/>
    <mergeCell ref="D63:G63"/>
    <mergeCell ref="H63:H64"/>
    <mergeCell ref="I63:I64"/>
    <mergeCell ref="J65:J66"/>
    <mergeCell ref="K65:K66"/>
    <mergeCell ref="L65:L66"/>
    <mergeCell ref="M65:M66"/>
    <mergeCell ref="B66:C66"/>
    <mergeCell ref="D66:G66"/>
    <mergeCell ref="K63:K64"/>
    <mergeCell ref="L63:L64"/>
    <mergeCell ref="M63:M64"/>
    <mergeCell ref="B64:C64"/>
    <mergeCell ref="D64:G64"/>
    <mergeCell ref="J63:J6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87A7-4AC0-49EA-B94C-9C40DEFC9CF8}">
  <sheetPr codeName="Sheet7">
    <tabColor theme="7"/>
    <pageSetUpPr fitToPage="1"/>
  </sheetPr>
  <dimension ref="A1:M68"/>
  <sheetViews>
    <sheetView zoomScale="110" zoomScaleNormal="110" zoomScaleSheetLayoutView="110" workbookViewId="0">
      <selection activeCell="K47" sqref="K47:K4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49" t="s">
        <v>152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ht="16.5" customHeight="1" thickBot="1" x14ac:dyDescent="0.35">
      <c r="A2" s="6" t="s">
        <v>31</v>
      </c>
      <c r="B2" s="52" t="s">
        <v>32</v>
      </c>
      <c r="C2" s="52"/>
      <c r="D2" s="52" t="s">
        <v>33</v>
      </c>
      <c r="E2" s="52"/>
      <c r="F2" s="52"/>
      <c r="G2" s="52"/>
      <c r="H2" s="3" t="s">
        <v>46</v>
      </c>
      <c r="I2" s="4" t="s">
        <v>34</v>
      </c>
      <c r="J2" s="4" t="s">
        <v>52</v>
      </c>
      <c r="K2" s="7" t="s">
        <v>51</v>
      </c>
      <c r="L2" s="7" t="s">
        <v>50</v>
      </c>
      <c r="M2" s="4" t="s">
        <v>131</v>
      </c>
    </row>
    <row r="3" spans="1:13" s="2" customFormat="1" ht="14.1" customHeight="1" x14ac:dyDescent="0.3">
      <c r="A3" s="105">
        <v>1</v>
      </c>
      <c r="B3" s="47" t="s">
        <v>23</v>
      </c>
      <c r="C3" s="47"/>
      <c r="D3" s="107" t="s">
        <v>157</v>
      </c>
      <c r="E3" s="107"/>
      <c r="F3" s="107"/>
      <c r="G3" s="56"/>
      <c r="H3" s="108">
        <v>35</v>
      </c>
      <c r="I3" s="109">
        <f>SUM(H3)+3.5</f>
        <v>38.5</v>
      </c>
      <c r="J3" s="109">
        <f>SUM(I3)+3.5</f>
        <v>42</v>
      </c>
      <c r="K3" s="109">
        <f>SUM(J3)+3.5</f>
        <v>45.5</v>
      </c>
      <c r="L3" s="112">
        <f>SUM(K3)+3</f>
        <v>48.5</v>
      </c>
      <c r="M3" s="104"/>
    </row>
    <row r="4" spans="1:13" s="2" customFormat="1" ht="14.1" customHeight="1" x14ac:dyDescent="0.3">
      <c r="A4" s="106"/>
      <c r="B4" s="38" t="s">
        <v>20</v>
      </c>
      <c r="C4" s="38"/>
      <c r="D4" s="43" t="s">
        <v>156</v>
      </c>
      <c r="E4" s="44"/>
      <c r="F4" s="44"/>
      <c r="G4" s="44"/>
      <c r="H4" s="46"/>
      <c r="I4" s="9"/>
      <c r="J4" s="9"/>
      <c r="K4" s="9"/>
      <c r="L4" s="11"/>
      <c r="M4" s="40"/>
    </row>
    <row r="5" spans="1:13" s="2" customFormat="1" ht="14.1" customHeight="1" x14ac:dyDescent="0.3">
      <c r="A5" s="106">
        <v>2</v>
      </c>
      <c r="B5" s="11" t="s">
        <v>21</v>
      </c>
      <c r="C5" s="11"/>
      <c r="D5" s="111" t="s">
        <v>22</v>
      </c>
      <c r="E5" s="111"/>
      <c r="F5" s="111"/>
      <c r="G5" s="111"/>
      <c r="H5" s="34">
        <v>22.1</v>
      </c>
      <c r="I5" s="9">
        <f>SUM(H5)+1.8</f>
        <v>23.900000000000002</v>
      </c>
      <c r="J5" s="9">
        <f>SUM(I5)+1.8</f>
        <v>25.700000000000003</v>
      </c>
      <c r="K5" s="9">
        <f>SUM(J5)+1.8</f>
        <v>27.500000000000004</v>
      </c>
      <c r="L5" s="9">
        <f>SUM(K5)+1.6</f>
        <v>29.100000000000005</v>
      </c>
      <c r="M5" s="39"/>
    </row>
    <row r="6" spans="1:13" s="2" customFormat="1" ht="14.1" customHeight="1" x14ac:dyDescent="0.3">
      <c r="A6" s="106"/>
      <c r="B6" s="38" t="s">
        <v>11</v>
      </c>
      <c r="C6" s="38"/>
      <c r="D6" s="43" t="s">
        <v>26</v>
      </c>
      <c r="E6" s="44"/>
      <c r="F6" s="44"/>
      <c r="G6" s="45"/>
      <c r="H6" s="37"/>
      <c r="I6" s="20"/>
      <c r="J6" s="20"/>
      <c r="K6" s="20"/>
      <c r="L6" s="20"/>
      <c r="M6" s="40"/>
    </row>
    <row r="7" spans="1:13" s="2" customFormat="1" ht="14.1" customHeight="1" x14ac:dyDescent="0.3">
      <c r="A7" s="106">
        <v>3</v>
      </c>
      <c r="B7" s="11" t="s">
        <v>19</v>
      </c>
      <c r="C7" s="11"/>
      <c r="D7" s="111" t="s">
        <v>45</v>
      </c>
      <c r="E7" s="111"/>
      <c r="F7" s="111"/>
      <c r="G7" s="111"/>
      <c r="H7" s="34">
        <v>29</v>
      </c>
      <c r="I7" s="9">
        <f>SUM(H7)+2.25</f>
        <v>31.25</v>
      </c>
      <c r="J7" s="9">
        <f>SUM(I7)+2.25</f>
        <v>33.5</v>
      </c>
      <c r="K7" s="9">
        <f>SUM(J7)+2.25</f>
        <v>35.75</v>
      </c>
      <c r="L7" s="9">
        <f>SUM(K7)+2</f>
        <v>37.75</v>
      </c>
      <c r="M7" s="110"/>
    </row>
    <row r="8" spans="1:13" s="2" customFormat="1" ht="14.1" customHeight="1" x14ac:dyDescent="0.3">
      <c r="A8" s="106"/>
      <c r="B8" s="38" t="s">
        <v>24</v>
      </c>
      <c r="C8" s="38"/>
      <c r="D8" s="43" t="s">
        <v>27</v>
      </c>
      <c r="E8" s="44"/>
      <c r="F8" s="44"/>
      <c r="G8" s="45"/>
      <c r="H8" s="37"/>
      <c r="I8" s="20"/>
      <c r="J8" s="20"/>
      <c r="K8" s="20"/>
      <c r="L8" s="20"/>
      <c r="M8" s="110"/>
    </row>
    <row r="9" spans="1:13" s="2" customFormat="1" ht="14.1" customHeight="1" x14ac:dyDescent="0.3">
      <c r="A9" s="106">
        <v>4</v>
      </c>
      <c r="B9" s="11" t="s">
        <v>25</v>
      </c>
      <c r="C9" s="11"/>
      <c r="D9" s="111" t="s">
        <v>9</v>
      </c>
      <c r="E9" s="111"/>
      <c r="F9" s="111"/>
      <c r="G9" s="111"/>
      <c r="H9" s="34">
        <v>29</v>
      </c>
      <c r="I9" s="9">
        <f>SUM(H9)+2.25</f>
        <v>31.25</v>
      </c>
      <c r="J9" s="9">
        <f>SUM(I9)+2.25</f>
        <v>33.5</v>
      </c>
      <c r="K9" s="9">
        <f>SUM(J9)+2.25</f>
        <v>35.75</v>
      </c>
      <c r="L9" s="9">
        <f>SUM(K9)+2</f>
        <v>37.75</v>
      </c>
      <c r="M9" s="110"/>
    </row>
    <row r="10" spans="1:13" s="2" customFormat="1" ht="14.1" customHeight="1" x14ac:dyDescent="0.3">
      <c r="A10" s="106"/>
      <c r="B10" s="38" t="s">
        <v>12</v>
      </c>
      <c r="C10" s="38"/>
      <c r="D10" s="43" t="s">
        <v>28</v>
      </c>
      <c r="E10" s="44"/>
      <c r="F10" s="44"/>
      <c r="G10" s="45"/>
      <c r="H10" s="37"/>
      <c r="I10" s="20"/>
      <c r="J10" s="20"/>
      <c r="K10" s="20"/>
      <c r="L10" s="20"/>
      <c r="M10" s="110"/>
    </row>
    <row r="11" spans="1:13" s="2" customFormat="1" ht="14.1" customHeight="1" x14ac:dyDescent="0.3">
      <c r="A11" s="106">
        <v>5</v>
      </c>
      <c r="B11" s="11" t="s">
        <v>10</v>
      </c>
      <c r="C11" s="11"/>
      <c r="D11" s="111" t="s">
        <v>0</v>
      </c>
      <c r="E11" s="111"/>
      <c r="F11" s="111"/>
      <c r="G11" s="111"/>
      <c r="H11" s="46">
        <v>13</v>
      </c>
      <c r="I11" s="41">
        <f>SUM(H11)+0.9</f>
        <v>13.9</v>
      </c>
      <c r="J11" s="41">
        <f>SUM(I11)+0.9</f>
        <v>14.8</v>
      </c>
      <c r="K11" s="41">
        <f>SUM(J11)+0.9</f>
        <v>15.700000000000001</v>
      </c>
      <c r="L11" s="41">
        <f>SUM(K11)+0.9</f>
        <v>16.600000000000001</v>
      </c>
      <c r="M11" s="110"/>
    </row>
    <row r="12" spans="1:13" s="2" customFormat="1" ht="14.1" customHeight="1" x14ac:dyDescent="0.3">
      <c r="A12" s="106"/>
      <c r="B12" s="38" t="s">
        <v>13</v>
      </c>
      <c r="C12" s="38"/>
      <c r="D12" s="43" t="s">
        <v>29</v>
      </c>
      <c r="E12" s="44"/>
      <c r="F12" s="44"/>
      <c r="G12" s="45"/>
      <c r="H12" s="46"/>
      <c r="I12" s="41"/>
      <c r="J12" s="41"/>
      <c r="K12" s="41"/>
      <c r="L12" s="41"/>
      <c r="M12" s="110"/>
    </row>
    <row r="13" spans="1:13" s="2" customFormat="1" ht="14.1" customHeight="1" x14ac:dyDescent="0.3">
      <c r="A13" s="106">
        <v>6</v>
      </c>
      <c r="B13" s="11" t="s">
        <v>1</v>
      </c>
      <c r="C13" s="11"/>
      <c r="D13" s="111" t="s">
        <v>133</v>
      </c>
      <c r="E13" s="111"/>
      <c r="F13" s="111"/>
      <c r="G13" s="111"/>
      <c r="H13" s="46"/>
      <c r="I13" s="41"/>
      <c r="J13" s="41"/>
      <c r="K13" s="41"/>
      <c r="L13" s="113"/>
      <c r="M13" s="110"/>
    </row>
    <row r="14" spans="1:13" s="2" customFormat="1" ht="14.1" customHeight="1" x14ac:dyDescent="0.3">
      <c r="A14" s="106"/>
      <c r="B14" s="38" t="s">
        <v>14</v>
      </c>
      <c r="C14" s="38"/>
      <c r="D14" s="43" t="s">
        <v>55</v>
      </c>
      <c r="E14" s="44"/>
      <c r="F14" s="44"/>
      <c r="G14" s="45"/>
      <c r="H14" s="46"/>
      <c r="I14" s="41"/>
      <c r="J14" s="41"/>
      <c r="K14" s="41"/>
      <c r="L14" s="113"/>
      <c r="M14" s="110"/>
    </row>
    <row r="15" spans="1:13" s="2" customFormat="1" ht="14.1" customHeight="1" x14ac:dyDescent="0.3">
      <c r="A15" s="106">
        <v>7</v>
      </c>
      <c r="B15" s="11" t="s">
        <v>3</v>
      </c>
      <c r="C15" s="11"/>
      <c r="D15" s="111" t="s">
        <v>4</v>
      </c>
      <c r="E15" s="111"/>
      <c r="F15" s="111"/>
      <c r="G15" s="111"/>
      <c r="H15" s="46"/>
      <c r="I15" s="41"/>
      <c r="J15" s="41"/>
      <c r="K15" s="41"/>
      <c r="L15" s="113"/>
      <c r="M15" s="110"/>
    </row>
    <row r="16" spans="1:13" s="2" customFormat="1" ht="14.1" customHeight="1" x14ac:dyDescent="0.3">
      <c r="A16" s="106"/>
      <c r="B16" s="38" t="s">
        <v>15</v>
      </c>
      <c r="C16" s="38"/>
      <c r="D16" s="43" t="s">
        <v>54</v>
      </c>
      <c r="E16" s="44"/>
      <c r="F16" s="44"/>
      <c r="G16" s="45"/>
      <c r="H16" s="46"/>
      <c r="I16" s="41"/>
      <c r="J16" s="41"/>
      <c r="K16" s="41"/>
      <c r="L16" s="113"/>
      <c r="M16" s="110"/>
    </row>
    <row r="17" spans="1:13" s="2" customFormat="1" ht="14.1" customHeight="1" x14ac:dyDescent="0.3">
      <c r="A17" s="106">
        <v>8</v>
      </c>
      <c r="B17" s="29" t="s">
        <v>41</v>
      </c>
      <c r="C17" s="30"/>
      <c r="D17" s="31" t="s">
        <v>43</v>
      </c>
      <c r="E17" s="32"/>
      <c r="F17" s="32"/>
      <c r="G17" s="33"/>
      <c r="H17" s="46"/>
      <c r="I17" s="41"/>
      <c r="J17" s="41"/>
      <c r="K17" s="41"/>
      <c r="L17" s="113"/>
      <c r="M17" s="110"/>
    </row>
    <row r="18" spans="1:13" s="2" customFormat="1" ht="14.1" customHeight="1" x14ac:dyDescent="0.3">
      <c r="A18" s="106"/>
      <c r="B18" s="38" t="s">
        <v>42</v>
      </c>
      <c r="C18" s="38"/>
      <c r="D18" s="43" t="s">
        <v>53</v>
      </c>
      <c r="E18" s="44"/>
      <c r="F18" s="44"/>
      <c r="G18" s="45"/>
      <c r="H18" s="46"/>
      <c r="I18" s="41"/>
      <c r="J18" s="41"/>
      <c r="K18" s="41"/>
      <c r="L18" s="113"/>
      <c r="M18" s="110"/>
    </row>
    <row r="19" spans="1:13" s="2" customFormat="1" ht="14.1" customHeight="1" x14ac:dyDescent="0.3">
      <c r="A19" s="106">
        <v>9</v>
      </c>
      <c r="B19" s="11" t="s">
        <v>5</v>
      </c>
      <c r="C19" s="11"/>
      <c r="D19" s="111" t="s">
        <v>6</v>
      </c>
      <c r="E19" s="111"/>
      <c r="F19" s="111"/>
      <c r="G19" s="111"/>
      <c r="H19" s="46">
        <v>29.5</v>
      </c>
      <c r="I19" s="41">
        <f>SUM(H19)+3.6</f>
        <v>33.1</v>
      </c>
      <c r="J19" s="41">
        <f>SUM(I19)+3.6</f>
        <v>36.700000000000003</v>
      </c>
      <c r="K19" s="41">
        <f>SUM(J19)+3.6</f>
        <v>40.300000000000004</v>
      </c>
      <c r="L19" s="41">
        <f>SUM(K19)+3.7</f>
        <v>44.000000000000007</v>
      </c>
      <c r="M19" s="110"/>
    </row>
    <row r="20" spans="1:13" s="2" customFormat="1" ht="14.1" customHeight="1" x14ac:dyDescent="0.3">
      <c r="A20" s="106"/>
      <c r="B20" s="38" t="s">
        <v>16</v>
      </c>
      <c r="C20" s="38"/>
      <c r="D20" s="43" t="s">
        <v>30</v>
      </c>
      <c r="E20" s="44"/>
      <c r="F20" s="44"/>
      <c r="G20" s="45"/>
      <c r="H20" s="46"/>
      <c r="I20" s="41"/>
      <c r="J20" s="41"/>
      <c r="K20" s="41"/>
      <c r="L20" s="41"/>
      <c r="M20" s="110"/>
    </row>
    <row r="21" spans="1:13" s="2" customFormat="1" ht="14.1" customHeight="1" x14ac:dyDescent="0.3">
      <c r="A21" s="106">
        <v>10</v>
      </c>
      <c r="B21" s="11" t="s">
        <v>7</v>
      </c>
      <c r="C21" s="11"/>
      <c r="D21" s="31" t="s">
        <v>8</v>
      </c>
      <c r="E21" s="32"/>
      <c r="F21" s="32"/>
      <c r="G21" s="33"/>
      <c r="H21" s="46">
        <v>29</v>
      </c>
      <c r="I21" s="41">
        <f>SUM(H21)+1.9</f>
        <v>30.9</v>
      </c>
      <c r="J21" s="41">
        <f>SUM(I21)+1.9</f>
        <v>32.799999999999997</v>
      </c>
      <c r="K21" s="41">
        <f>SUM(J21)+1.9</f>
        <v>34.699999999999996</v>
      </c>
      <c r="L21" s="41">
        <f>SUM(K21)+1.9</f>
        <v>36.599999999999994</v>
      </c>
      <c r="M21" s="110"/>
    </row>
    <row r="22" spans="1:13" s="2" customFormat="1" ht="14.1" customHeight="1" x14ac:dyDescent="0.3">
      <c r="A22" s="106"/>
      <c r="B22" s="38" t="s">
        <v>17</v>
      </c>
      <c r="C22" s="38"/>
      <c r="D22" s="43" t="s">
        <v>35</v>
      </c>
      <c r="E22" s="44"/>
      <c r="F22" s="44"/>
      <c r="G22" s="45"/>
      <c r="H22" s="46"/>
      <c r="I22" s="41"/>
      <c r="J22" s="41"/>
      <c r="K22" s="41"/>
      <c r="L22" s="41"/>
      <c r="M22" s="110"/>
    </row>
    <row r="23" spans="1:13" s="2" customFormat="1" ht="14.1" customHeight="1" x14ac:dyDescent="0.3">
      <c r="A23" s="106">
        <v>11</v>
      </c>
      <c r="B23" s="29" t="s">
        <v>153</v>
      </c>
      <c r="C23" s="30"/>
      <c r="D23" s="111"/>
      <c r="E23" s="111"/>
      <c r="F23" s="111"/>
      <c r="G23" s="111"/>
      <c r="H23" s="46">
        <v>16</v>
      </c>
      <c r="I23" s="41">
        <f>SUM(H23)+0.6</f>
        <v>16.600000000000001</v>
      </c>
      <c r="J23" s="41">
        <f>SUM(I23)+0.6</f>
        <v>17.200000000000003</v>
      </c>
      <c r="K23" s="41">
        <f>SUM(J23)+0.6</f>
        <v>17.800000000000004</v>
      </c>
      <c r="L23" s="113">
        <f>SUM(K23)+0.6</f>
        <v>18.400000000000006</v>
      </c>
      <c r="M23" s="110"/>
    </row>
    <row r="24" spans="1:13" s="2" customFormat="1" ht="14.1" customHeight="1" x14ac:dyDescent="0.3">
      <c r="A24" s="106"/>
      <c r="B24" s="38" t="s">
        <v>56</v>
      </c>
      <c r="C24" s="38"/>
      <c r="D24" s="43"/>
      <c r="E24" s="44"/>
      <c r="F24" s="44"/>
      <c r="G24" s="45"/>
      <c r="H24" s="46"/>
      <c r="I24" s="41"/>
      <c r="J24" s="41"/>
      <c r="K24" s="41"/>
      <c r="L24" s="113"/>
      <c r="M24" s="110"/>
    </row>
    <row r="25" spans="1:13" s="2" customFormat="1" ht="14.1" customHeight="1" x14ac:dyDescent="0.3">
      <c r="A25" s="106">
        <v>12</v>
      </c>
      <c r="B25" s="29" t="s">
        <v>129</v>
      </c>
      <c r="C25" s="30"/>
      <c r="D25" s="111"/>
      <c r="E25" s="111"/>
      <c r="F25" s="111"/>
      <c r="G25" s="111"/>
      <c r="H25" s="46">
        <v>11</v>
      </c>
      <c r="I25" s="41">
        <f>SUM(H25)+1.5</f>
        <v>12.5</v>
      </c>
      <c r="J25" s="41">
        <f>SUM(I25)+1.5</f>
        <v>14</v>
      </c>
      <c r="K25" s="41">
        <f>SUM(J25)+1.5</f>
        <v>15.5</v>
      </c>
      <c r="L25" s="41">
        <f>SUM(K25)+1</f>
        <v>16.5</v>
      </c>
      <c r="M25" s="110"/>
    </row>
    <row r="26" spans="1:13" s="2" customFormat="1" ht="14.1" customHeight="1" thickBot="1" x14ac:dyDescent="0.35">
      <c r="A26" s="117"/>
      <c r="B26" s="82" t="s">
        <v>130</v>
      </c>
      <c r="C26" s="82"/>
      <c r="D26" s="122" t="s">
        <v>154</v>
      </c>
      <c r="E26" s="123"/>
      <c r="F26" s="123"/>
      <c r="G26" s="124"/>
      <c r="H26" s="118"/>
      <c r="I26" s="119"/>
      <c r="J26" s="119"/>
      <c r="K26" s="119"/>
      <c r="L26" s="119"/>
      <c r="M26" s="142"/>
    </row>
    <row r="27" spans="1:13" s="2" customFormat="1" ht="14.1" customHeight="1" thickTop="1" x14ac:dyDescent="0.3">
      <c r="A27" s="105">
        <v>13</v>
      </c>
      <c r="B27" s="76" t="s">
        <v>61</v>
      </c>
      <c r="C27" s="77"/>
      <c r="D27" s="96" t="s">
        <v>62</v>
      </c>
      <c r="E27" s="97"/>
      <c r="F27" s="97"/>
      <c r="G27" s="98"/>
      <c r="H27" s="71">
        <v>43</v>
      </c>
      <c r="I27" s="64">
        <f>SUM(H27)+2</f>
        <v>45</v>
      </c>
      <c r="J27" s="64">
        <f>SUM(I27)+3</f>
        <v>48</v>
      </c>
      <c r="K27" s="64">
        <f>SUM(J27)+3</f>
        <v>51</v>
      </c>
      <c r="L27" s="64">
        <f>SUM(K27)+3</f>
        <v>54</v>
      </c>
      <c r="M27" s="126">
        <f>SUM(L27)+3</f>
        <v>57</v>
      </c>
    </row>
    <row r="28" spans="1:13" s="2" customFormat="1" ht="14.1" customHeight="1" x14ac:dyDescent="0.3">
      <c r="A28" s="106"/>
      <c r="B28" s="22" t="s">
        <v>63</v>
      </c>
      <c r="C28" s="23"/>
      <c r="D28" s="24" t="s">
        <v>64</v>
      </c>
      <c r="E28" s="25"/>
      <c r="F28" s="25"/>
      <c r="G28" s="26"/>
      <c r="H28" s="37"/>
      <c r="I28" s="20"/>
      <c r="J28" s="20"/>
      <c r="K28" s="20"/>
      <c r="L28" s="20"/>
      <c r="M28" s="127"/>
    </row>
    <row r="29" spans="1:13" s="2" customFormat="1" ht="14.1" customHeight="1" x14ac:dyDescent="0.3">
      <c r="A29" s="106">
        <v>14</v>
      </c>
      <c r="B29" s="76" t="s">
        <v>65</v>
      </c>
      <c r="C29" s="77"/>
      <c r="D29" s="96"/>
      <c r="E29" s="97"/>
      <c r="F29" s="97"/>
      <c r="G29" s="98"/>
      <c r="H29" s="71"/>
      <c r="I29" s="64"/>
      <c r="J29" s="64"/>
      <c r="K29" s="64"/>
      <c r="L29" s="64"/>
      <c r="M29" s="126"/>
    </row>
    <row r="30" spans="1:13" s="2" customFormat="1" ht="14.1" customHeight="1" x14ac:dyDescent="0.3">
      <c r="A30" s="106"/>
      <c r="B30" s="22" t="s">
        <v>66</v>
      </c>
      <c r="C30" s="23"/>
      <c r="D30" s="24"/>
      <c r="E30" s="25"/>
      <c r="F30" s="25"/>
      <c r="G30" s="26"/>
      <c r="H30" s="37"/>
      <c r="I30" s="20"/>
      <c r="J30" s="20"/>
      <c r="K30" s="20"/>
      <c r="L30" s="20"/>
      <c r="M30" s="127"/>
    </row>
    <row r="31" spans="1:13" s="2" customFormat="1" ht="14.1" customHeight="1" x14ac:dyDescent="0.3">
      <c r="A31" s="106">
        <v>15</v>
      </c>
      <c r="B31" s="76" t="s">
        <v>67</v>
      </c>
      <c r="C31" s="77"/>
      <c r="D31" s="96"/>
      <c r="E31" s="97"/>
      <c r="F31" s="97"/>
      <c r="G31" s="98"/>
      <c r="H31" s="71"/>
      <c r="I31" s="64"/>
      <c r="J31" s="64"/>
      <c r="K31" s="64"/>
      <c r="L31" s="64"/>
      <c r="M31" s="126"/>
    </row>
    <row r="32" spans="1:13" s="2" customFormat="1" ht="14.1" customHeight="1" x14ac:dyDescent="0.3">
      <c r="A32" s="106"/>
      <c r="B32" s="22" t="s">
        <v>68</v>
      </c>
      <c r="C32" s="23"/>
      <c r="D32" s="24"/>
      <c r="E32" s="25"/>
      <c r="F32" s="25"/>
      <c r="G32" s="26"/>
      <c r="H32" s="37"/>
      <c r="I32" s="20"/>
      <c r="J32" s="20"/>
      <c r="K32" s="20"/>
      <c r="L32" s="20"/>
      <c r="M32" s="127"/>
    </row>
    <row r="33" spans="1:13" s="2" customFormat="1" ht="14.1" customHeight="1" x14ac:dyDescent="0.3">
      <c r="A33" s="106">
        <v>16</v>
      </c>
      <c r="B33" s="29" t="s">
        <v>69</v>
      </c>
      <c r="C33" s="30"/>
      <c r="D33" s="101"/>
      <c r="E33" s="102"/>
      <c r="F33" s="102"/>
      <c r="G33" s="103"/>
      <c r="H33" s="34"/>
      <c r="I33" s="9"/>
      <c r="J33" s="9"/>
      <c r="K33" s="9"/>
      <c r="L33" s="9"/>
      <c r="M33" s="128"/>
    </row>
    <row r="34" spans="1:13" s="2" customFormat="1" ht="14.1" customHeight="1" x14ac:dyDescent="0.3">
      <c r="A34" s="106"/>
      <c r="B34" s="22" t="s">
        <v>70</v>
      </c>
      <c r="C34" s="23"/>
      <c r="D34" s="73"/>
      <c r="E34" s="74"/>
      <c r="F34" s="74"/>
      <c r="G34" s="75"/>
      <c r="H34" s="37"/>
      <c r="I34" s="20"/>
      <c r="J34" s="20"/>
      <c r="K34" s="20"/>
      <c r="L34" s="20"/>
      <c r="M34" s="127"/>
    </row>
    <row r="35" spans="1:13" s="2" customFormat="1" ht="14.1" customHeight="1" x14ac:dyDescent="0.3">
      <c r="A35" s="105">
        <v>17</v>
      </c>
      <c r="B35" s="76" t="s">
        <v>71</v>
      </c>
      <c r="C35" s="77"/>
      <c r="D35" s="96"/>
      <c r="E35" s="97"/>
      <c r="F35" s="97"/>
      <c r="G35" s="98"/>
      <c r="H35" s="71">
        <v>61.9</v>
      </c>
      <c r="I35" s="64">
        <f>SUM(H35)+3.5</f>
        <v>65.400000000000006</v>
      </c>
      <c r="J35" s="64">
        <f>SUM(I35)+3.5</f>
        <v>68.900000000000006</v>
      </c>
      <c r="K35" s="64">
        <f>SUM(J35)+3.5</f>
        <v>72.400000000000006</v>
      </c>
      <c r="L35" s="64">
        <f>SUM(K35)+3.5</f>
        <v>75.900000000000006</v>
      </c>
      <c r="M35" s="126">
        <f>SUM(L35)+3.5</f>
        <v>79.400000000000006</v>
      </c>
    </row>
    <row r="36" spans="1:13" s="2" customFormat="1" ht="14.1" customHeight="1" x14ac:dyDescent="0.3">
      <c r="A36" s="106"/>
      <c r="B36" s="22" t="s">
        <v>72</v>
      </c>
      <c r="C36" s="23"/>
      <c r="D36" s="24"/>
      <c r="E36" s="25"/>
      <c r="F36" s="25"/>
      <c r="G36" s="26"/>
      <c r="H36" s="37"/>
      <c r="I36" s="20"/>
      <c r="J36" s="20"/>
      <c r="K36" s="20"/>
      <c r="L36" s="20"/>
      <c r="M36" s="127"/>
    </row>
    <row r="37" spans="1:13" s="2" customFormat="1" ht="14.1" customHeight="1" x14ac:dyDescent="0.3">
      <c r="A37" s="106">
        <v>18</v>
      </c>
      <c r="B37" s="29" t="s">
        <v>73</v>
      </c>
      <c r="C37" s="30"/>
      <c r="D37" s="31" t="s">
        <v>74</v>
      </c>
      <c r="E37" s="32"/>
      <c r="F37" s="32"/>
      <c r="G37" s="33"/>
      <c r="H37" s="34">
        <v>64.099999999999994</v>
      </c>
      <c r="I37" s="9">
        <f>SUM(H37)+4</f>
        <v>68.099999999999994</v>
      </c>
      <c r="J37" s="9">
        <f>SUM(I37)+4</f>
        <v>72.099999999999994</v>
      </c>
      <c r="K37" s="9">
        <f>SUM(J37)+4</f>
        <v>76.099999999999994</v>
      </c>
      <c r="L37" s="9">
        <f>SUM(K37)+4</f>
        <v>80.099999999999994</v>
      </c>
      <c r="M37" s="128">
        <f>SUM(L37)+4</f>
        <v>84.1</v>
      </c>
    </row>
    <row r="38" spans="1:13" s="2" customFormat="1" ht="14.1" customHeight="1" x14ac:dyDescent="0.3">
      <c r="A38" s="106"/>
      <c r="B38" s="22" t="s">
        <v>75</v>
      </c>
      <c r="C38" s="23"/>
      <c r="D38" s="24" t="s">
        <v>76</v>
      </c>
      <c r="E38" s="25"/>
      <c r="F38" s="25"/>
      <c r="G38" s="26"/>
      <c r="H38" s="37"/>
      <c r="I38" s="20"/>
      <c r="J38" s="20"/>
      <c r="K38" s="20"/>
      <c r="L38" s="20"/>
      <c r="M38" s="127"/>
    </row>
    <row r="39" spans="1:13" s="2" customFormat="1" ht="14.1" customHeight="1" x14ac:dyDescent="0.3">
      <c r="A39" s="106">
        <v>19</v>
      </c>
      <c r="B39" s="29" t="s">
        <v>77</v>
      </c>
      <c r="C39" s="30"/>
      <c r="D39" s="31"/>
      <c r="E39" s="32"/>
      <c r="F39" s="32"/>
      <c r="G39" s="33"/>
      <c r="H39" s="34">
        <v>12.5</v>
      </c>
      <c r="I39" s="9">
        <f>SUM(H39)+0.7</f>
        <v>13.2</v>
      </c>
      <c r="J39" s="9">
        <f>SUM(I39)+0.7</f>
        <v>13.899999999999999</v>
      </c>
      <c r="K39" s="9">
        <f>SUM(J39)+0.7</f>
        <v>14.599999999999998</v>
      </c>
      <c r="L39" s="11">
        <f>SUM(K39)+1.2</f>
        <v>15.799999999999997</v>
      </c>
      <c r="M39" s="128">
        <f>SUM(L39)+0.7</f>
        <v>16.499999999999996</v>
      </c>
    </row>
    <row r="40" spans="1:13" s="2" customFormat="1" ht="14.1" customHeight="1" x14ac:dyDescent="0.3">
      <c r="A40" s="106"/>
      <c r="B40" s="22" t="s">
        <v>78</v>
      </c>
      <c r="C40" s="23"/>
      <c r="D40" s="61" t="s">
        <v>79</v>
      </c>
      <c r="E40" s="62"/>
      <c r="F40" s="62"/>
      <c r="G40" s="63"/>
      <c r="H40" s="37"/>
      <c r="I40" s="20"/>
      <c r="J40" s="20"/>
      <c r="K40" s="20"/>
      <c r="L40" s="38"/>
      <c r="M40" s="127"/>
    </row>
    <row r="41" spans="1:13" s="2" customFormat="1" ht="14.1" customHeight="1" x14ac:dyDescent="0.3">
      <c r="A41" s="106">
        <v>20</v>
      </c>
      <c r="B41" s="29" t="s">
        <v>80</v>
      </c>
      <c r="C41" s="30"/>
      <c r="D41" s="31"/>
      <c r="E41" s="32"/>
      <c r="F41" s="32"/>
      <c r="G41" s="33"/>
      <c r="H41" s="34"/>
      <c r="I41" s="9"/>
      <c r="J41" s="9"/>
      <c r="K41" s="9"/>
      <c r="L41" s="11"/>
      <c r="M41" s="128">
        <f>SUM(L41)+0.7</f>
        <v>0.7</v>
      </c>
    </row>
    <row r="42" spans="1:13" s="2" customFormat="1" ht="14.1" customHeight="1" x14ac:dyDescent="0.3">
      <c r="A42" s="106"/>
      <c r="B42" s="22" t="s">
        <v>81</v>
      </c>
      <c r="C42" s="23"/>
      <c r="D42" s="61" t="s">
        <v>82</v>
      </c>
      <c r="E42" s="62"/>
      <c r="F42" s="62"/>
      <c r="G42" s="63"/>
      <c r="H42" s="37"/>
      <c r="I42" s="20"/>
      <c r="J42" s="20"/>
      <c r="K42" s="20"/>
      <c r="L42" s="38"/>
      <c r="M42" s="127"/>
    </row>
    <row r="43" spans="1:13" s="2" customFormat="1" ht="14.1" customHeight="1" x14ac:dyDescent="0.3">
      <c r="A43" s="106">
        <v>21</v>
      </c>
      <c r="B43" s="29" t="s">
        <v>126</v>
      </c>
      <c r="C43" s="30"/>
      <c r="D43" s="31"/>
      <c r="E43" s="32"/>
      <c r="F43" s="32"/>
      <c r="G43" s="33"/>
      <c r="H43" s="34"/>
      <c r="I43" s="9"/>
      <c r="J43" s="9"/>
      <c r="K43" s="9"/>
      <c r="L43" s="9"/>
      <c r="M43" s="128">
        <f>SUM(L43)+0</f>
        <v>0</v>
      </c>
    </row>
    <row r="44" spans="1:13" s="2" customFormat="1" ht="14.1" customHeight="1" x14ac:dyDescent="0.3">
      <c r="A44" s="106"/>
      <c r="B44" s="22" t="s">
        <v>127</v>
      </c>
      <c r="C44" s="23"/>
      <c r="D44" s="61"/>
      <c r="E44" s="62"/>
      <c r="F44" s="62"/>
      <c r="G44" s="63"/>
      <c r="H44" s="37"/>
      <c r="I44" s="20"/>
      <c r="J44" s="20"/>
      <c r="K44" s="20"/>
      <c r="L44" s="20"/>
      <c r="M44" s="127"/>
    </row>
    <row r="45" spans="1:13" s="2" customFormat="1" ht="14.1" customHeight="1" x14ac:dyDescent="0.3">
      <c r="A45" s="106">
        <v>22</v>
      </c>
      <c r="B45" s="29" t="s">
        <v>83</v>
      </c>
      <c r="C45" s="30"/>
      <c r="D45" s="31" t="s">
        <v>45</v>
      </c>
      <c r="E45" s="32"/>
      <c r="F45" s="32"/>
      <c r="G45" s="33"/>
      <c r="H45" s="34">
        <v>46</v>
      </c>
      <c r="I45" s="9">
        <f>SUM(H45)+7</f>
        <v>53</v>
      </c>
      <c r="J45" s="9">
        <f>SUM(I45)+7</f>
        <v>60</v>
      </c>
      <c r="K45" s="9">
        <f>SUM(J45)+7</f>
        <v>67</v>
      </c>
      <c r="L45" s="9">
        <f>SUM(K45)+6</f>
        <v>73</v>
      </c>
      <c r="M45" s="128">
        <f>SUM(L45)+6</f>
        <v>79</v>
      </c>
    </row>
    <row r="46" spans="1:13" s="2" customFormat="1" ht="14.1" customHeight="1" x14ac:dyDescent="0.3">
      <c r="A46" s="106"/>
      <c r="B46" s="22" t="s">
        <v>155</v>
      </c>
      <c r="C46" s="23"/>
      <c r="D46" s="24" t="s">
        <v>85</v>
      </c>
      <c r="E46" s="25"/>
      <c r="F46" s="25"/>
      <c r="G46" s="26"/>
      <c r="H46" s="37"/>
      <c r="I46" s="20"/>
      <c r="J46" s="20"/>
      <c r="K46" s="20"/>
      <c r="L46" s="20"/>
      <c r="M46" s="127"/>
    </row>
    <row r="47" spans="1:13" s="2" customFormat="1" ht="14.1" customHeight="1" x14ac:dyDescent="0.3">
      <c r="A47" s="106">
        <v>23</v>
      </c>
      <c r="B47" s="29" t="s">
        <v>114</v>
      </c>
      <c r="C47" s="30"/>
      <c r="D47" s="31"/>
      <c r="E47" s="32"/>
      <c r="F47" s="32"/>
      <c r="G47" s="33"/>
      <c r="H47" s="34">
        <v>21</v>
      </c>
      <c r="I47" s="41">
        <f>SUM(H47)-1</f>
        <v>20</v>
      </c>
      <c r="J47" s="41">
        <f>SUM(I47)+1</f>
        <v>21</v>
      </c>
      <c r="K47" s="41">
        <f>SUM(J47)+1</f>
        <v>22</v>
      </c>
      <c r="L47" s="41">
        <f>SUM(K47)+1</f>
        <v>23</v>
      </c>
      <c r="M47" s="128">
        <f>SUM(L47)+1</f>
        <v>24</v>
      </c>
    </row>
    <row r="48" spans="1:13" s="2" customFormat="1" ht="14.1" customHeight="1" x14ac:dyDescent="0.3">
      <c r="A48" s="106"/>
      <c r="B48" s="22" t="s">
        <v>115</v>
      </c>
      <c r="C48" s="23"/>
      <c r="D48" s="43"/>
      <c r="E48" s="44"/>
      <c r="F48" s="44"/>
      <c r="G48" s="45"/>
      <c r="H48" s="37"/>
      <c r="I48" s="41"/>
      <c r="J48" s="41"/>
      <c r="K48" s="41"/>
      <c r="L48" s="41"/>
      <c r="M48" s="127"/>
    </row>
    <row r="49" spans="1:13" s="2" customFormat="1" ht="14.1" customHeight="1" x14ac:dyDescent="0.3">
      <c r="A49" s="106">
        <v>24</v>
      </c>
      <c r="B49" s="29" t="s">
        <v>90</v>
      </c>
      <c r="C49" s="30"/>
      <c r="D49" s="31" t="s">
        <v>91</v>
      </c>
      <c r="E49" s="32"/>
      <c r="F49" s="32"/>
      <c r="G49" s="33"/>
      <c r="H49" s="34">
        <v>19.8</v>
      </c>
      <c r="I49" s="9">
        <f>SUM(H49)+1.1</f>
        <v>20.900000000000002</v>
      </c>
      <c r="J49" s="9">
        <f>SUM(I49)+1.1</f>
        <v>22.000000000000004</v>
      </c>
      <c r="K49" s="11">
        <f>SUM(J49)+1.1</f>
        <v>23.100000000000005</v>
      </c>
      <c r="L49" s="9">
        <f>SUM(K49)+1.6</f>
        <v>24.700000000000006</v>
      </c>
      <c r="M49" s="128">
        <f>SUM(L49)+1.1</f>
        <v>25.800000000000008</v>
      </c>
    </row>
    <row r="50" spans="1:13" s="2" customFormat="1" ht="14.1" customHeight="1" x14ac:dyDescent="0.3">
      <c r="A50" s="106"/>
      <c r="B50" s="22" t="s">
        <v>92</v>
      </c>
      <c r="C50" s="23"/>
      <c r="D50" s="24" t="s">
        <v>93</v>
      </c>
      <c r="E50" s="25"/>
      <c r="F50" s="25"/>
      <c r="G50" s="26"/>
      <c r="H50" s="37"/>
      <c r="I50" s="20"/>
      <c r="J50" s="20"/>
      <c r="K50" s="38"/>
      <c r="L50" s="20"/>
      <c r="M50" s="127"/>
    </row>
    <row r="51" spans="1:13" s="2" customFormat="1" ht="14.1" customHeight="1" x14ac:dyDescent="0.3">
      <c r="A51" s="106">
        <v>25</v>
      </c>
      <c r="B51" s="29" t="s">
        <v>94</v>
      </c>
      <c r="C51" s="30"/>
      <c r="D51" s="31" t="s">
        <v>91</v>
      </c>
      <c r="E51" s="32"/>
      <c r="F51" s="32"/>
      <c r="G51" s="33"/>
      <c r="H51" s="34">
        <v>25.7</v>
      </c>
      <c r="I51" s="9">
        <f>SUM(H51)+1.3</f>
        <v>27</v>
      </c>
      <c r="J51" s="9">
        <f>SUM(I51)+1.3</f>
        <v>28.3</v>
      </c>
      <c r="K51" s="11">
        <f>SUM(J51)+1.3</f>
        <v>29.6</v>
      </c>
      <c r="L51" s="9">
        <f>SUM(K51)+1.8</f>
        <v>31.400000000000002</v>
      </c>
      <c r="M51" s="128">
        <f>SUM(L51)+1.3</f>
        <v>32.700000000000003</v>
      </c>
    </row>
    <row r="52" spans="1:13" s="2" customFormat="1" ht="14.1" customHeight="1" x14ac:dyDescent="0.3">
      <c r="A52" s="106"/>
      <c r="B52" s="22" t="s">
        <v>95</v>
      </c>
      <c r="C52" s="23"/>
      <c r="D52" s="24" t="s">
        <v>93</v>
      </c>
      <c r="E52" s="25"/>
      <c r="F52" s="25"/>
      <c r="G52" s="26"/>
      <c r="H52" s="37"/>
      <c r="I52" s="20"/>
      <c r="J52" s="20"/>
      <c r="K52" s="38"/>
      <c r="L52" s="20"/>
      <c r="M52" s="127"/>
    </row>
    <row r="53" spans="1:13" s="2" customFormat="1" ht="14.1" customHeight="1" x14ac:dyDescent="0.3">
      <c r="A53" s="106">
        <v>26</v>
      </c>
      <c r="B53" s="29" t="s">
        <v>96</v>
      </c>
      <c r="C53" s="30"/>
      <c r="D53" s="31" t="s">
        <v>97</v>
      </c>
      <c r="E53" s="32"/>
      <c r="F53" s="32"/>
      <c r="G53" s="33"/>
      <c r="H53" s="34">
        <v>39</v>
      </c>
      <c r="I53" s="9">
        <f>SUM(H53)+2.7</f>
        <v>41.7</v>
      </c>
      <c r="J53" s="9">
        <f>SUM(I53)+2.7</f>
        <v>44.400000000000006</v>
      </c>
      <c r="K53" s="9">
        <f>SUM(J53)+2.7</f>
        <v>47.100000000000009</v>
      </c>
      <c r="L53" s="9">
        <f>SUM(K53)+2.6</f>
        <v>49.70000000000001</v>
      </c>
      <c r="M53" s="128">
        <f>SUM(L53)+2.6</f>
        <v>52.300000000000011</v>
      </c>
    </row>
    <row r="54" spans="1:13" s="2" customFormat="1" ht="14.1" customHeight="1" x14ac:dyDescent="0.3">
      <c r="A54" s="106"/>
      <c r="B54" s="22" t="s">
        <v>98</v>
      </c>
      <c r="C54" s="23"/>
      <c r="D54" s="24" t="s">
        <v>99</v>
      </c>
      <c r="E54" s="25"/>
      <c r="F54" s="25"/>
      <c r="G54" s="26"/>
      <c r="H54" s="37"/>
      <c r="I54" s="20"/>
      <c r="J54" s="20"/>
      <c r="K54" s="20"/>
      <c r="L54" s="20"/>
      <c r="M54" s="127"/>
    </row>
    <row r="55" spans="1:13" s="2" customFormat="1" ht="14.1" customHeight="1" x14ac:dyDescent="0.3">
      <c r="A55" s="106">
        <v>27</v>
      </c>
      <c r="B55" s="29" t="s">
        <v>100</v>
      </c>
      <c r="C55" s="30"/>
      <c r="D55" s="31" t="s">
        <v>101</v>
      </c>
      <c r="E55" s="32"/>
      <c r="F55" s="32"/>
      <c r="G55" s="33"/>
      <c r="H55" s="34">
        <v>25.8</v>
      </c>
      <c r="I55" s="9">
        <f>SUM(H55)+6</f>
        <v>31.8</v>
      </c>
      <c r="J55" s="9">
        <f>SUM(I55)+6</f>
        <v>37.799999999999997</v>
      </c>
      <c r="K55" s="9">
        <f>SUM(J55)+6</f>
        <v>43.8</v>
      </c>
      <c r="L55" s="9">
        <f>SUM(K55)+4.5</f>
        <v>48.3</v>
      </c>
      <c r="M55" s="128">
        <f>SUM(L55)+5</f>
        <v>53.3</v>
      </c>
    </row>
    <row r="56" spans="1:13" s="2" customFormat="1" ht="14.1" customHeight="1" x14ac:dyDescent="0.3">
      <c r="A56" s="106"/>
      <c r="B56" s="22" t="s">
        <v>102</v>
      </c>
      <c r="C56" s="23"/>
      <c r="D56" s="24" t="s">
        <v>103</v>
      </c>
      <c r="E56" s="25"/>
      <c r="F56" s="25"/>
      <c r="G56" s="26"/>
      <c r="H56" s="37"/>
      <c r="I56" s="20"/>
      <c r="J56" s="20"/>
      <c r="K56" s="20"/>
      <c r="L56" s="20"/>
      <c r="M56" s="127"/>
    </row>
    <row r="57" spans="1:13" s="2" customFormat="1" ht="14.1" customHeight="1" x14ac:dyDescent="0.3">
      <c r="A57" s="106">
        <v>28</v>
      </c>
      <c r="B57" s="29" t="s">
        <v>104</v>
      </c>
      <c r="C57" s="30"/>
      <c r="D57" s="31" t="s">
        <v>44</v>
      </c>
      <c r="E57" s="32"/>
      <c r="F57" s="32"/>
      <c r="G57" s="33"/>
      <c r="H57" s="34">
        <v>35.200000000000003</v>
      </c>
      <c r="I57" s="9">
        <f>SUM(H57)+1.9</f>
        <v>37.1</v>
      </c>
      <c r="J57" s="9">
        <f>SUM(I57)+1.9</f>
        <v>39</v>
      </c>
      <c r="K57" s="9">
        <f>SUM(J57)+1.9</f>
        <v>40.9</v>
      </c>
      <c r="L57" s="9">
        <f>SUM(K57)+1.9</f>
        <v>42.8</v>
      </c>
      <c r="M57" s="128">
        <f>SUM(L57)+2</f>
        <v>44.8</v>
      </c>
    </row>
    <row r="58" spans="1:13" s="2" customFormat="1" ht="14.1" customHeight="1" x14ac:dyDescent="0.3">
      <c r="A58" s="106"/>
      <c r="B58" s="22" t="s">
        <v>105</v>
      </c>
      <c r="C58" s="23"/>
      <c r="D58" s="24" t="s">
        <v>44</v>
      </c>
      <c r="E58" s="25"/>
      <c r="F58" s="25"/>
      <c r="G58" s="26"/>
      <c r="H58" s="37"/>
      <c r="I58" s="20"/>
      <c r="J58" s="20"/>
      <c r="K58" s="20"/>
      <c r="L58" s="20"/>
      <c r="M58" s="127"/>
    </row>
    <row r="59" spans="1:13" s="2" customFormat="1" ht="14.1" customHeight="1" x14ac:dyDescent="0.3">
      <c r="A59" s="106">
        <v>29</v>
      </c>
      <c r="B59" s="29" t="s">
        <v>106</v>
      </c>
      <c r="C59" s="30"/>
      <c r="D59" s="31" t="s">
        <v>107</v>
      </c>
      <c r="E59" s="32"/>
      <c r="F59" s="32"/>
      <c r="G59" s="33"/>
      <c r="H59" s="34">
        <v>29.5</v>
      </c>
      <c r="I59" s="9">
        <f>SUM(H59)+3.4</f>
        <v>32.9</v>
      </c>
      <c r="J59" s="9">
        <f>SUM(I59)+3.4</f>
        <v>36.299999999999997</v>
      </c>
      <c r="K59" s="9">
        <f>SUM(J59)+3.4</f>
        <v>39.699999999999996</v>
      </c>
      <c r="L59" s="9">
        <f>SUM(K59)+3.3</f>
        <v>42.999999999999993</v>
      </c>
      <c r="M59" s="128">
        <f>SUM(L59)+3.1</f>
        <v>46.099999999999994</v>
      </c>
    </row>
    <row r="60" spans="1:13" s="2" customFormat="1" ht="14.1" customHeight="1" x14ac:dyDescent="0.3">
      <c r="A60" s="106"/>
      <c r="B60" s="22" t="s">
        <v>108</v>
      </c>
      <c r="C60" s="23"/>
      <c r="D60" s="24" t="s">
        <v>109</v>
      </c>
      <c r="E60" s="25"/>
      <c r="F60" s="25"/>
      <c r="G60" s="26"/>
      <c r="H60" s="37"/>
      <c r="I60" s="20"/>
      <c r="J60" s="20"/>
      <c r="K60" s="20"/>
      <c r="L60" s="20"/>
      <c r="M60" s="127"/>
    </row>
    <row r="61" spans="1:13" s="2" customFormat="1" ht="14.1" customHeight="1" x14ac:dyDescent="0.3">
      <c r="A61" s="106">
        <v>30</v>
      </c>
      <c r="B61" s="29" t="s">
        <v>116</v>
      </c>
      <c r="C61" s="30"/>
      <c r="D61" s="31" t="s">
        <v>117</v>
      </c>
      <c r="E61" s="32"/>
      <c r="F61" s="32"/>
      <c r="G61" s="33"/>
      <c r="H61" s="46">
        <v>4</v>
      </c>
      <c r="I61" s="41">
        <f>SUM(H61)+0.2</f>
        <v>4.2</v>
      </c>
      <c r="J61" s="41">
        <f>SUM(I61)+0.2</f>
        <v>4.4000000000000004</v>
      </c>
      <c r="K61" s="41">
        <f>SUM(J61)+0.2</f>
        <v>4.6000000000000005</v>
      </c>
      <c r="L61" s="41">
        <f>SUM(K61)+0.2</f>
        <v>4.8000000000000007</v>
      </c>
      <c r="M61" s="129">
        <f>SUM(L61)+0.3</f>
        <v>5.1000000000000005</v>
      </c>
    </row>
    <row r="62" spans="1:13" s="2" customFormat="1" ht="14.1" customHeight="1" x14ac:dyDescent="0.3">
      <c r="A62" s="106"/>
      <c r="B62" s="22" t="s">
        <v>118</v>
      </c>
      <c r="C62" s="23"/>
      <c r="D62" s="24" t="s">
        <v>128</v>
      </c>
      <c r="E62" s="25"/>
      <c r="F62" s="25"/>
      <c r="G62" s="26"/>
      <c r="H62" s="46"/>
      <c r="I62" s="41"/>
      <c r="J62" s="41"/>
      <c r="K62" s="41"/>
      <c r="L62" s="41"/>
      <c r="M62" s="129"/>
    </row>
    <row r="63" spans="1:13" s="2" customFormat="1" ht="14.1" customHeight="1" x14ac:dyDescent="0.3">
      <c r="A63" s="106">
        <v>31</v>
      </c>
      <c r="B63" s="29" t="s">
        <v>120</v>
      </c>
      <c r="C63" s="30"/>
      <c r="D63" s="31" t="s">
        <v>121</v>
      </c>
      <c r="E63" s="32"/>
      <c r="F63" s="32"/>
      <c r="G63" s="33"/>
      <c r="H63" s="46">
        <v>8.3000000000000007</v>
      </c>
      <c r="I63" s="41">
        <f>SUM(H63)+0.6</f>
        <v>8.9</v>
      </c>
      <c r="J63" s="41">
        <f>SUM(I63)+0.6</f>
        <v>9.5</v>
      </c>
      <c r="K63" s="41">
        <f>SUM(J63)+0.6</f>
        <v>10.1</v>
      </c>
      <c r="L63" s="41">
        <f>SUM(K63)+0.6</f>
        <v>10.7</v>
      </c>
      <c r="M63" s="129">
        <f>SUM(L63)+0.7</f>
        <v>11.399999999999999</v>
      </c>
    </row>
    <row r="64" spans="1:13" s="2" customFormat="1" ht="14.1" customHeight="1" x14ac:dyDescent="0.3">
      <c r="A64" s="106"/>
      <c r="B64" s="22" t="s">
        <v>122</v>
      </c>
      <c r="C64" s="23"/>
      <c r="D64" s="24" t="s">
        <v>123</v>
      </c>
      <c r="E64" s="25"/>
      <c r="F64" s="25"/>
      <c r="G64" s="26"/>
      <c r="H64" s="46"/>
      <c r="I64" s="41"/>
      <c r="J64" s="41"/>
      <c r="K64" s="41"/>
      <c r="L64" s="41"/>
      <c r="M64" s="129"/>
    </row>
    <row r="65" spans="1:13" ht="14.1" customHeight="1" x14ac:dyDescent="0.3">
      <c r="A65" s="106">
        <v>32</v>
      </c>
      <c r="B65" s="29" t="s">
        <v>110</v>
      </c>
      <c r="C65" s="30"/>
      <c r="D65" s="111"/>
      <c r="E65" s="111"/>
      <c r="F65" s="111"/>
      <c r="G65" s="111"/>
      <c r="H65" s="34">
        <v>9.5</v>
      </c>
      <c r="I65" s="9">
        <f>SUM(H65)+0.5</f>
        <v>10</v>
      </c>
      <c r="J65" s="9">
        <f>SUM(I65)+0.5</f>
        <v>10.5</v>
      </c>
      <c r="K65" s="9">
        <f>SUM(J65)+0.5</f>
        <v>11</v>
      </c>
      <c r="L65" s="9">
        <f>SUM(K65)+0.5</f>
        <v>11.5</v>
      </c>
      <c r="M65" s="128">
        <f>SUM(L65)+0.5</f>
        <v>12</v>
      </c>
    </row>
    <row r="66" spans="1:13" ht="14.1" customHeight="1" x14ac:dyDescent="0.3">
      <c r="A66" s="106"/>
      <c r="B66" s="92" t="s">
        <v>111</v>
      </c>
      <c r="C66" s="93"/>
      <c r="D66" s="43"/>
      <c r="E66" s="44"/>
      <c r="F66" s="44"/>
      <c r="G66" s="45"/>
      <c r="H66" s="37"/>
      <c r="I66" s="20"/>
      <c r="J66" s="20"/>
      <c r="K66" s="20"/>
      <c r="L66" s="20"/>
      <c r="M66" s="127"/>
    </row>
    <row r="67" spans="1:13" ht="14.1" customHeight="1" x14ac:dyDescent="0.3">
      <c r="A67" s="106">
        <v>33</v>
      </c>
      <c r="B67" s="29" t="s">
        <v>112</v>
      </c>
      <c r="C67" s="30"/>
      <c r="D67" s="111"/>
      <c r="E67" s="111"/>
      <c r="F67" s="111"/>
      <c r="G67" s="111"/>
      <c r="H67" s="34">
        <v>10</v>
      </c>
      <c r="I67" s="9">
        <f>SUM(H67)+0.5</f>
        <v>10.5</v>
      </c>
      <c r="J67" s="9">
        <f>SUM(I67)+0.5</f>
        <v>11</v>
      </c>
      <c r="K67" s="9">
        <f>SUM(J67)+0.5</f>
        <v>11.5</v>
      </c>
      <c r="L67" s="9">
        <f>SUM(K67)+0.5</f>
        <v>12</v>
      </c>
      <c r="M67" s="128">
        <f>SUM(L67)+0.5</f>
        <v>12.5</v>
      </c>
    </row>
    <row r="68" spans="1:13" ht="14.1" customHeight="1" thickBot="1" x14ac:dyDescent="0.35">
      <c r="A68" s="130"/>
      <c r="B68" s="12" t="s">
        <v>113</v>
      </c>
      <c r="C68" s="12"/>
      <c r="D68" s="132"/>
      <c r="E68" s="133"/>
      <c r="F68" s="133"/>
      <c r="G68" s="134"/>
      <c r="H68" s="35"/>
      <c r="I68" s="10"/>
      <c r="J68" s="10"/>
      <c r="K68" s="10"/>
      <c r="L68" s="10"/>
      <c r="M68" s="131"/>
    </row>
  </sheetData>
  <mergeCells count="366">
    <mergeCell ref="I67:I68"/>
    <mergeCell ref="B68:C68"/>
    <mergeCell ref="D68:G68"/>
    <mergeCell ref="A67:A68"/>
    <mergeCell ref="B67:C67"/>
    <mergeCell ref="D67:G67"/>
    <mergeCell ref="H67:H68"/>
    <mergeCell ref="J67:J68"/>
    <mergeCell ref="J65:J66"/>
    <mergeCell ref="K65:K66"/>
    <mergeCell ref="L65:L66"/>
    <mergeCell ref="M65:M66"/>
    <mergeCell ref="B66:C66"/>
    <mergeCell ref="D66:G66"/>
    <mergeCell ref="K67:K68"/>
    <mergeCell ref="L67:L68"/>
    <mergeCell ref="M67:M68"/>
    <mergeCell ref="K63:K64"/>
    <mergeCell ref="L63:L64"/>
    <mergeCell ref="M63:M64"/>
    <mergeCell ref="B64:C64"/>
    <mergeCell ref="D64:G64"/>
    <mergeCell ref="J63:J64"/>
    <mergeCell ref="A65:A66"/>
    <mergeCell ref="B65:C65"/>
    <mergeCell ref="D65:G65"/>
    <mergeCell ref="H65:H66"/>
    <mergeCell ref="I65:I66"/>
    <mergeCell ref="A63:A64"/>
    <mergeCell ref="B63:C63"/>
    <mergeCell ref="D63:G63"/>
    <mergeCell ref="H63:H64"/>
    <mergeCell ref="I63:I64"/>
    <mergeCell ref="J61:J62"/>
    <mergeCell ref="K61:K62"/>
    <mergeCell ref="L61:L62"/>
    <mergeCell ref="M61:M62"/>
    <mergeCell ref="B62:C62"/>
    <mergeCell ref="D62:G62"/>
    <mergeCell ref="K59:K60"/>
    <mergeCell ref="L59:L60"/>
    <mergeCell ref="M59:M60"/>
    <mergeCell ref="B60:C60"/>
    <mergeCell ref="D60:G60"/>
    <mergeCell ref="J59:J60"/>
    <mergeCell ref="A61:A62"/>
    <mergeCell ref="B61:C61"/>
    <mergeCell ref="D61:G61"/>
    <mergeCell ref="H61:H62"/>
    <mergeCell ref="I61:I62"/>
    <mergeCell ref="A59:A60"/>
    <mergeCell ref="B59:C59"/>
    <mergeCell ref="D59:G59"/>
    <mergeCell ref="H59:H60"/>
    <mergeCell ref="I59:I60"/>
    <mergeCell ref="J57:J58"/>
    <mergeCell ref="K57:K58"/>
    <mergeCell ref="L57:L58"/>
    <mergeCell ref="M57:M58"/>
    <mergeCell ref="B58:C58"/>
    <mergeCell ref="D58:G58"/>
    <mergeCell ref="K55:K56"/>
    <mergeCell ref="L55:L56"/>
    <mergeCell ref="M55:M56"/>
    <mergeCell ref="B56:C56"/>
    <mergeCell ref="D56:G56"/>
    <mergeCell ref="J55:J56"/>
    <mergeCell ref="A57:A58"/>
    <mergeCell ref="B57:C57"/>
    <mergeCell ref="D57:G57"/>
    <mergeCell ref="H57:H58"/>
    <mergeCell ref="I57:I58"/>
    <mergeCell ref="A55:A56"/>
    <mergeCell ref="B55:C55"/>
    <mergeCell ref="D55:G55"/>
    <mergeCell ref="H55:H56"/>
    <mergeCell ref="I55:I56"/>
    <mergeCell ref="J53:J54"/>
    <mergeCell ref="K53:K54"/>
    <mergeCell ref="L53:L54"/>
    <mergeCell ref="M53:M54"/>
    <mergeCell ref="B54:C54"/>
    <mergeCell ref="D54:G54"/>
    <mergeCell ref="K51:K52"/>
    <mergeCell ref="L51:L52"/>
    <mergeCell ref="M51:M52"/>
    <mergeCell ref="B52:C52"/>
    <mergeCell ref="D52:G52"/>
    <mergeCell ref="J51:J52"/>
    <mergeCell ref="A53:A54"/>
    <mergeCell ref="B53:C53"/>
    <mergeCell ref="D53:G53"/>
    <mergeCell ref="H53:H54"/>
    <mergeCell ref="I53:I54"/>
    <mergeCell ref="A51:A52"/>
    <mergeCell ref="B51:C51"/>
    <mergeCell ref="D51:G51"/>
    <mergeCell ref="H51:H52"/>
    <mergeCell ref="I51:I52"/>
    <mergeCell ref="J49:J50"/>
    <mergeCell ref="K49:K50"/>
    <mergeCell ref="L49:L50"/>
    <mergeCell ref="M49:M50"/>
    <mergeCell ref="B50:C50"/>
    <mergeCell ref="D50:G50"/>
    <mergeCell ref="K47:K48"/>
    <mergeCell ref="L47:L48"/>
    <mergeCell ref="M47:M48"/>
    <mergeCell ref="B48:C48"/>
    <mergeCell ref="D48:G48"/>
    <mergeCell ref="J47:J48"/>
    <mergeCell ref="A49:A50"/>
    <mergeCell ref="B49:C49"/>
    <mergeCell ref="D49:G49"/>
    <mergeCell ref="H49:H50"/>
    <mergeCell ref="I49:I50"/>
    <mergeCell ref="A47:A48"/>
    <mergeCell ref="B47:C47"/>
    <mergeCell ref="D47:G47"/>
    <mergeCell ref="H47:H48"/>
    <mergeCell ref="I47:I48"/>
    <mergeCell ref="J45:J46"/>
    <mergeCell ref="K45:K46"/>
    <mergeCell ref="L45:L46"/>
    <mergeCell ref="M45:M46"/>
    <mergeCell ref="B46:C46"/>
    <mergeCell ref="D46:G46"/>
    <mergeCell ref="K43:K44"/>
    <mergeCell ref="L43:L44"/>
    <mergeCell ref="M43:M44"/>
    <mergeCell ref="B44:C44"/>
    <mergeCell ref="D44:G44"/>
    <mergeCell ref="J43:J44"/>
    <mergeCell ref="A45:A46"/>
    <mergeCell ref="B45:C45"/>
    <mergeCell ref="D45:G45"/>
    <mergeCell ref="H45:H46"/>
    <mergeCell ref="I45:I46"/>
    <mergeCell ref="A43:A44"/>
    <mergeCell ref="B43:C43"/>
    <mergeCell ref="D43:G43"/>
    <mergeCell ref="H43:H44"/>
    <mergeCell ref="I43:I44"/>
    <mergeCell ref="J41:J42"/>
    <mergeCell ref="K41:K42"/>
    <mergeCell ref="L41:L42"/>
    <mergeCell ref="M41:M42"/>
    <mergeCell ref="B42:C42"/>
    <mergeCell ref="D42:G42"/>
    <mergeCell ref="K39:K40"/>
    <mergeCell ref="L39:L40"/>
    <mergeCell ref="M39:M40"/>
    <mergeCell ref="B40:C40"/>
    <mergeCell ref="D40:G40"/>
    <mergeCell ref="J39:J40"/>
    <mergeCell ref="A41:A42"/>
    <mergeCell ref="B41:C41"/>
    <mergeCell ref="D41:G41"/>
    <mergeCell ref="H41:H42"/>
    <mergeCell ref="I41:I42"/>
    <mergeCell ref="A39:A40"/>
    <mergeCell ref="B39:C39"/>
    <mergeCell ref="D39:G39"/>
    <mergeCell ref="H39:H40"/>
    <mergeCell ref="I39:I40"/>
    <mergeCell ref="J37:J38"/>
    <mergeCell ref="K37:K38"/>
    <mergeCell ref="L37:L38"/>
    <mergeCell ref="M37:M38"/>
    <mergeCell ref="B38:C38"/>
    <mergeCell ref="D38:G38"/>
    <mergeCell ref="K35:K36"/>
    <mergeCell ref="L35:L36"/>
    <mergeCell ref="M35:M36"/>
    <mergeCell ref="B36:C36"/>
    <mergeCell ref="D36:G36"/>
    <mergeCell ref="J35:J36"/>
    <mergeCell ref="A37:A38"/>
    <mergeCell ref="B37:C37"/>
    <mergeCell ref="D37:G37"/>
    <mergeCell ref="H37:H38"/>
    <mergeCell ref="I37:I38"/>
    <mergeCell ref="A35:A36"/>
    <mergeCell ref="B35:C35"/>
    <mergeCell ref="D35:G35"/>
    <mergeCell ref="H35:H36"/>
    <mergeCell ref="I35:I36"/>
    <mergeCell ref="J33:J34"/>
    <mergeCell ref="K33:K34"/>
    <mergeCell ref="L33:L34"/>
    <mergeCell ref="M33:M34"/>
    <mergeCell ref="B34:C34"/>
    <mergeCell ref="D34:G34"/>
    <mergeCell ref="K31:K32"/>
    <mergeCell ref="L31:L32"/>
    <mergeCell ref="M31:M32"/>
    <mergeCell ref="B32:C32"/>
    <mergeCell ref="D32:G32"/>
    <mergeCell ref="J31:J32"/>
    <mergeCell ref="A33:A34"/>
    <mergeCell ref="B33:C33"/>
    <mergeCell ref="D33:G33"/>
    <mergeCell ref="H33:H34"/>
    <mergeCell ref="I33:I34"/>
    <mergeCell ref="A31:A32"/>
    <mergeCell ref="B31:C31"/>
    <mergeCell ref="D31:G31"/>
    <mergeCell ref="H31:H32"/>
    <mergeCell ref="I31:I32"/>
    <mergeCell ref="J29:J30"/>
    <mergeCell ref="K29:K30"/>
    <mergeCell ref="L29:L30"/>
    <mergeCell ref="M29:M30"/>
    <mergeCell ref="B30:C30"/>
    <mergeCell ref="D30:G30"/>
    <mergeCell ref="I27:I28"/>
    <mergeCell ref="K27:K28"/>
    <mergeCell ref="L27:L28"/>
    <mergeCell ref="M27:M28"/>
    <mergeCell ref="B28:C28"/>
    <mergeCell ref="D28:G28"/>
    <mergeCell ref="J27:J28"/>
    <mergeCell ref="I25:I26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B26:C26"/>
    <mergeCell ref="D26:G26"/>
    <mergeCell ref="A25:A26"/>
    <mergeCell ref="B25:C25"/>
    <mergeCell ref="D25:G25"/>
    <mergeCell ref="H25:H26"/>
    <mergeCell ref="J25:J26"/>
    <mergeCell ref="J23:J24"/>
    <mergeCell ref="K23:K24"/>
    <mergeCell ref="L23:L24"/>
    <mergeCell ref="M23:M24"/>
    <mergeCell ref="B24:C24"/>
    <mergeCell ref="D24:G24"/>
    <mergeCell ref="K25:K26"/>
    <mergeCell ref="L25:L26"/>
    <mergeCell ref="M25:M26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I15:I16"/>
    <mergeCell ref="A13:A14"/>
    <mergeCell ref="B13:C13"/>
    <mergeCell ref="D13:G13"/>
    <mergeCell ref="H13:H14"/>
    <mergeCell ref="I13:I14"/>
    <mergeCell ref="B10:C10"/>
    <mergeCell ref="D10:G10"/>
    <mergeCell ref="A15:A16"/>
    <mergeCell ref="B15:C15"/>
    <mergeCell ref="D15:G15"/>
    <mergeCell ref="H15:H16"/>
    <mergeCell ref="D6:G6"/>
    <mergeCell ref="A7:A8"/>
    <mergeCell ref="K11:K12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5:A6"/>
    <mergeCell ref="B5:C5"/>
    <mergeCell ref="D5:G5"/>
    <mergeCell ref="H5:H6"/>
    <mergeCell ref="I5:I6"/>
    <mergeCell ref="J5:J6"/>
    <mergeCell ref="B6:C6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H3:H4"/>
    <mergeCell ref="I3:I4"/>
    <mergeCell ref="J3:J4"/>
    <mergeCell ref="K3:K4"/>
    <mergeCell ref="K7:K8"/>
    <mergeCell ref="L7:L8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11D0-25A0-4AAF-AD64-3E209567C418}">
  <sheetPr codeName="Sheet1">
    <tabColor theme="7"/>
    <pageSetUpPr fitToPage="1"/>
  </sheetPr>
  <dimension ref="A1:N51"/>
  <sheetViews>
    <sheetView zoomScale="110" zoomScaleNormal="110" zoomScaleSheetLayoutView="110" workbookViewId="0">
      <selection activeCell="U34" sqref="U3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49" t="s">
        <v>159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4" ht="16.5" customHeight="1" thickBot="1" x14ac:dyDescent="0.35">
      <c r="A2" s="5" t="s">
        <v>31</v>
      </c>
      <c r="B2" s="52" t="s">
        <v>32</v>
      </c>
      <c r="C2" s="52"/>
      <c r="D2" s="52" t="s">
        <v>33</v>
      </c>
      <c r="E2" s="52"/>
      <c r="F2" s="52"/>
      <c r="G2" s="52"/>
      <c r="H2" s="3" t="s">
        <v>46</v>
      </c>
      <c r="I2" s="4" t="s">
        <v>34</v>
      </c>
      <c r="J2" s="4" t="s">
        <v>52</v>
      </c>
      <c r="K2" s="4" t="s">
        <v>51</v>
      </c>
      <c r="L2" s="4" t="s">
        <v>50</v>
      </c>
      <c r="M2" s="4"/>
      <c r="N2" t="s">
        <v>44</v>
      </c>
    </row>
    <row r="3" spans="1:14" s="2" customFormat="1" ht="14.1" customHeight="1" x14ac:dyDescent="0.3">
      <c r="A3" s="105">
        <v>1</v>
      </c>
      <c r="B3" s="47" t="s">
        <v>23</v>
      </c>
      <c r="C3" s="47"/>
      <c r="D3" s="107" t="s">
        <v>172</v>
      </c>
      <c r="E3" s="107"/>
      <c r="F3" s="107"/>
      <c r="G3" s="56"/>
      <c r="H3" s="108">
        <v>35</v>
      </c>
      <c r="I3" s="109">
        <f>SUM(H3)+3.5</f>
        <v>38.5</v>
      </c>
      <c r="J3" s="109">
        <f>SUM(I3)+3.5</f>
        <v>42</v>
      </c>
      <c r="K3" s="109">
        <f>SUM(J3)+3.5</f>
        <v>45.5</v>
      </c>
      <c r="L3" s="112">
        <f>SUM(K3)+3</f>
        <v>48.5</v>
      </c>
      <c r="M3" s="104"/>
    </row>
    <row r="4" spans="1:14" s="2" customFormat="1" ht="14.1" customHeight="1" x14ac:dyDescent="0.3">
      <c r="A4" s="106"/>
      <c r="B4" s="38" t="s">
        <v>20</v>
      </c>
      <c r="C4" s="38"/>
      <c r="D4" s="43" t="s">
        <v>38</v>
      </c>
      <c r="E4" s="44"/>
      <c r="F4" s="44"/>
      <c r="G4" s="44"/>
      <c r="H4" s="46"/>
      <c r="I4" s="9"/>
      <c r="J4" s="9"/>
      <c r="K4" s="9"/>
      <c r="L4" s="11"/>
      <c r="M4" s="40"/>
    </row>
    <row r="5" spans="1:14" s="2" customFormat="1" ht="14.1" customHeight="1" x14ac:dyDescent="0.3">
      <c r="A5" s="106">
        <v>2</v>
      </c>
      <c r="B5" s="11" t="s">
        <v>21</v>
      </c>
      <c r="C5" s="11"/>
      <c r="D5" s="111" t="s">
        <v>22</v>
      </c>
      <c r="E5" s="111"/>
      <c r="F5" s="111"/>
      <c r="G5" s="111"/>
      <c r="H5" s="34">
        <v>23.6</v>
      </c>
      <c r="I5" s="9">
        <f>SUM(H5)+1.6</f>
        <v>25.200000000000003</v>
      </c>
      <c r="J5" s="9">
        <f>SUM(I5)+1.6</f>
        <v>26.800000000000004</v>
      </c>
      <c r="K5" s="9">
        <f>SUM(J5)+1.6</f>
        <v>28.400000000000006</v>
      </c>
      <c r="L5" s="9">
        <f>SUM(K5)+1.4</f>
        <v>29.800000000000004</v>
      </c>
      <c r="M5" s="39"/>
    </row>
    <row r="6" spans="1:14" s="2" customFormat="1" ht="14.1" customHeight="1" x14ac:dyDescent="0.3">
      <c r="A6" s="106"/>
      <c r="B6" s="38" t="s">
        <v>11</v>
      </c>
      <c r="C6" s="38"/>
      <c r="D6" s="43" t="s">
        <v>26</v>
      </c>
      <c r="E6" s="44"/>
      <c r="F6" s="44"/>
      <c r="G6" s="45"/>
      <c r="H6" s="37"/>
      <c r="I6" s="20"/>
      <c r="J6" s="20"/>
      <c r="K6" s="20"/>
      <c r="L6" s="20"/>
      <c r="M6" s="40"/>
    </row>
    <row r="7" spans="1:14" s="2" customFormat="1" ht="14.1" customHeight="1" x14ac:dyDescent="0.3">
      <c r="A7" s="106">
        <v>3</v>
      </c>
      <c r="B7" s="11" t="s">
        <v>19</v>
      </c>
      <c r="C7" s="11"/>
      <c r="D7" s="111" t="s">
        <v>45</v>
      </c>
      <c r="E7" s="111"/>
      <c r="F7" s="111"/>
      <c r="G7" s="111"/>
      <c r="H7" s="34">
        <v>33</v>
      </c>
      <c r="I7" s="9">
        <f>SUM(H7)+2.25</f>
        <v>35.25</v>
      </c>
      <c r="J7" s="9">
        <f>SUM(I7)+2.25</f>
        <v>37.5</v>
      </c>
      <c r="K7" s="9">
        <f>SUM(J7)+2.25</f>
        <v>39.75</v>
      </c>
      <c r="L7" s="9">
        <f>SUM(K7)+2</f>
        <v>41.75</v>
      </c>
      <c r="M7" s="110"/>
    </row>
    <row r="8" spans="1:14" s="2" customFormat="1" ht="14.1" customHeight="1" x14ac:dyDescent="0.3">
      <c r="A8" s="106"/>
      <c r="B8" s="38" t="s">
        <v>24</v>
      </c>
      <c r="C8" s="38"/>
      <c r="D8" s="43" t="s">
        <v>27</v>
      </c>
      <c r="E8" s="44"/>
      <c r="F8" s="44"/>
      <c r="G8" s="45"/>
      <c r="H8" s="37"/>
      <c r="I8" s="20"/>
      <c r="J8" s="20"/>
      <c r="K8" s="20"/>
      <c r="L8" s="20"/>
      <c r="M8" s="110"/>
    </row>
    <row r="9" spans="1:14" s="2" customFormat="1" ht="14.1" customHeight="1" x14ac:dyDescent="0.3">
      <c r="A9" s="106">
        <v>4</v>
      </c>
      <c r="B9" s="11" t="s">
        <v>25</v>
      </c>
      <c r="C9" s="11"/>
      <c r="D9" s="111" t="s">
        <v>9</v>
      </c>
      <c r="E9" s="111"/>
      <c r="F9" s="111"/>
      <c r="G9" s="111"/>
      <c r="H9" s="34">
        <v>27</v>
      </c>
      <c r="I9" s="9">
        <f>SUM(H9)+1.9</f>
        <v>28.9</v>
      </c>
      <c r="J9" s="9">
        <f>SUM(I9)+1.9</f>
        <v>30.799999999999997</v>
      </c>
      <c r="K9" s="9">
        <f>SUM(J9)+1.9</f>
        <v>32.699999999999996</v>
      </c>
      <c r="L9" s="9">
        <f>SUM(K9)+1.7</f>
        <v>34.4</v>
      </c>
      <c r="M9" s="110"/>
    </row>
    <row r="10" spans="1:14" s="2" customFormat="1" ht="14.1" customHeight="1" x14ac:dyDescent="0.3">
      <c r="A10" s="106"/>
      <c r="B10" s="38" t="s">
        <v>12</v>
      </c>
      <c r="C10" s="38"/>
      <c r="D10" s="43" t="s">
        <v>28</v>
      </c>
      <c r="E10" s="44"/>
      <c r="F10" s="44"/>
      <c r="G10" s="45"/>
      <c r="H10" s="37"/>
      <c r="I10" s="20"/>
      <c r="J10" s="20"/>
      <c r="K10" s="20"/>
      <c r="L10" s="20"/>
      <c r="M10" s="110"/>
    </row>
    <row r="11" spans="1:14" s="2" customFormat="1" ht="14.1" customHeight="1" x14ac:dyDescent="0.3">
      <c r="A11" s="106">
        <v>5</v>
      </c>
      <c r="B11" s="11" t="s">
        <v>10</v>
      </c>
      <c r="C11" s="11"/>
      <c r="D11" s="111" t="s">
        <v>0</v>
      </c>
      <c r="E11" s="111"/>
      <c r="F11" s="111"/>
      <c r="G11" s="111"/>
      <c r="H11" s="46">
        <v>13.8</v>
      </c>
      <c r="I11" s="41">
        <f>SUM(H11)+0.9</f>
        <v>14.700000000000001</v>
      </c>
      <c r="J11" s="41">
        <f>SUM(I11)+0.9</f>
        <v>15.600000000000001</v>
      </c>
      <c r="K11" s="41">
        <f>SUM(J11)+0.9</f>
        <v>16.5</v>
      </c>
      <c r="L11" s="41">
        <f>SUM(K11)+0.9</f>
        <v>17.399999999999999</v>
      </c>
      <c r="M11" s="110"/>
    </row>
    <row r="12" spans="1:14" s="2" customFormat="1" ht="14.1" customHeight="1" x14ac:dyDescent="0.3">
      <c r="A12" s="106"/>
      <c r="B12" s="38" t="s">
        <v>13</v>
      </c>
      <c r="C12" s="38"/>
      <c r="D12" s="43" t="s">
        <v>29</v>
      </c>
      <c r="E12" s="44"/>
      <c r="F12" s="44"/>
      <c r="G12" s="45"/>
      <c r="H12" s="46"/>
      <c r="I12" s="41"/>
      <c r="J12" s="41"/>
      <c r="K12" s="41"/>
      <c r="L12" s="41"/>
      <c r="M12" s="110"/>
    </row>
    <row r="13" spans="1:14" s="2" customFormat="1" ht="14.1" customHeight="1" x14ac:dyDescent="0.3">
      <c r="A13" s="106">
        <v>6</v>
      </c>
      <c r="B13" s="11" t="s">
        <v>1</v>
      </c>
      <c r="C13" s="11"/>
      <c r="D13" s="111" t="s">
        <v>133</v>
      </c>
      <c r="E13" s="111"/>
      <c r="F13" s="111"/>
      <c r="G13" s="111"/>
      <c r="H13" s="46">
        <v>15.4</v>
      </c>
      <c r="I13" s="41">
        <f>SUM(H13)+0.6</f>
        <v>16</v>
      </c>
      <c r="J13" s="41">
        <f>SUM(I13)+0.6</f>
        <v>16.600000000000001</v>
      </c>
      <c r="K13" s="41">
        <f>SUM(J13)+0.6</f>
        <v>17.200000000000003</v>
      </c>
      <c r="L13" s="113">
        <f>SUM(K13)+0.6</f>
        <v>17.800000000000004</v>
      </c>
      <c r="M13" s="110"/>
    </row>
    <row r="14" spans="1:14" s="2" customFormat="1" ht="14.1" customHeight="1" x14ac:dyDescent="0.3">
      <c r="A14" s="106"/>
      <c r="B14" s="38" t="s">
        <v>14</v>
      </c>
      <c r="C14" s="38"/>
      <c r="D14" s="43" t="s">
        <v>55</v>
      </c>
      <c r="E14" s="44"/>
      <c r="F14" s="44"/>
      <c r="G14" s="45"/>
      <c r="H14" s="46"/>
      <c r="I14" s="41"/>
      <c r="J14" s="41"/>
      <c r="K14" s="41"/>
      <c r="L14" s="113"/>
      <c r="M14" s="110"/>
    </row>
    <row r="15" spans="1:14" s="2" customFormat="1" ht="14.1" customHeight="1" x14ac:dyDescent="0.3">
      <c r="A15" s="106">
        <v>7</v>
      </c>
      <c r="B15" s="11" t="s">
        <v>3</v>
      </c>
      <c r="C15" s="11"/>
      <c r="D15" s="111" t="s">
        <v>4</v>
      </c>
      <c r="E15" s="111"/>
      <c r="F15" s="111"/>
      <c r="G15" s="111"/>
      <c r="H15" s="46">
        <v>6.2</v>
      </c>
      <c r="I15" s="41">
        <f>SUM(H15)+0.3</f>
        <v>6.5</v>
      </c>
      <c r="J15" s="41">
        <f>SUM(I15)+0.3</f>
        <v>6.8</v>
      </c>
      <c r="K15" s="41">
        <f>SUM(J15)+0.3</f>
        <v>7.1</v>
      </c>
      <c r="L15" s="113">
        <f>SUM(K15)+0.3</f>
        <v>7.3999999999999995</v>
      </c>
      <c r="M15" s="110"/>
    </row>
    <row r="16" spans="1:14" s="2" customFormat="1" ht="14.1" customHeight="1" x14ac:dyDescent="0.3">
      <c r="A16" s="106"/>
      <c r="B16" s="38" t="s">
        <v>15</v>
      </c>
      <c r="C16" s="38"/>
      <c r="D16" s="43" t="s">
        <v>54</v>
      </c>
      <c r="E16" s="44"/>
      <c r="F16" s="44"/>
      <c r="G16" s="45"/>
      <c r="H16" s="46"/>
      <c r="I16" s="41"/>
      <c r="J16" s="41"/>
      <c r="K16" s="41"/>
      <c r="L16" s="113"/>
      <c r="M16" s="110"/>
    </row>
    <row r="17" spans="1:13" s="2" customFormat="1" ht="14.1" customHeight="1" x14ac:dyDescent="0.3">
      <c r="A17" s="106">
        <v>8</v>
      </c>
      <c r="B17" s="29" t="s">
        <v>41</v>
      </c>
      <c r="C17" s="30"/>
      <c r="D17" s="31" t="s">
        <v>43</v>
      </c>
      <c r="E17" s="32"/>
      <c r="F17" s="32"/>
      <c r="G17" s="33"/>
      <c r="H17" s="46">
        <v>40</v>
      </c>
      <c r="I17" s="41">
        <f>SUM(H17)+1.6</f>
        <v>41.6</v>
      </c>
      <c r="J17" s="41">
        <f>SUM(I17)+1.6</f>
        <v>43.2</v>
      </c>
      <c r="K17" s="41">
        <f>SUM(J17)+1.6</f>
        <v>44.800000000000004</v>
      </c>
      <c r="L17" s="113">
        <f>SUM(K17)+1.6</f>
        <v>46.400000000000006</v>
      </c>
      <c r="M17" s="110"/>
    </row>
    <row r="18" spans="1:13" s="2" customFormat="1" ht="14.1" customHeight="1" x14ac:dyDescent="0.3">
      <c r="A18" s="106"/>
      <c r="B18" s="38" t="s">
        <v>42</v>
      </c>
      <c r="C18" s="38"/>
      <c r="D18" s="43" t="s">
        <v>53</v>
      </c>
      <c r="E18" s="44"/>
      <c r="F18" s="44"/>
      <c r="G18" s="45"/>
      <c r="H18" s="46"/>
      <c r="I18" s="41"/>
      <c r="J18" s="41"/>
      <c r="K18" s="41"/>
      <c r="L18" s="113"/>
      <c r="M18" s="110"/>
    </row>
    <row r="19" spans="1:13" s="2" customFormat="1" ht="14.1" customHeight="1" x14ac:dyDescent="0.3">
      <c r="A19" s="106">
        <v>9</v>
      </c>
      <c r="B19" s="11" t="s">
        <v>5</v>
      </c>
      <c r="C19" s="11"/>
      <c r="D19" s="111" t="s">
        <v>6</v>
      </c>
      <c r="E19" s="111"/>
      <c r="F19" s="111"/>
      <c r="G19" s="111"/>
      <c r="H19" s="46">
        <v>28.7</v>
      </c>
      <c r="I19" s="41">
        <f>SUM(H19)+3.7</f>
        <v>32.4</v>
      </c>
      <c r="J19" s="41">
        <f>SUM(I19)+3.7</f>
        <v>36.1</v>
      </c>
      <c r="K19" s="41">
        <f>SUM(J19)+3.7</f>
        <v>39.800000000000004</v>
      </c>
      <c r="L19" s="41">
        <f>SUM(K19)+3.8</f>
        <v>43.6</v>
      </c>
      <c r="M19" s="110"/>
    </row>
    <row r="20" spans="1:13" s="2" customFormat="1" ht="14.1" customHeight="1" x14ac:dyDescent="0.3">
      <c r="A20" s="106"/>
      <c r="B20" s="38" t="s">
        <v>16</v>
      </c>
      <c r="C20" s="38"/>
      <c r="D20" s="43" t="s">
        <v>30</v>
      </c>
      <c r="E20" s="44"/>
      <c r="F20" s="44"/>
      <c r="G20" s="45"/>
      <c r="H20" s="46"/>
      <c r="I20" s="41"/>
      <c r="J20" s="41"/>
      <c r="K20" s="41"/>
      <c r="L20" s="41"/>
      <c r="M20" s="110"/>
    </row>
    <row r="21" spans="1:13" s="2" customFormat="1" ht="14.1" customHeight="1" x14ac:dyDescent="0.3">
      <c r="A21" s="106">
        <v>10</v>
      </c>
      <c r="B21" s="11" t="s">
        <v>7</v>
      </c>
      <c r="C21" s="11"/>
      <c r="D21" s="31" t="s">
        <v>8</v>
      </c>
      <c r="E21" s="32"/>
      <c r="F21" s="32"/>
      <c r="G21" s="33"/>
      <c r="H21" s="46">
        <v>25.9</v>
      </c>
      <c r="I21" s="41">
        <f>SUM(H21)+1.7</f>
        <v>27.599999999999998</v>
      </c>
      <c r="J21" s="41">
        <f>SUM(I21)+1.7</f>
        <v>29.299999999999997</v>
      </c>
      <c r="K21" s="41">
        <f>SUM(J21)+1.7</f>
        <v>30.999999999999996</v>
      </c>
      <c r="L21" s="41">
        <f>SUM(K21)+1.7</f>
        <v>32.699999999999996</v>
      </c>
      <c r="M21" s="110"/>
    </row>
    <row r="22" spans="1:13" s="2" customFormat="1" ht="14.1" customHeight="1" x14ac:dyDescent="0.3">
      <c r="A22" s="106"/>
      <c r="B22" s="38" t="s">
        <v>17</v>
      </c>
      <c r="C22" s="38"/>
      <c r="D22" s="43" t="s">
        <v>35</v>
      </c>
      <c r="E22" s="44"/>
      <c r="F22" s="44"/>
      <c r="G22" s="45"/>
      <c r="H22" s="46"/>
      <c r="I22" s="41"/>
      <c r="J22" s="41"/>
      <c r="K22" s="41"/>
      <c r="L22" s="41"/>
      <c r="M22" s="110"/>
    </row>
    <row r="23" spans="1:13" s="2" customFormat="1" ht="14.1" customHeight="1" x14ac:dyDescent="0.3">
      <c r="A23" s="106">
        <v>11</v>
      </c>
      <c r="B23" s="29" t="s">
        <v>47</v>
      </c>
      <c r="C23" s="30"/>
      <c r="D23" s="111" t="s">
        <v>36</v>
      </c>
      <c r="E23" s="111"/>
      <c r="F23" s="111"/>
      <c r="G23" s="111"/>
      <c r="H23" s="46">
        <v>13.4</v>
      </c>
      <c r="I23" s="41">
        <f>SUM(H23)+0.6</f>
        <v>14</v>
      </c>
      <c r="J23" s="41">
        <f>SUM(I23)+0.6</f>
        <v>14.6</v>
      </c>
      <c r="K23" s="41">
        <f>SUM(J23)+0.6</f>
        <v>15.2</v>
      </c>
      <c r="L23" s="113">
        <f>SUM(K23)+0.6</f>
        <v>15.799999999999999</v>
      </c>
      <c r="M23" s="110"/>
    </row>
    <row r="24" spans="1:13" s="2" customFormat="1" ht="14.1" customHeight="1" x14ac:dyDescent="0.3">
      <c r="A24" s="106"/>
      <c r="B24" s="38" t="s">
        <v>18</v>
      </c>
      <c r="C24" s="38"/>
      <c r="D24" s="43" t="s">
        <v>37</v>
      </c>
      <c r="E24" s="44"/>
      <c r="F24" s="44"/>
      <c r="G24" s="45"/>
      <c r="H24" s="46"/>
      <c r="I24" s="41"/>
      <c r="J24" s="41"/>
      <c r="K24" s="41"/>
      <c r="L24" s="113"/>
      <c r="M24" s="110"/>
    </row>
    <row r="25" spans="1:13" s="2" customFormat="1" ht="14.1" customHeight="1" x14ac:dyDescent="0.3">
      <c r="A25" s="106">
        <v>12</v>
      </c>
      <c r="B25" s="29" t="s">
        <v>57</v>
      </c>
      <c r="C25" s="30"/>
      <c r="D25" s="114" t="s">
        <v>49</v>
      </c>
      <c r="E25" s="115"/>
      <c r="F25" s="115"/>
      <c r="G25" s="116"/>
      <c r="H25" s="46">
        <v>5</v>
      </c>
      <c r="I25" s="41">
        <f>SUM(H25)+0.4</f>
        <v>5.4</v>
      </c>
      <c r="J25" s="41">
        <f>SUM(I25)+0.4</f>
        <v>5.8000000000000007</v>
      </c>
      <c r="K25" s="41">
        <f>SUM(J25)+0.4</f>
        <v>6.2000000000000011</v>
      </c>
      <c r="L25" s="41">
        <f>SUM(K25)+0.4</f>
        <v>6.6000000000000014</v>
      </c>
      <c r="M25" s="39"/>
    </row>
    <row r="26" spans="1:13" s="2" customFormat="1" ht="14.1" customHeight="1" x14ac:dyDescent="0.3">
      <c r="A26" s="106"/>
      <c r="B26" s="92" t="s">
        <v>58</v>
      </c>
      <c r="C26" s="93"/>
      <c r="D26" s="43" t="s">
        <v>48</v>
      </c>
      <c r="E26" s="44"/>
      <c r="F26" s="44"/>
      <c r="G26" s="45"/>
      <c r="H26" s="46"/>
      <c r="I26" s="41"/>
      <c r="J26" s="41"/>
      <c r="K26" s="41"/>
      <c r="L26" s="41"/>
      <c r="M26" s="40"/>
    </row>
    <row r="27" spans="1:13" s="2" customFormat="1" ht="14.1" customHeight="1" x14ac:dyDescent="0.3">
      <c r="A27" s="106">
        <v>13</v>
      </c>
      <c r="B27" s="29" t="s">
        <v>160</v>
      </c>
      <c r="C27" s="30"/>
      <c r="D27" s="31"/>
      <c r="E27" s="32"/>
      <c r="F27" s="32"/>
      <c r="G27" s="33"/>
      <c r="H27" s="46">
        <v>35.799999999999997</v>
      </c>
      <c r="I27" s="41">
        <f>SUM(H27)+1.6</f>
        <v>37.4</v>
      </c>
      <c r="J27" s="41">
        <f>SUM(I27)+1.6</f>
        <v>39</v>
      </c>
      <c r="K27" s="41">
        <f>SUM(J27)+1.6</f>
        <v>40.6</v>
      </c>
      <c r="L27" s="113">
        <f>SUM(K27)+1.6</f>
        <v>42.2</v>
      </c>
      <c r="M27" s="110"/>
    </row>
    <row r="28" spans="1:13" s="2" customFormat="1" ht="14.1" customHeight="1" x14ac:dyDescent="0.3">
      <c r="A28" s="106"/>
      <c r="B28" s="38" t="s">
        <v>161</v>
      </c>
      <c r="C28" s="38"/>
      <c r="D28" s="43"/>
      <c r="E28" s="44"/>
      <c r="F28" s="44"/>
      <c r="G28" s="45"/>
      <c r="H28" s="46"/>
      <c r="I28" s="41"/>
      <c r="J28" s="41"/>
      <c r="K28" s="41"/>
      <c r="L28" s="113"/>
      <c r="M28" s="110"/>
    </row>
    <row r="29" spans="1:13" s="2" customFormat="1" ht="14.1" customHeight="1" x14ac:dyDescent="0.3">
      <c r="A29" s="106">
        <v>14</v>
      </c>
      <c r="B29" s="29" t="s">
        <v>162</v>
      </c>
      <c r="C29" s="30"/>
      <c r="D29" s="31"/>
      <c r="E29" s="32"/>
      <c r="F29" s="32"/>
      <c r="G29" s="33"/>
      <c r="H29" s="46">
        <v>13.4</v>
      </c>
      <c r="I29" s="41">
        <f>SUM(H29)+0.6</f>
        <v>14</v>
      </c>
      <c r="J29" s="41">
        <f>SUM(I29)+0.6</f>
        <v>14.6</v>
      </c>
      <c r="K29" s="41">
        <f>SUM(J29)+0.6</f>
        <v>15.2</v>
      </c>
      <c r="L29" s="113">
        <f>SUM(K29)+0.6</f>
        <v>15.799999999999999</v>
      </c>
      <c r="M29" s="110"/>
    </row>
    <row r="30" spans="1:13" s="2" customFormat="1" ht="14.1" customHeight="1" thickBot="1" x14ac:dyDescent="0.35">
      <c r="A30" s="130"/>
      <c r="B30" s="12" t="s">
        <v>163</v>
      </c>
      <c r="C30" s="12"/>
      <c r="D30" s="132"/>
      <c r="E30" s="133"/>
      <c r="F30" s="133"/>
      <c r="G30" s="134"/>
      <c r="H30" s="137"/>
      <c r="I30" s="135"/>
      <c r="J30" s="135"/>
      <c r="K30" s="135"/>
      <c r="L30" s="143"/>
      <c r="M30" s="65"/>
    </row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57">
    <mergeCell ref="I29:I30"/>
    <mergeCell ref="B30:C30"/>
    <mergeCell ref="D30:G30"/>
    <mergeCell ref="A29:A30"/>
    <mergeCell ref="B29:C29"/>
    <mergeCell ref="D29:G29"/>
    <mergeCell ref="H29:H30"/>
    <mergeCell ref="J29:J30"/>
    <mergeCell ref="J27:J28"/>
    <mergeCell ref="K27:K28"/>
    <mergeCell ref="L27:L28"/>
    <mergeCell ref="M27:M28"/>
    <mergeCell ref="B28:C28"/>
    <mergeCell ref="D28:G28"/>
    <mergeCell ref="K29:K30"/>
    <mergeCell ref="L29:L30"/>
    <mergeCell ref="M29:M30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I15:I16"/>
    <mergeCell ref="A13:A14"/>
    <mergeCell ref="B13:C13"/>
    <mergeCell ref="D13:G13"/>
    <mergeCell ref="H13:H14"/>
    <mergeCell ref="I13:I14"/>
    <mergeCell ref="B10:C10"/>
    <mergeCell ref="D10:G10"/>
    <mergeCell ref="A15:A16"/>
    <mergeCell ref="B15:C15"/>
    <mergeCell ref="D15:G15"/>
    <mergeCell ref="H15:H16"/>
    <mergeCell ref="D6:G6"/>
    <mergeCell ref="A7:A8"/>
    <mergeCell ref="K11:K12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5:A6"/>
    <mergeCell ref="B5:C5"/>
    <mergeCell ref="D5:G5"/>
    <mergeCell ref="H5:H6"/>
    <mergeCell ref="I5:I6"/>
    <mergeCell ref="J5:J6"/>
    <mergeCell ref="B6:C6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H3:H4"/>
    <mergeCell ref="I3:I4"/>
    <mergeCell ref="J3:J4"/>
    <mergeCell ref="K3:K4"/>
    <mergeCell ref="K7:K8"/>
    <mergeCell ref="L7:L8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D357-19D4-4173-8C42-0E0F225E5940}">
  <sheetPr codeName="Sheet2">
    <tabColor theme="7"/>
    <pageSetUpPr fitToPage="1"/>
  </sheetPr>
  <dimension ref="A1:N51"/>
  <sheetViews>
    <sheetView zoomScale="110" zoomScaleNormal="110" zoomScaleSheetLayoutView="110" workbookViewId="0">
      <selection activeCell="B23" sqref="B23:G2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49" t="s">
        <v>170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4" ht="16.5" customHeight="1" thickBot="1" x14ac:dyDescent="0.35">
      <c r="A2" s="5" t="s">
        <v>31</v>
      </c>
      <c r="B2" s="52" t="s">
        <v>32</v>
      </c>
      <c r="C2" s="52"/>
      <c r="D2" s="52" t="s">
        <v>33</v>
      </c>
      <c r="E2" s="52"/>
      <c r="F2" s="52"/>
      <c r="G2" s="52"/>
      <c r="H2" s="3" t="s">
        <v>46</v>
      </c>
      <c r="I2" s="4" t="s">
        <v>34</v>
      </c>
      <c r="J2" s="4" t="s">
        <v>52</v>
      </c>
      <c r="K2" s="4" t="s">
        <v>51</v>
      </c>
      <c r="L2" s="4" t="s">
        <v>50</v>
      </c>
      <c r="M2" s="4"/>
      <c r="N2" t="s">
        <v>44</v>
      </c>
    </row>
    <row r="3" spans="1:14" s="2" customFormat="1" ht="14.1" customHeight="1" x14ac:dyDescent="0.3">
      <c r="A3" s="105">
        <v>1</v>
      </c>
      <c r="B3" s="47" t="s">
        <v>23</v>
      </c>
      <c r="C3" s="47"/>
      <c r="D3" s="107" t="s">
        <v>172</v>
      </c>
      <c r="E3" s="107"/>
      <c r="F3" s="107"/>
      <c r="G3" s="56"/>
      <c r="H3" s="108">
        <v>35</v>
      </c>
      <c r="I3" s="109">
        <f>SUM(H3)+3.5</f>
        <v>38.5</v>
      </c>
      <c r="J3" s="109">
        <f>SUM(I3)+3.5</f>
        <v>42</v>
      </c>
      <c r="K3" s="109">
        <f>SUM(J3)+3.5</f>
        <v>45.5</v>
      </c>
      <c r="L3" s="112">
        <f>SUM(K3)+3</f>
        <v>48.5</v>
      </c>
      <c r="M3" s="104"/>
    </row>
    <row r="4" spans="1:14" s="2" customFormat="1" ht="14.1" customHeight="1" x14ac:dyDescent="0.3">
      <c r="A4" s="106"/>
      <c r="B4" s="38" t="s">
        <v>20</v>
      </c>
      <c r="C4" s="38"/>
      <c r="D4" s="43" t="s">
        <v>38</v>
      </c>
      <c r="E4" s="44"/>
      <c r="F4" s="44"/>
      <c r="G4" s="44"/>
      <c r="H4" s="46"/>
      <c r="I4" s="9"/>
      <c r="J4" s="9"/>
      <c r="K4" s="9"/>
      <c r="L4" s="11"/>
      <c r="M4" s="40"/>
    </row>
    <row r="5" spans="1:14" s="2" customFormat="1" ht="14.1" customHeight="1" x14ac:dyDescent="0.3">
      <c r="A5" s="106">
        <v>2</v>
      </c>
      <c r="B5" s="11" t="s">
        <v>21</v>
      </c>
      <c r="C5" s="11"/>
      <c r="D5" s="111" t="s">
        <v>22</v>
      </c>
      <c r="E5" s="111"/>
      <c r="F5" s="111"/>
      <c r="G5" s="111"/>
      <c r="H5" s="34">
        <v>23.6</v>
      </c>
      <c r="I5" s="9">
        <f>SUM(H5)+1.6</f>
        <v>25.200000000000003</v>
      </c>
      <c r="J5" s="9">
        <f>SUM(I5)+1.6</f>
        <v>26.800000000000004</v>
      </c>
      <c r="K5" s="9">
        <f>SUM(J5)+1.6</f>
        <v>28.400000000000006</v>
      </c>
      <c r="L5" s="9">
        <f>SUM(K5)+1.4</f>
        <v>29.800000000000004</v>
      </c>
      <c r="M5" s="39"/>
    </row>
    <row r="6" spans="1:14" s="2" customFormat="1" ht="14.1" customHeight="1" x14ac:dyDescent="0.3">
      <c r="A6" s="106"/>
      <c r="B6" s="38" t="s">
        <v>11</v>
      </c>
      <c r="C6" s="38"/>
      <c r="D6" s="43" t="s">
        <v>26</v>
      </c>
      <c r="E6" s="44"/>
      <c r="F6" s="44"/>
      <c r="G6" s="45"/>
      <c r="H6" s="37"/>
      <c r="I6" s="20"/>
      <c r="J6" s="20"/>
      <c r="K6" s="20"/>
      <c r="L6" s="20"/>
      <c r="M6" s="40"/>
    </row>
    <row r="7" spans="1:14" s="2" customFormat="1" ht="14.1" customHeight="1" x14ac:dyDescent="0.3">
      <c r="A7" s="106">
        <v>3</v>
      </c>
      <c r="B7" s="11" t="s">
        <v>19</v>
      </c>
      <c r="C7" s="11"/>
      <c r="D7" s="111" t="s">
        <v>45</v>
      </c>
      <c r="E7" s="111"/>
      <c r="F7" s="111"/>
      <c r="G7" s="111"/>
      <c r="H7" s="34">
        <v>33</v>
      </c>
      <c r="I7" s="9">
        <f>SUM(H7)+2.25</f>
        <v>35.25</v>
      </c>
      <c r="J7" s="9">
        <f>SUM(I7)+2.25</f>
        <v>37.5</v>
      </c>
      <c r="K7" s="9">
        <f>SUM(J7)+2.25</f>
        <v>39.75</v>
      </c>
      <c r="L7" s="9">
        <f>SUM(K7)+2</f>
        <v>41.75</v>
      </c>
      <c r="M7" s="110"/>
    </row>
    <row r="8" spans="1:14" s="2" customFormat="1" ht="14.1" customHeight="1" x14ac:dyDescent="0.3">
      <c r="A8" s="106"/>
      <c r="B8" s="38" t="s">
        <v>24</v>
      </c>
      <c r="C8" s="38"/>
      <c r="D8" s="43" t="s">
        <v>27</v>
      </c>
      <c r="E8" s="44"/>
      <c r="F8" s="44"/>
      <c r="G8" s="45"/>
      <c r="H8" s="37"/>
      <c r="I8" s="20"/>
      <c r="J8" s="20"/>
      <c r="K8" s="20"/>
      <c r="L8" s="20"/>
      <c r="M8" s="110"/>
    </row>
    <row r="9" spans="1:14" s="2" customFormat="1" ht="14.1" customHeight="1" x14ac:dyDescent="0.3">
      <c r="A9" s="106">
        <v>4</v>
      </c>
      <c r="B9" s="11" t="s">
        <v>25</v>
      </c>
      <c r="C9" s="11"/>
      <c r="D9" s="111" t="s">
        <v>9</v>
      </c>
      <c r="E9" s="111"/>
      <c r="F9" s="111"/>
      <c r="G9" s="111"/>
      <c r="H9" s="34">
        <v>27</v>
      </c>
      <c r="I9" s="9">
        <f>SUM(H9)+1.9</f>
        <v>28.9</v>
      </c>
      <c r="J9" s="9">
        <f>SUM(I9)+1.9</f>
        <v>30.799999999999997</v>
      </c>
      <c r="K9" s="9">
        <f>SUM(J9)+1.9</f>
        <v>32.699999999999996</v>
      </c>
      <c r="L9" s="9">
        <f>SUM(K9)+1.7</f>
        <v>34.4</v>
      </c>
      <c r="M9" s="110"/>
    </row>
    <row r="10" spans="1:14" s="2" customFormat="1" ht="14.1" customHeight="1" x14ac:dyDescent="0.3">
      <c r="A10" s="106"/>
      <c r="B10" s="38" t="s">
        <v>12</v>
      </c>
      <c r="C10" s="38"/>
      <c r="D10" s="43" t="s">
        <v>28</v>
      </c>
      <c r="E10" s="44"/>
      <c r="F10" s="44"/>
      <c r="G10" s="45"/>
      <c r="H10" s="37"/>
      <c r="I10" s="20"/>
      <c r="J10" s="20"/>
      <c r="K10" s="20"/>
      <c r="L10" s="20"/>
      <c r="M10" s="110"/>
    </row>
    <row r="11" spans="1:14" s="2" customFormat="1" ht="14.1" customHeight="1" x14ac:dyDescent="0.3">
      <c r="A11" s="106">
        <v>5</v>
      </c>
      <c r="B11" s="11" t="s">
        <v>10</v>
      </c>
      <c r="C11" s="11"/>
      <c r="D11" s="111" t="s">
        <v>0</v>
      </c>
      <c r="E11" s="111"/>
      <c r="F11" s="111"/>
      <c r="G11" s="111"/>
      <c r="H11" s="46">
        <v>13.8</v>
      </c>
      <c r="I11" s="41">
        <f>SUM(H11)+0.9</f>
        <v>14.700000000000001</v>
      </c>
      <c r="J11" s="41">
        <f>SUM(I11)+0.9</f>
        <v>15.600000000000001</v>
      </c>
      <c r="K11" s="41">
        <f>SUM(J11)+0.9</f>
        <v>16.5</v>
      </c>
      <c r="L11" s="41">
        <f>SUM(K11)+0.9</f>
        <v>17.399999999999999</v>
      </c>
      <c r="M11" s="110"/>
    </row>
    <row r="12" spans="1:14" s="2" customFormat="1" ht="14.1" customHeight="1" x14ac:dyDescent="0.3">
      <c r="A12" s="106"/>
      <c r="B12" s="38" t="s">
        <v>13</v>
      </c>
      <c r="C12" s="38"/>
      <c r="D12" s="43" t="s">
        <v>29</v>
      </c>
      <c r="E12" s="44"/>
      <c r="F12" s="44"/>
      <c r="G12" s="45"/>
      <c r="H12" s="46"/>
      <c r="I12" s="41"/>
      <c r="J12" s="41"/>
      <c r="K12" s="41"/>
      <c r="L12" s="41"/>
      <c r="M12" s="110"/>
    </row>
    <row r="13" spans="1:14" s="2" customFormat="1" ht="14.1" customHeight="1" x14ac:dyDescent="0.3">
      <c r="A13" s="106">
        <v>6</v>
      </c>
      <c r="B13" s="11" t="s">
        <v>1</v>
      </c>
      <c r="C13" s="11"/>
      <c r="D13" s="111" t="s">
        <v>133</v>
      </c>
      <c r="E13" s="111"/>
      <c r="F13" s="111"/>
      <c r="G13" s="111"/>
      <c r="H13" s="46">
        <v>14.2</v>
      </c>
      <c r="I13" s="41">
        <f>SUM(H13)+0.6</f>
        <v>14.799999999999999</v>
      </c>
      <c r="J13" s="41">
        <f>SUM(I13)+0.6</f>
        <v>15.399999999999999</v>
      </c>
      <c r="K13" s="41">
        <f>SUM(J13)+0.6</f>
        <v>15.999999999999998</v>
      </c>
      <c r="L13" s="113">
        <f>SUM(K13)+0.6</f>
        <v>16.599999999999998</v>
      </c>
      <c r="M13" s="110"/>
    </row>
    <row r="14" spans="1:14" s="2" customFormat="1" ht="14.1" customHeight="1" x14ac:dyDescent="0.3">
      <c r="A14" s="106"/>
      <c r="B14" s="38" t="s">
        <v>14</v>
      </c>
      <c r="C14" s="38"/>
      <c r="D14" s="43" t="s">
        <v>55</v>
      </c>
      <c r="E14" s="44"/>
      <c r="F14" s="44"/>
      <c r="G14" s="45"/>
      <c r="H14" s="46"/>
      <c r="I14" s="41"/>
      <c r="J14" s="41"/>
      <c r="K14" s="41"/>
      <c r="L14" s="113"/>
      <c r="M14" s="110"/>
    </row>
    <row r="15" spans="1:14" s="2" customFormat="1" ht="14.1" customHeight="1" x14ac:dyDescent="0.3">
      <c r="A15" s="106">
        <v>7</v>
      </c>
      <c r="B15" s="11" t="s">
        <v>3</v>
      </c>
      <c r="C15" s="11"/>
      <c r="D15" s="111" t="s">
        <v>4</v>
      </c>
      <c r="E15" s="111"/>
      <c r="F15" s="111"/>
      <c r="G15" s="111"/>
      <c r="H15" s="46">
        <v>5.7</v>
      </c>
      <c r="I15" s="41">
        <f>SUM(H15)+0.3</f>
        <v>6</v>
      </c>
      <c r="J15" s="41">
        <f>SUM(I15)+0.3</f>
        <v>6.3</v>
      </c>
      <c r="K15" s="41">
        <f>SUM(J15)+0.3</f>
        <v>6.6</v>
      </c>
      <c r="L15" s="113">
        <f>SUM(K15)+0.3</f>
        <v>6.8999999999999995</v>
      </c>
      <c r="M15" s="110"/>
    </row>
    <row r="16" spans="1:14" s="2" customFormat="1" ht="14.1" customHeight="1" x14ac:dyDescent="0.3">
      <c r="A16" s="106"/>
      <c r="B16" s="38" t="s">
        <v>15</v>
      </c>
      <c r="C16" s="38"/>
      <c r="D16" s="43" t="s">
        <v>54</v>
      </c>
      <c r="E16" s="44"/>
      <c r="F16" s="44"/>
      <c r="G16" s="45"/>
      <c r="H16" s="46"/>
      <c r="I16" s="41"/>
      <c r="J16" s="41"/>
      <c r="K16" s="41"/>
      <c r="L16" s="113"/>
      <c r="M16" s="110"/>
    </row>
    <row r="17" spans="1:13" s="2" customFormat="1" ht="14.1" customHeight="1" x14ac:dyDescent="0.3">
      <c r="A17" s="106">
        <v>8</v>
      </c>
      <c r="B17" s="29" t="s">
        <v>41</v>
      </c>
      <c r="C17" s="30"/>
      <c r="D17" s="31" t="s">
        <v>43</v>
      </c>
      <c r="E17" s="32"/>
      <c r="F17" s="32"/>
      <c r="G17" s="33"/>
      <c r="H17" s="46">
        <v>36.5</v>
      </c>
      <c r="I17" s="41">
        <f>SUM(H17)+1.6</f>
        <v>38.1</v>
      </c>
      <c r="J17" s="41">
        <f>SUM(I17)+1.6</f>
        <v>39.700000000000003</v>
      </c>
      <c r="K17" s="41">
        <f>SUM(J17)+1.6</f>
        <v>41.300000000000004</v>
      </c>
      <c r="L17" s="113">
        <f>SUM(K17)+1.6</f>
        <v>42.900000000000006</v>
      </c>
      <c r="M17" s="110"/>
    </row>
    <row r="18" spans="1:13" s="2" customFormat="1" ht="14.1" customHeight="1" x14ac:dyDescent="0.3">
      <c r="A18" s="106"/>
      <c r="B18" s="38" t="s">
        <v>42</v>
      </c>
      <c r="C18" s="38"/>
      <c r="D18" s="43" t="s">
        <v>53</v>
      </c>
      <c r="E18" s="44"/>
      <c r="F18" s="44"/>
      <c r="G18" s="45"/>
      <c r="H18" s="46"/>
      <c r="I18" s="41"/>
      <c r="J18" s="41"/>
      <c r="K18" s="41"/>
      <c r="L18" s="113"/>
      <c r="M18" s="110"/>
    </row>
    <row r="19" spans="1:13" s="2" customFormat="1" ht="14.1" customHeight="1" x14ac:dyDescent="0.3">
      <c r="A19" s="106">
        <v>9</v>
      </c>
      <c r="B19" s="11" t="s">
        <v>5</v>
      </c>
      <c r="C19" s="11"/>
      <c r="D19" s="111" t="s">
        <v>6</v>
      </c>
      <c r="E19" s="111"/>
      <c r="F19" s="111"/>
      <c r="G19" s="111"/>
      <c r="H19" s="46">
        <v>28.7</v>
      </c>
      <c r="I19" s="41">
        <f>SUM(H19)+3.7</f>
        <v>32.4</v>
      </c>
      <c r="J19" s="41">
        <f>SUM(I19)+3.7</f>
        <v>36.1</v>
      </c>
      <c r="K19" s="41">
        <f>SUM(J19)+3.7</f>
        <v>39.800000000000004</v>
      </c>
      <c r="L19" s="41">
        <f>SUM(K19)+3.8</f>
        <v>43.6</v>
      </c>
      <c r="M19" s="110"/>
    </row>
    <row r="20" spans="1:13" s="2" customFormat="1" ht="14.1" customHeight="1" x14ac:dyDescent="0.3">
      <c r="A20" s="106"/>
      <c r="B20" s="38" t="s">
        <v>16</v>
      </c>
      <c r="C20" s="38"/>
      <c r="D20" s="43" t="s">
        <v>30</v>
      </c>
      <c r="E20" s="44"/>
      <c r="F20" s="44"/>
      <c r="G20" s="45"/>
      <c r="H20" s="46"/>
      <c r="I20" s="41"/>
      <c r="J20" s="41"/>
      <c r="K20" s="41"/>
      <c r="L20" s="41"/>
      <c r="M20" s="110"/>
    </row>
    <row r="21" spans="1:13" s="2" customFormat="1" ht="14.1" customHeight="1" x14ac:dyDescent="0.3">
      <c r="A21" s="106">
        <v>10</v>
      </c>
      <c r="B21" s="11" t="s">
        <v>7</v>
      </c>
      <c r="C21" s="11"/>
      <c r="D21" s="31" t="s">
        <v>8</v>
      </c>
      <c r="E21" s="32"/>
      <c r="F21" s="32"/>
      <c r="G21" s="33"/>
      <c r="H21" s="46">
        <v>25.9</v>
      </c>
      <c r="I21" s="41">
        <f>SUM(H21)+1.7</f>
        <v>27.599999999999998</v>
      </c>
      <c r="J21" s="41">
        <f>SUM(I21)+1.7</f>
        <v>29.299999999999997</v>
      </c>
      <c r="K21" s="41">
        <f>SUM(J21)+1.7</f>
        <v>30.999999999999996</v>
      </c>
      <c r="L21" s="41">
        <f>SUM(K21)+1.7</f>
        <v>32.699999999999996</v>
      </c>
      <c r="M21" s="110"/>
    </row>
    <row r="22" spans="1:13" s="2" customFormat="1" ht="14.1" customHeight="1" x14ac:dyDescent="0.3">
      <c r="A22" s="106"/>
      <c r="B22" s="38" t="s">
        <v>17</v>
      </c>
      <c r="C22" s="38"/>
      <c r="D22" s="43" t="s">
        <v>35</v>
      </c>
      <c r="E22" s="44"/>
      <c r="F22" s="44"/>
      <c r="G22" s="45"/>
      <c r="H22" s="46"/>
      <c r="I22" s="41"/>
      <c r="J22" s="41"/>
      <c r="K22" s="41"/>
      <c r="L22" s="41"/>
      <c r="M22" s="110"/>
    </row>
    <row r="23" spans="1:13" s="2" customFormat="1" ht="14.1" customHeight="1" x14ac:dyDescent="0.3">
      <c r="A23" s="106">
        <v>11</v>
      </c>
      <c r="B23" s="29" t="s">
        <v>47</v>
      </c>
      <c r="C23" s="30"/>
      <c r="D23" s="111" t="s">
        <v>36</v>
      </c>
      <c r="E23" s="111"/>
      <c r="F23" s="111"/>
      <c r="G23" s="111"/>
      <c r="H23" s="46">
        <v>13.4</v>
      </c>
      <c r="I23" s="41">
        <f>SUM(H23)+0.6</f>
        <v>14</v>
      </c>
      <c r="J23" s="41">
        <f>SUM(I23)+0.6</f>
        <v>14.6</v>
      </c>
      <c r="K23" s="41">
        <f>SUM(J23)+0.6</f>
        <v>15.2</v>
      </c>
      <c r="L23" s="113">
        <f>SUM(K23)+0.6</f>
        <v>15.799999999999999</v>
      </c>
      <c r="M23" s="110"/>
    </row>
    <row r="24" spans="1:13" s="2" customFormat="1" ht="14.1" customHeight="1" x14ac:dyDescent="0.3">
      <c r="A24" s="106"/>
      <c r="B24" s="38" t="s">
        <v>18</v>
      </c>
      <c r="C24" s="38"/>
      <c r="D24" s="43" t="s">
        <v>37</v>
      </c>
      <c r="E24" s="44"/>
      <c r="F24" s="44"/>
      <c r="G24" s="45"/>
      <c r="H24" s="46"/>
      <c r="I24" s="41"/>
      <c r="J24" s="41"/>
      <c r="K24" s="41"/>
      <c r="L24" s="113"/>
      <c r="M24" s="110"/>
    </row>
    <row r="25" spans="1:13" s="2" customFormat="1" ht="14.1" customHeight="1" x14ac:dyDescent="0.3">
      <c r="A25" s="106">
        <v>12</v>
      </c>
      <c r="B25" s="29" t="s">
        <v>57</v>
      </c>
      <c r="C25" s="30"/>
      <c r="D25" s="114" t="s">
        <v>49</v>
      </c>
      <c r="E25" s="115"/>
      <c r="F25" s="115"/>
      <c r="G25" s="116"/>
      <c r="H25" s="46">
        <v>5</v>
      </c>
      <c r="I25" s="41">
        <f>SUM(H25)+0.4</f>
        <v>5.4</v>
      </c>
      <c r="J25" s="41">
        <f>SUM(I25)+0.4</f>
        <v>5.8000000000000007</v>
      </c>
      <c r="K25" s="41">
        <f>SUM(J25)+0.4</f>
        <v>6.2000000000000011</v>
      </c>
      <c r="L25" s="41">
        <f>SUM(K25)+0.4</f>
        <v>6.6000000000000014</v>
      </c>
      <c r="M25" s="39"/>
    </row>
    <row r="26" spans="1:13" s="2" customFormat="1" ht="14.1" customHeight="1" x14ac:dyDescent="0.3">
      <c r="A26" s="106"/>
      <c r="B26" s="92" t="s">
        <v>58</v>
      </c>
      <c r="C26" s="93"/>
      <c r="D26" s="43" t="s">
        <v>48</v>
      </c>
      <c r="E26" s="44"/>
      <c r="F26" s="44"/>
      <c r="G26" s="45"/>
      <c r="H26" s="46"/>
      <c r="I26" s="41"/>
      <c r="J26" s="41"/>
      <c r="K26" s="41"/>
      <c r="L26" s="41"/>
      <c r="M26" s="40"/>
    </row>
    <row r="27" spans="1:13" s="2" customFormat="1" ht="14.1" customHeight="1" x14ac:dyDescent="0.3">
      <c r="A27" s="106">
        <v>13</v>
      </c>
      <c r="B27" s="29" t="s">
        <v>160</v>
      </c>
      <c r="C27" s="30"/>
      <c r="D27" s="31"/>
      <c r="E27" s="32"/>
      <c r="F27" s="32"/>
      <c r="G27" s="33"/>
      <c r="H27" s="46">
        <v>35.799999999999997</v>
      </c>
      <c r="I27" s="41">
        <f>SUM(H27)+1.6</f>
        <v>37.4</v>
      </c>
      <c r="J27" s="41">
        <f>SUM(I27)+1.6</f>
        <v>39</v>
      </c>
      <c r="K27" s="41">
        <f>SUM(J27)+1.6</f>
        <v>40.6</v>
      </c>
      <c r="L27" s="113">
        <f>SUM(K27)+1.6</f>
        <v>42.2</v>
      </c>
      <c r="M27" s="110"/>
    </row>
    <row r="28" spans="1:13" s="2" customFormat="1" ht="14.1" customHeight="1" x14ac:dyDescent="0.3">
      <c r="A28" s="106"/>
      <c r="B28" s="38" t="s">
        <v>161</v>
      </c>
      <c r="C28" s="38"/>
      <c r="D28" s="43"/>
      <c r="E28" s="44"/>
      <c r="F28" s="44"/>
      <c r="G28" s="45"/>
      <c r="H28" s="46"/>
      <c r="I28" s="41"/>
      <c r="J28" s="41"/>
      <c r="K28" s="41"/>
      <c r="L28" s="113"/>
      <c r="M28" s="110"/>
    </row>
    <row r="29" spans="1:13" s="2" customFormat="1" ht="14.1" customHeight="1" x14ac:dyDescent="0.3">
      <c r="A29" s="106">
        <v>14</v>
      </c>
      <c r="B29" s="29" t="s">
        <v>162</v>
      </c>
      <c r="C29" s="30"/>
      <c r="D29" s="31"/>
      <c r="E29" s="32"/>
      <c r="F29" s="32"/>
      <c r="G29" s="33"/>
      <c r="H29" s="46">
        <v>13.4</v>
      </c>
      <c r="I29" s="41">
        <f>SUM(H29)+0.6</f>
        <v>14</v>
      </c>
      <c r="J29" s="41">
        <f>SUM(I29)+0.6</f>
        <v>14.6</v>
      </c>
      <c r="K29" s="41">
        <f>SUM(J29)+0.6</f>
        <v>15.2</v>
      </c>
      <c r="L29" s="113">
        <f>SUM(K29)+0.6</f>
        <v>15.799999999999999</v>
      </c>
      <c r="M29" s="110"/>
    </row>
    <row r="30" spans="1:13" s="2" customFormat="1" ht="14.1" customHeight="1" thickBot="1" x14ac:dyDescent="0.35">
      <c r="A30" s="130"/>
      <c r="B30" s="12" t="s">
        <v>163</v>
      </c>
      <c r="C30" s="12"/>
      <c r="D30" s="132"/>
      <c r="E30" s="133"/>
      <c r="F30" s="133"/>
      <c r="G30" s="134"/>
      <c r="H30" s="137"/>
      <c r="I30" s="135"/>
      <c r="J30" s="135"/>
      <c r="K30" s="135"/>
      <c r="L30" s="143"/>
      <c r="M30" s="65"/>
    </row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57">
    <mergeCell ref="I29:I30"/>
    <mergeCell ref="B30:C30"/>
    <mergeCell ref="D30:G30"/>
    <mergeCell ref="A29:A30"/>
    <mergeCell ref="B29:C29"/>
    <mergeCell ref="D29:G29"/>
    <mergeCell ref="H29:H30"/>
    <mergeCell ref="J29:J30"/>
    <mergeCell ref="J27:J28"/>
    <mergeCell ref="K27:K28"/>
    <mergeCell ref="L27:L28"/>
    <mergeCell ref="M27:M28"/>
    <mergeCell ref="B28:C28"/>
    <mergeCell ref="D28:G28"/>
    <mergeCell ref="K29:K30"/>
    <mergeCell ref="L29:L30"/>
    <mergeCell ref="M29:M30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I15:I16"/>
    <mergeCell ref="A13:A14"/>
    <mergeCell ref="B13:C13"/>
    <mergeCell ref="D13:G13"/>
    <mergeCell ref="H13:H14"/>
    <mergeCell ref="I13:I14"/>
    <mergeCell ref="B10:C10"/>
    <mergeCell ref="D10:G10"/>
    <mergeCell ref="A15:A16"/>
    <mergeCell ref="B15:C15"/>
    <mergeCell ref="D15:G15"/>
    <mergeCell ref="H15:H16"/>
    <mergeCell ref="D6:G6"/>
    <mergeCell ref="A7:A8"/>
    <mergeCell ref="K11:K12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5:A6"/>
    <mergeCell ref="B5:C5"/>
    <mergeCell ref="D5:G5"/>
    <mergeCell ref="H5:H6"/>
    <mergeCell ref="I5:I6"/>
    <mergeCell ref="J5:J6"/>
    <mergeCell ref="B6:C6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H3:H4"/>
    <mergeCell ref="I3:I4"/>
    <mergeCell ref="J3:J4"/>
    <mergeCell ref="K3:K4"/>
    <mergeCell ref="K7:K8"/>
    <mergeCell ref="L7:L8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11</vt:i4>
      </vt:variant>
    </vt:vector>
  </HeadingPairs>
  <TitlesOfParts>
    <vt:vector size="22" baseType="lpstr">
      <vt:lpstr>LE01</vt:lpstr>
      <vt:lpstr>LE02</vt:lpstr>
      <vt:lpstr>PT01</vt:lpstr>
      <vt:lpstr>PT02</vt:lpstr>
      <vt:lpstr>SE01</vt:lpstr>
      <vt:lpstr>SE02</vt:lpstr>
      <vt:lpstr>SE03</vt:lpstr>
      <vt:lpstr>TO01</vt:lpstr>
      <vt:lpstr>TO02</vt:lpstr>
      <vt:lpstr>TO03</vt:lpstr>
      <vt:lpstr>TO04</vt:lpstr>
      <vt:lpstr>LE01!Print_Area</vt:lpstr>
      <vt:lpstr>LE02!Print_Area</vt:lpstr>
      <vt:lpstr>PT01!Print_Area</vt:lpstr>
      <vt:lpstr>PT02!Print_Area</vt:lpstr>
      <vt:lpstr>SE01!Print_Area</vt:lpstr>
      <vt:lpstr>SE02!Print_Area</vt:lpstr>
      <vt:lpstr>SE03!Print_Area</vt:lpstr>
      <vt:lpstr>TO01!Print_Area</vt:lpstr>
      <vt:lpstr>TO02!Print_Area</vt:lpstr>
      <vt:lpstr>TO03!Print_Area</vt:lpstr>
      <vt:lpstr>TO04!Print_Area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DAHEE KIM</cp:lastModifiedBy>
  <cp:lastPrinted>2025-06-16T05:09:39Z</cp:lastPrinted>
  <dcterms:created xsi:type="dcterms:W3CDTF">2018-05-14T06:17:18Z</dcterms:created>
  <dcterms:modified xsi:type="dcterms:W3CDTF">2025-06-27T01:37:42Z</dcterms:modified>
</cp:coreProperties>
</file>