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ellnl-my.sharepoint.com/personal/hernandez145_llnl_gov/Documents/MaxHold_Task3/10percentDutyCycleTest/"/>
    </mc:Choice>
  </mc:AlternateContent>
  <xr:revisionPtr revIDLastSave="3" documentId="13_ncr:1_{27C69234-4EF1-420D-AED1-5892787CEB39}" xr6:coauthVersionLast="47" xr6:coauthVersionMax="47" xr10:uidLastSave="{1BA8CD5F-1741-43DC-98F2-7554E1970AA4}"/>
  <bookViews>
    <workbookView xWindow="-240" yWindow="-240" windowWidth="38880" windowHeight="21480" xr2:uid="{E4803719-71AE-42B0-8F7E-AC9F1FE11248}"/>
  </bookViews>
  <sheets>
    <sheet name="10percent" sheetId="8" r:id="rId1"/>
    <sheet name="5percent" sheetId="9" r:id="rId2"/>
    <sheet name="1percent" sheetId="10" r:id="rId3"/>
    <sheet name="Sheet1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" i="8" l="1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20" i="8"/>
  <c r="L20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3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AG22" i="10"/>
  <c r="AN22" i="10"/>
  <c r="AO22" i="10" s="1"/>
  <c r="AG50" i="10"/>
  <c r="AN50" i="10"/>
  <c r="AO50" i="10" s="1"/>
  <c r="C13" i="9"/>
  <c r="C14" i="9"/>
  <c r="K12" i="9"/>
  <c r="K13" i="9"/>
  <c r="K14" i="9"/>
  <c r="S12" i="9"/>
  <c r="S13" i="9"/>
  <c r="S14" i="9"/>
  <c r="AA12" i="9"/>
  <c r="AA13" i="9"/>
  <c r="AA14" i="9"/>
  <c r="Z12" i="9"/>
  <c r="Z13" i="9"/>
  <c r="Z14" i="9"/>
  <c r="R12" i="9"/>
  <c r="R13" i="9"/>
  <c r="R14" i="9"/>
  <c r="J12" i="9"/>
  <c r="J13" i="9"/>
  <c r="J14" i="9"/>
  <c r="S11" i="10"/>
  <c r="K11" i="10"/>
  <c r="S4" i="10"/>
  <c r="S5" i="10"/>
  <c r="S6" i="10"/>
  <c r="S7" i="10"/>
  <c r="S8" i="10"/>
  <c r="S9" i="10"/>
  <c r="S10" i="10"/>
  <c r="S12" i="10"/>
  <c r="K4" i="10"/>
  <c r="K5" i="10"/>
  <c r="K6" i="10"/>
  <c r="K7" i="10"/>
  <c r="K8" i="10"/>
  <c r="K9" i="10"/>
  <c r="K10" i="10"/>
  <c r="K12" i="10"/>
  <c r="AA4" i="10"/>
  <c r="AA5" i="10"/>
  <c r="AA6" i="10"/>
  <c r="AA7" i="10"/>
  <c r="AA8" i="10"/>
  <c r="AA9" i="10"/>
  <c r="AA10" i="10"/>
  <c r="AA12" i="10"/>
  <c r="AA3" i="10"/>
  <c r="S3" i="10"/>
  <c r="K3" i="10"/>
  <c r="AG49" i="10"/>
  <c r="AN49" i="10"/>
  <c r="AP49" i="10" s="1"/>
  <c r="AG21" i="10"/>
  <c r="AN21" i="10"/>
  <c r="AP21" i="10" s="1"/>
  <c r="AF50" i="9"/>
  <c r="AN50" i="9" s="1"/>
  <c r="AM50" i="9"/>
  <c r="AO50" i="9" s="1"/>
  <c r="AF51" i="9"/>
  <c r="AN51" i="9" s="1"/>
  <c r="AM51" i="9"/>
  <c r="AO51" i="9" s="1"/>
  <c r="AF52" i="9"/>
  <c r="AN52" i="9" s="1"/>
  <c r="AM52" i="9"/>
  <c r="AO52" i="9" s="1"/>
  <c r="AF53" i="9"/>
  <c r="AM53" i="9"/>
  <c r="AN53" i="9" s="1"/>
  <c r="AF54" i="9"/>
  <c r="AN54" i="9" s="1"/>
  <c r="AM54" i="9"/>
  <c r="AO54" i="9" s="1"/>
  <c r="AF55" i="9"/>
  <c r="AM55" i="9"/>
  <c r="AN55" i="9" s="1"/>
  <c r="AF22" i="9"/>
  <c r="AM22" i="9"/>
  <c r="AO22" i="9" s="1"/>
  <c r="AN22" i="9"/>
  <c r="AF23" i="9"/>
  <c r="AM23" i="9"/>
  <c r="AN23" i="9"/>
  <c r="AO23" i="9"/>
  <c r="AF24" i="9"/>
  <c r="AM24" i="9"/>
  <c r="AO24" i="9" s="1"/>
  <c r="AN24" i="9"/>
  <c r="AF25" i="9"/>
  <c r="AM25" i="9"/>
  <c r="AN25" i="9"/>
  <c r="AO25" i="9"/>
  <c r="AF26" i="9"/>
  <c r="AM26" i="9"/>
  <c r="AO26" i="9" s="1"/>
  <c r="AN26" i="9"/>
  <c r="AF27" i="9"/>
  <c r="AM27" i="9"/>
  <c r="AN27" i="9"/>
  <c r="AO27" i="9"/>
  <c r="D12" i="10"/>
  <c r="AN32" i="10"/>
  <c r="AN33" i="10"/>
  <c r="AP33" i="10" s="1"/>
  <c r="AN34" i="10"/>
  <c r="AP34" i="10" s="1"/>
  <c r="AN35" i="10"/>
  <c r="AP35" i="10" s="1"/>
  <c r="AN36" i="10"/>
  <c r="AN37" i="10"/>
  <c r="AP37" i="10" s="1"/>
  <c r="AN38" i="10"/>
  <c r="AP38" i="10" s="1"/>
  <c r="AN39" i="10"/>
  <c r="AP39" i="10" s="1"/>
  <c r="AN40" i="10"/>
  <c r="AN41" i="10"/>
  <c r="AP41" i="10" s="1"/>
  <c r="AN42" i="10"/>
  <c r="AP42" i="10" s="1"/>
  <c r="AN43" i="10"/>
  <c r="AP43" i="10" s="1"/>
  <c r="AN44" i="10"/>
  <c r="AP44" i="10" s="1"/>
  <c r="AN45" i="10"/>
  <c r="AP45" i="10" s="1"/>
  <c r="AN46" i="10"/>
  <c r="AN47" i="10"/>
  <c r="AP47" i="10" s="1"/>
  <c r="AN48" i="10"/>
  <c r="AP48" i="10" s="1"/>
  <c r="AN31" i="10"/>
  <c r="AP31" i="10" s="1"/>
  <c r="AN4" i="10"/>
  <c r="AO4" i="10" s="1"/>
  <c r="AN5" i="10"/>
  <c r="AN6" i="10"/>
  <c r="AN7" i="10"/>
  <c r="AN8" i="10"/>
  <c r="AN9" i="10"/>
  <c r="AP9" i="10" s="1"/>
  <c r="AN10" i="10"/>
  <c r="AN11" i="10"/>
  <c r="AP11" i="10" s="1"/>
  <c r="AN12" i="10"/>
  <c r="AP12" i="10" s="1"/>
  <c r="AN13" i="10"/>
  <c r="AN14" i="10"/>
  <c r="AN15" i="10"/>
  <c r="AN16" i="10"/>
  <c r="AO16" i="10" s="1"/>
  <c r="AN17" i="10"/>
  <c r="AP17" i="10" s="1"/>
  <c r="AN18" i="10"/>
  <c r="AN19" i="10"/>
  <c r="AP19" i="10" s="1"/>
  <c r="AN20" i="10"/>
  <c r="AN3" i="10"/>
  <c r="AP3" i="10" s="1"/>
  <c r="AG48" i="10"/>
  <c r="AG47" i="10"/>
  <c r="AP46" i="10"/>
  <c r="AG46" i="10"/>
  <c r="AG45" i="10"/>
  <c r="AG44" i="10"/>
  <c r="AG43" i="10"/>
  <c r="AG42" i="10"/>
  <c r="AG41" i="10"/>
  <c r="AO41" i="10" s="1"/>
  <c r="AP40" i="10"/>
  <c r="AG40" i="10"/>
  <c r="AO40" i="10" s="1"/>
  <c r="AG39" i="10"/>
  <c r="AG38" i="10"/>
  <c r="AG37" i="10"/>
  <c r="AO37" i="10" s="1"/>
  <c r="AG36" i="10"/>
  <c r="AO36" i="10" s="1"/>
  <c r="AG35" i="10"/>
  <c r="AG34" i="10"/>
  <c r="AO33" i="10"/>
  <c r="AG33" i="10"/>
  <c r="AP32" i="10"/>
  <c r="AG32" i="10"/>
  <c r="AG31" i="10"/>
  <c r="AG20" i="10"/>
  <c r="AO20" i="10" s="1"/>
  <c r="AG19" i="10"/>
  <c r="AP18" i="10"/>
  <c r="AG18" i="10"/>
  <c r="AG17" i="10"/>
  <c r="AG16" i="10"/>
  <c r="AO15" i="10"/>
  <c r="AG15" i="10"/>
  <c r="AG14" i="10"/>
  <c r="AG13" i="10"/>
  <c r="AG12" i="10"/>
  <c r="AG11" i="10"/>
  <c r="AO11" i="10" s="1"/>
  <c r="AG10" i="10"/>
  <c r="AO10" i="10" s="1"/>
  <c r="AG9" i="10"/>
  <c r="AP8" i="10"/>
  <c r="AG8" i="10"/>
  <c r="AO7" i="10"/>
  <c r="AG7" i="10"/>
  <c r="AG6" i="10"/>
  <c r="AG5" i="10"/>
  <c r="AG4" i="10"/>
  <c r="AG3" i="10"/>
  <c r="D4" i="10"/>
  <c r="D5" i="10"/>
  <c r="D6" i="10"/>
  <c r="D7" i="10"/>
  <c r="D8" i="10"/>
  <c r="D9" i="10"/>
  <c r="D10" i="10"/>
  <c r="D11" i="10"/>
  <c r="D3" i="10"/>
  <c r="C12" i="9"/>
  <c r="J3" i="9"/>
  <c r="C3" i="9"/>
  <c r="C4" i="9"/>
  <c r="C5" i="9"/>
  <c r="C6" i="9"/>
  <c r="C7" i="9"/>
  <c r="C8" i="9"/>
  <c r="C9" i="9"/>
  <c r="C10" i="9"/>
  <c r="C11" i="9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K20" i="8"/>
  <c r="K21" i="8"/>
  <c r="M21" i="8" s="1"/>
  <c r="K22" i="8"/>
  <c r="K23" i="8"/>
  <c r="K24" i="8"/>
  <c r="K25" i="8"/>
  <c r="K26" i="8"/>
  <c r="K27" i="8"/>
  <c r="K28" i="8"/>
  <c r="M28" i="8" s="1"/>
  <c r="K29" i="8"/>
  <c r="M29" i="8" s="1"/>
  <c r="K30" i="8"/>
  <c r="K31" i="8"/>
  <c r="K32" i="8"/>
  <c r="K33" i="8"/>
  <c r="K34" i="8"/>
  <c r="AM49" i="9"/>
  <c r="AO49" i="9" s="1"/>
  <c r="AF49" i="9"/>
  <c r="AM48" i="9"/>
  <c r="AO48" i="9" s="1"/>
  <c r="AF48" i="9"/>
  <c r="AM47" i="9"/>
  <c r="AO47" i="9" s="1"/>
  <c r="AF47" i="9"/>
  <c r="AM46" i="9"/>
  <c r="AO46" i="9" s="1"/>
  <c r="AF46" i="9"/>
  <c r="AM45" i="9"/>
  <c r="AO45" i="9" s="1"/>
  <c r="AF45" i="9"/>
  <c r="AM44" i="9"/>
  <c r="AO44" i="9" s="1"/>
  <c r="AF44" i="9"/>
  <c r="AM43" i="9"/>
  <c r="AO43" i="9" s="1"/>
  <c r="AF43" i="9"/>
  <c r="AM42" i="9"/>
  <c r="AO42" i="9" s="1"/>
  <c r="AF42" i="9"/>
  <c r="AN42" i="9" s="1"/>
  <c r="AM41" i="9"/>
  <c r="AO41" i="9" s="1"/>
  <c r="AF41" i="9"/>
  <c r="AM40" i="9"/>
  <c r="AO40" i="9" s="1"/>
  <c r="AF40" i="9"/>
  <c r="AM39" i="9"/>
  <c r="AO39" i="9" s="1"/>
  <c r="AF39" i="9"/>
  <c r="AM38" i="9"/>
  <c r="AO38" i="9" s="1"/>
  <c r="AF38" i="9"/>
  <c r="AN38" i="9" s="1"/>
  <c r="AM37" i="9"/>
  <c r="AO37" i="9" s="1"/>
  <c r="AF37" i="9"/>
  <c r="AM36" i="9"/>
  <c r="AO36" i="9" s="1"/>
  <c r="AF36" i="9"/>
  <c r="AM35" i="9"/>
  <c r="AO35" i="9" s="1"/>
  <c r="AF35" i="9"/>
  <c r="AM34" i="9"/>
  <c r="AO34" i="9" s="1"/>
  <c r="AF34" i="9"/>
  <c r="AN34" i="9" s="1"/>
  <c r="AM33" i="9"/>
  <c r="AO33" i="9" s="1"/>
  <c r="AF33" i="9"/>
  <c r="AM32" i="9"/>
  <c r="AO32" i="9" s="1"/>
  <c r="AF32" i="9"/>
  <c r="AM21" i="9"/>
  <c r="AO21" i="9" s="1"/>
  <c r="AF21" i="9"/>
  <c r="AM20" i="9"/>
  <c r="AO20" i="9" s="1"/>
  <c r="AF20" i="9"/>
  <c r="AM19" i="9"/>
  <c r="AO19" i="9" s="1"/>
  <c r="AF19" i="9"/>
  <c r="AM18" i="9"/>
  <c r="AO18" i="9" s="1"/>
  <c r="AF18" i="9"/>
  <c r="AM17" i="9"/>
  <c r="AO17" i="9" s="1"/>
  <c r="AF17" i="9"/>
  <c r="AN17" i="9" s="1"/>
  <c r="AM16" i="9"/>
  <c r="AO16" i="9" s="1"/>
  <c r="AF16" i="9"/>
  <c r="AM15" i="9"/>
  <c r="AO15" i="9" s="1"/>
  <c r="AF15" i="9"/>
  <c r="AM14" i="9"/>
  <c r="AO14" i="9" s="1"/>
  <c r="AF14" i="9"/>
  <c r="AM13" i="9"/>
  <c r="AO13" i="9" s="1"/>
  <c r="AF13" i="9"/>
  <c r="AM12" i="9"/>
  <c r="AO12" i="9" s="1"/>
  <c r="AF12" i="9"/>
  <c r="AM11" i="9"/>
  <c r="AO11" i="9" s="1"/>
  <c r="AF11" i="9"/>
  <c r="AM10" i="9"/>
  <c r="AO10" i="9" s="1"/>
  <c r="AF10" i="9"/>
  <c r="AM9" i="9"/>
  <c r="AO9" i="9" s="1"/>
  <c r="AF9" i="9"/>
  <c r="AM8" i="9"/>
  <c r="AO8" i="9" s="1"/>
  <c r="AF8" i="9"/>
  <c r="AM7" i="9"/>
  <c r="AO7" i="9" s="1"/>
  <c r="AF7" i="9"/>
  <c r="AN6" i="9"/>
  <c r="AM6" i="9"/>
  <c r="AO6" i="9" s="1"/>
  <c r="AF6" i="9"/>
  <c r="AM5" i="9"/>
  <c r="AO5" i="9" s="1"/>
  <c r="AF5" i="9"/>
  <c r="AM4" i="9"/>
  <c r="AO4" i="9" s="1"/>
  <c r="AF4" i="9"/>
  <c r="AA11" i="9"/>
  <c r="Z11" i="9"/>
  <c r="S11" i="9"/>
  <c r="R11" i="9"/>
  <c r="K11" i="9"/>
  <c r="J11" i="9"/>
  <c r="AA10" i="9"/>
  <c r="Z10" i="9"/>
  <c r="S10" i="9"/>
  <c r="R10" i="9"/>
  <c r="K10" i="9"/>
  <c r="J10" i="9"/>
  <c r="AA9" i="9"/>
  <c r="Z9" i="9"/>
  <c r="S9" i="9"/>
  <c r="R9" i="9"/>
  <c r="K9" i="9"/>
  <c r="J9" i="9"/>
  <c r="AA8" i="9"/>
  <c r="Z8" i="9"/>
  <c r="S8" i="9"/>
  <c r="R8" i="9"/>
  <c r="K8" i="9"/>
  <c r="J8" i="9"/>
  <c r="AA7" i="9"/>
  <c r="Z7" i="9"/>
  <c r="S7" i="9"/>
  <c r="R7" i="9"/>
  <c r="K7" i="9"/>
  <c r="J7" i="9"/>
  <c r="AA6" i="9"/>
  <c r="Z6" i="9"/>
  <c r="S6" i="9"/>
  <c r="R6" i="9"/>
  <c r="K6" i="9"/>
  <c r="J6" i="9"/>
  <c r="AA5" i="9"/>
  <c r="Z5" i="9"/>
  <c r="S5" i="9"/>
  <c r="R5" i="9"/>
  <c r="K5" i="9"/>
  <c r="J5" i="9"/>
  <c r="AA4" i="9"/>
  <c r="Z4" i="9"/>
  <c r="S4" i="9"/>
  <c r="R4" i="9"/>
  <c r="K4" i="9"/>
  <c r="J4" i="9"/>
  <c r="AA3" i="9"/>
  <c r="Z3" i="9"/>
  <c r="S3" i="9"/>
  <c r="R3" i="9"/>
  <c r="K3" i="9"/>
  <c r="AD4" i="8"/>
  <c r="AD5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3" i="8"/>
  <c r="AP37" i="8"/>
  <c r="AP38" i="8"/>
  <c r="AP39" i="8"/>
  <c r="AP40" i="8"/>
  <c r="AP41" i="8"/>
  <c r="AP42" i="8"/>
  <c r="AP43" i="8"/>
  <c r="AP44" i="8"/>
  <c r="AP45" i="8"/>
  <c r="AP46" i="8"/>
  <c r="AP47" i="8"/>
  <c r="AP48" i="8"/>
  <c r="AP49" i="8"/>
  <c r="AP50" i="8"/>
  <c r="AP51" i="8"/>
  <c r="AP52" i="8"/>
  <c r="AP53" i="8"/>
  <c r="AP54" i="8"/>
  <c r="AP55" i="8"/>
  <c r="AP56" i="8"/>
  <c r="AP57" i="8"/>
  <c r="AP58" i="8"/>
  <c r="AP59" i="8"/>
  <c r="AP60" i="8"/>
  <c r="AP61" i="8"/>
  <c r="AP62" i="8"/>
  <c r="AP63" i="8"/>
  <c r="AP64" i="8"/>
  <c r="AP65" i="8"/>
  <c r="AP36" i="8"/>
  <c r="AP4" i="8"/>
  <c r="AP5" i="8"/>
  <c r="AP6" i="8"/>
  <c r="AP7" i="8"/>
  <c r="AP8" i="8"/>
  <c r="AP9" i="8"/>
  <c r="AP10" i="8"/>
  <c r="AP11" i="8"/>
  <c r="AP12" i="8"/>
  <c r="AP13" i="8"/>
  <c r="AP14" i="8"/>
  <c r="AP15" i="8"/>
  <c r="AP16" i="8"/>
  <c r="AP17" i="8"/>
  <c r="AP18" i="8"/>
  <c r="AP19" i="8"/>
  <c r="AP20" i="8"/>
  <c r="AP21" i="8"/>
  <c r="AP22" i="8"/>
  <c r="AP23" i="8"/>
  <c r="AP24" i="8"/>
  <c r="AP25" i="8"/>
  <c r="AP26" i="8"/>
  <c r="AP27" i="8"/>
  <c r="AP28" i="8"/>
  <c r="AP29" i="8"/>
  <c r="AP30" i="8"/>
  <c r="AP31" i="8"/>
  <c r="AP32" i="8"/>
  <c r="AP3" i="8"/>
  <c r="AR3" i="8" s="1"/>
  <c r="AO14" i="10" l="1"/>
  <c r="AO6" i="10"/>
  <c r="M32" i="8"/>
  <c r="M24" i="8"/>
  <c r="M23" i="8"/>
  <c r="M30" i="8"/>
  <c r="M22" i="8"/>
  <c r="M26" i="8"/>
  <c r="M34" i="8"/>
  <c r="M31" i="8"/>
  <c r="M25" i="8"/>
  <c r="M33" i="8"/>
  <c r="M20" i="8"/>
  <c r="M27" i="8"/>
  <c r="AO13" i="10"/>
  <c r="AO5" i="10"/>
  <c r="AO44" i="10"/>
  <c r="AP22" i="10"/>
  <c r="AP50" i="10"/>
  <c r="AO49" i="10"/>
  <c r="AO39" i="10"/>
  <c r="AO17" i="10"/>
  <c r="AO9" i="10"/>
  <c r="AP13" i="10"/>
  <c r="AO21" i="10"/>
  <c r="AO35" i="10"/>
  <c r="AO42" i="10"/>
  <c r="AO43" i="10"/>
  <c r="AO55" i="9"/>
  <c r="AO53" i="9"/>
  <c r="AN46" i="9"/>
  <c r="AN14" i="9"/>
  <c r="AN7" i="9"/>
  <c r="AN8" i="9"/>
  <c r="AO45" i="10"/>
  <c r="AO46" i="10"/>
  <c r="AO47" i="10"/>
  <c r="AO38" i="10"/>
  <c r="AO31" i="10"/>
  <c r="AP7" i="10"/>
  <c r="AP15" i="10"/>
  <c r="AP5" i="10"/>
  <c r="AO19" i="10"/>
  <c r="AO3" i="10"/>
  <c r="AO8" i="10"/>
  <c r="AO12" i="10"/>
  <c r="AO18" i="10"/>
  <c r="AO32" i="10"/>
  <c r="AO34" i="10"/>
  <c r="AP4" i="10"/>
  <c r="AP6" i="10"/>
  <c r="AP10" i="10"/>
  <c r="AP14" i="10"/>
  <c r="AP16" i="10"/>
  <c r="AP20" i="10"/>
  <c r="AP36" i="10"/>
  <c r="AO48" i="10"/>
  <c r="AN10" i="9"/>
  <c r="AN19" i="9"/>
  <c r="AN16" i="9"/>
  <c r="AN32" i="9"/>
  <c r="AN36" i="9"/>
  <c r="AN40" i="9"/>
  <c r="AN44" i="9"/>
  <c r="AN48" i="9"/>
  <c r="AN9" i="9"/>
  <c r="AN15" i="9"/>
  <c r="AN21" i="9"/>
  <c r="AN12" i="9"/>
  <c r="AN33" i="9"/>
  <c r="AN35" i="9"/>
  <c r="AN39" i="9"/>
  <c r="AN43" i="9"/>
  <c r="AN45" i="9"/>
  <c r="AN47" i="9"/>
  <c r="AN37" i="9"/>
  <c r="AN41" i="9"/>
  <c r="AN49" i="9"/>
  <c r="AN11" i="9"/>
  <c r="AN18" i="9"/>
  <c r="AN5" i="9"/>
  <c r="AN13" i="9"/>
  <c r="AN20" i="9"/>
  <c r="AN4" i="9"/>
  <c r="AR37" i="8"/>
  <c r="AR38" i="8"/>
  <c r="AR39" i="8"/>
  <c r="AR40" i="8"/>
  <c r="AR41" i="8"/>
  <c r="AR42" i="8"/>
  <c r="AR43" i="8"/>
  <c r="AR44" i="8"/>
  <c r="AR45" i="8"/>
  <c r="AR46" i="8"/>
  <c r="AR47" i="8"/>
  <c r="AR48" i="8"/>
  <c r="AR49" i="8"/>
  <c r="AR50" i="8"/>
  <c r="AR51" i="8"/>
  <c r="AR52" i="8"/>
  <c r="AR53" i="8"/>
  <c r="AR54" i="8"/>
  <c r="AR55" i="8"/>
  <c r="AR56" i="8"/>
  <c r="AR57" i="8"/>
  <c r="AR58" i="8"/>
  <c r="AR59" i="8"/>
  <c r="AR60" i="8"/>
  <c r="AR61" i="8"/>
  <c r="AR62" i="8"/>
  <c r="AR63" i="8"/>
  <c r="AR64" i="8"/>
  <c r="AR65" i="8"/>
  <c r="AQ58" i="8"/>
  <c r="AQ36" i="8"/>
  <c r="AR36" i="8"/>
  <c r="AI36" i="8"/>
  <c r="AI65" i="8"/>
  <c r="AQ65" i="8" s="1"/>
  <c r="AI64" i="8"/>
  <c r="AQ64" i="8" s="1"/>
  <c r="AI63" i="8"/>
  <c r="AQ63" i="8" s="1"/>
  <c r="AI62" i="8"/>
  <c r="AQ62" i="8" s="1"/>
  <c r="AI61" i="8"/>
  <c r="AQ61" i="8" s="1"/>
  <c r="AI60" i="8"/>
  <c r="AQ60" i="8" s="1"/>
  <c r="AI59" i="8"/>
  <c r="AQ59" i="8" s="1"/>
  <c r="AI58" i="8"/>
  <c r="AI57" i="8"/>
  <c r="AQ57" i="8" s="1"/>
  <c r="AI56" i="8"/>
  <c r="AQ56" i="8" s="1"/>
  <c r="AI55" i="8"/>
  <c r="AQ55" i="8" s="1"/>
  <c r="AI54" i="8"/>
  <c r="AQ54" i="8" s="1"/>
  <c r="AI53" i="8"/>
  <c r="AQ53" i="8" s="1"/>
  <c r="AI52" i="8"/>
  <c r="AQ52" i="8" s="1"/>
  <c r="AI51" i="8"/>
  <c r="AQ51" i="8" s="1"/>
  <c r="AI50" i="8"/>
  <c r="AQ50" i="8" s="1"/>
  <c r="AI49" i="8"/>
  <c r="AQ49" i="8" s="1"/>
  <c r="AI48" i="8"/>
  <c r="AQ48" i="8" s="1"/>
  <c r="AI47" i="8"/>
  <c r="AQ47" i="8" s="1"/>
  <c r="AI46" i="8"/>
  <c r="AQ46" i="8" s="1"/>
  <c r="AI45" i="8"/>
  <c r="AQ45" i="8" s="1"/>
  <c r="AI44" i="8"/>
  <c r="AQ44" i="8" s="1"/>
  <c r="AI43" i="8"/>
  <c r="AQ43" i="8" s="1"/>
  <c r="AI42" i="8"/>
  <c r="AQ42" i="8" s="1"/>
  <c r="AI41" i="8"/>
  <c r="AQ41" i="8" s="1"/>
  <c r="AI40" i="8"/>
  <c r="AQ40" i="8" s="1"/>
  <c r="AI39" i="8"/>
  <c r="AQ39" i="8" s="1"/>
  <c r="AI38" i="8"/>
  <c r="AQ38" i="8" s="1"/>
  <c r="AI37" i="8"/>
  <c r="AQ37" i="8" s="1"/>
  <c r="AB3" i="8"/>
  <c r="AB4" i="8"/>
  <c r="AB5" i="8"/>
  <c r="AB7" i="8"/>
  <c r="AB8" i="8"/>
  <c r="AB9" i="8"/>
  <c r="AB10" i="8"/>
  <c r="AB11" i="8"/>
  <c r="AB12" i="8"/>
  <c r="AB13" i="8"/>
  <c r="AB14" i="8"/>
  <c r="AB15" i="8"/>
  <c r="AB16" i="8"/>
  <c r="AB17" i="8"/>
  <c r="AB6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3" i="8"/>
  <c r="S4" i="8"/>
  <c r="T4" i="8" s="1"/>
  <c r="S5" i="8"/>
  <c r="T5" i="8" s="1"/>
  <c r="S6" i="8"/>
  <c r="T6" i="8" s="1"/>
  <c r="S7" i="8"/>
  <c r="T7" i="8" s="1"/>
  <c r="S8" i="8"/>
  <c r="T8" i="8" s="1"/>
  <c r="S9" i="8"/>
  <c r="T9" i="8" s="1"/>
  <c r="S10" i="8"/>
  <c r="T10" i="8" s="1"/>
  <c r="S11" i="8"/>
  <c r="T11" i="8" s="1"/>
  <c r="S12" i="8"/>
  <c r="T12" i="8" s="1"/>
  <c r="S13" i="8"/>
  <c r="T13" i="8" s="1"/>
  <c r="S14" i="8"/>
  <c r="T14" i="8" s="1"/>
  <c r="S15" i="8"/>
  <c r="T15" i="8" s="1"/>
  <c r="S16" i="8"/>
  <c r="T16" i="8" s="1"/>
  <c r="S17" i="8"/>
  <c r="T17" i="8" s="1"/>
  <c r="S3" i="8"/>
  <c r="T3" i="8" s="1"/>
  <c r="AR29" i="8"/>
  <c r="AR30" i="8"/>
  <c r="AR31" i="8"/>
  <c r="AR32" i="8"/>
  <c r="AI29" i="8"/>
  <c r="AQ29" i="8" s="1"/>
  <c r="AI30" i="8"/>
  <c r="AQ30" i="8" s="1"/>
  <c r="AI31" i="8"/>
  <c r="AQ31" i="8" s="1"/>
  <c r="AI32" i="8"/>
  <c r="AQ32" i="8" s="1"/>
  <c r="AR28" i="8" l="1"/>
  <c r="AI28" i="8"/>
  <c r="AR27" i="8"/>
  <c r="AI27" i="8"/>
  <c r="AR26" i="8"/>
  <c r="AI26" i="8"/>
  <c r="AR25" i="8"/>
  <c r="AI25" i="8"/>
  <c r="AR24" i="8"/>
  <c r="AI24" i="8"/>
  <c r="AR23" i="8"/>
  <c r="AI23" i="8"/>
  <c r="AR22" i="8"/>
  <c r="AI22" i="8"/>
  <c r="AR21" i="8"/>
  <c r="AI21" i="8"/>
  <c r="AR20" i="8"/>
  <c r="AI20" i="8"/>
  <c r="AR19" i="8"/>
  <c r="AI19" i="8"/>
  <c r="AR18" i="8"/>
  <c r="AI18" i="8"/>
  <c r="AR17" i="8"/>
  <c r="AI17" i="8"/>
  <c r="AR16" i="8"/>
  <c r="AI16" i="8"/>
  <c r="AR15" i="8"/>
  <c r="AI15" i="8"/>
  <c r="AR14" i="8"/>
  <c r="AI14" i="8"/>
  <c r="AR13" i="8"/>
  <c r="AI13" i="8"/>
  <c r="AR12" i="8"/>
  <c r="AI12" i="8"/>
  <c r="AR11" i="8"/>
  <c r="AI11" i="8"/>
  <c r="AR10" i="8"/>
  <c r="AI10" i="8"/>
  <c r="AR9" i="8"/>
  <c r="AI9" i="8"/>
  <c r="AR8" i="8"/>
  <c r="AI8" i="8"/>
  <c r="AR7" i="8"/>
  <c r="AI7" i="8"/>
  <c r="AR6" i="8"/>
  <c r="AI6" i="8"/>
  <c r="AR5" i="8"/>
  <c r="AI5" i="8"/>
  <c r="AR4" i="8"/>
  <c r="AI4" i="8"/>
  <c r="AI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3" i="8"/>
  <c r="AQ6" i="8" l="1"/>
  <c r="AQ10" i="8"/>
  <c r="AQ14" i="8"/>
  <c r="AQ18" i="8"/>
  <c r="AQ22" i="8"/>
  <c r="AQ26" i="8"/>
  <c r="AQ4" i="8"/>
  <c r="AQ8" i="8"/>
  <c r="AQ5" i="8"/>
  <c r="AQ9" i="8"/>
  <c r="AQ13" i="8"/>
  <c r="AQ17" i="8"/>
  <c r="AQ21" i="8"/>
  <c r="AQ25" i="8"/>
  <c r="AQ12" i="8"/>
  <c r="AQ16" i="8"/>
  <c r="AQ20" i="8"/>
  <c r="AQ24" i="8"/>
  <c r="AQ3" i="8"/>
  <c r="AQ7" i="8"/>
  <c r="AQ11" i="8"/>
  <c r="AQ15" i="8"/>
  <c r="AQ19" i="8"/>
  <c r="AQ23" i="8"/>
  <c r="AQ27" i="8"/>
  <c r="AQ28" i="8"/>
  <c r="C24" i="8"/>
</calcChain>
</file>

<file path=xl/sharedStrings.xml><?xml version="1.0" encoding="utf-8"?>
<sst xmlns="http://schemas.openxmlformats.org/spreadsheetml/2006/main" count="825" uniqueCount="78">
  <si>
    <r>
      <t>Pulse Period (</t>
    </r>
    <r>
      <rPr>
        <sz val="11"/>
        <color theme="1"/>
        <rFont val="Calibri"/>
        <family val="2"/>
      </rPr>
      <t>μs)</t>
    </r>
  </si>
  <si>
    <t>Pulse Width (μs)</t>
  </si>
  <si>
    <t>Off</t>
  </si>
  <si>
    <t>Attentuation</t>
  </si>
  <si>
    <t>Test number</t>
  </si>
  <si>
    <t>Bandwidth (Hz)</t>
  </si>
  <si>
    <t>Frequency (Hz)</t>
  </si>
  <si>
    <t>Gain (dB)</t>
  </si>
  <si>
    <t>Rate (Hz)</t>
  </si>
  <si>
    <t>Words (N)</t>
  </si>
  <si>
    <t>Meta Data</t>
  </si>
  <si>
    <t>RX Handle</t>
  </si>
  <si>
    <t>File Path</t>
  </si>
  <si>
    <t>Command</t>
  </si>
  <si>
    <t>"--meta"</t>
  </si>
  <si>
    <t>"--handle=A1"</t>
  </si>
  <si>
    <t>BW</t>
  </si>
  <si>
    <t>On</t>
  </si>
  <si>
    <t>State</t>
  </si>
  <si>
    <t>Test Case</t>
  </si>
  <si>
    <t>12.4dB due to 1-4 splitter</t>
  </si>
  <si>
    <t>20db on output of RF Gen</t>
  </si>
  <si>
    <t>M825</t>
  </si>
  <si>
    <t>Power Out</t>
  </si>
  <si>
    <t>"-10dBm"</t>
  </si>
  <si>
    <t>Total Attenuation (dB)</t>
  </si>
  <si>
    <t>E310</t>
  </si>
  <si>
    <t>Sample Rate</t>
  </si>
  <si>
    <t>625kHz</t>
  </si>
  <si>
    <t>RF Gain</t>
  </si>
  <si>
    <t>Center Freq</t>
  </si>
  <si>
    <t>1GHz</t>
  </si>
  <si>
    <t>E310 On</t>
  </si>
  <si>
    <t>E310 Off</t>
  </si>
  <si>
    <t>Fc</t>
  </si>
  <si>
    <t>S12</t>
  </si>
  <si>
    <t>500kHz</t>
  </si>
  <si>
    <t>gain</t>
  </si>
  <si>
    <t>Rate</t>
  </si>
  <si>
    <t>Number of Samples</t>
  </si>
  <si>
    <t>100K</t>
  </si>
  <si>
    <t>625ksps</t>
  </si>
  <si>
    <t>areadB</t>
  </si>
  <si>
    <t>peak_db</t>
  </si>
  <si>
    <t>peak_abs_freq_hz</t>
  </si>
  <si>
    <t>S12 On</t>
  </si>
  <si>
    <t>S12 Off</t>
  </si>
  <si>
    <t>I</t>
  </si>
  <si>
    <t>S12 Area Delta</t>
  </si>
  <si>
    <t>S12 Peak Delta</t>
  </si>
  <si>
    <t>E310 Area Delta</t>
  </si>
  <si>
    <t>E310 Peak Delta</t>
  </si>
  <si>
    <t>PR100 Area Delta</t>
  </si>
  <si>
    <t>PR100 Peak Delta</t>
  </si>
  <si>
    <t>PR100 On</t>
  </si>
  <si>
    <t>PR100 Off</t>
  </si>
  <si>
    <t>N/A</t>
  </si>
  <si>
    <t>FileName</t>
  </si>
  <si>
    <t>PR100</t>
  </si>
  <si>
    <t>IF BW</t>
  </si>
  <si>
    <t>2 MHz</t>
  </si>
  <si>
    <t>500 kHz</t>
  </si>
  <si>
    <t>MOD</t>
  </si>
  <si>
    <t>Pulse</t>
  </si>
  <si>
    <t>LEVEL</t>
  </si>
  <si>
    <t>Max Peak</t>
  </si>
  <si>
    <t>AFC</t>
  </si>
  <si>
    <t>Attenuation</t>
  </si>
  <si>
    <t>areadA</t>
  </si>
  <si>
    <t>J</t>
  </si>
  <si>
    <t>On file index</t>
  </si>
  <si>
    <t>Delta current previous</t>
  </si>
  <si>
    <t>K</t>
  </si>
  <si>
    <t>`</t>
  </si>
  <si>
    <t>E310 Norm</t>
  </si>
  <si>
    <t>S12 Norm</t>
  </si>
  <si>
    <t>PR100 Norm</t>
  </si>
  <si>
    <t>PR100 Peak Delta Previous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</si>
</sst>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E+00"/>
    <numFmt numFmtId="165" formatCode="0.0"/>
    <numFmt numFmtId="166" formatCode="0.000"/>
    <numFmt numFmtId="167" formatCode="0.00000"/>
    <numFmt numFmtId="168" formatCode="0.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165" fontId="0" fillId="0" borderId="1" xfId="0" applyNumberFormat="1" applyBorder="1"/>
    <xf numFmtId="0" fontId="0" fillId="0" borderId="0" xfId="0" applyBorder="1"/>
    <xf numFmtId="0" fontId="3" fillId="0" borderId="0" xfId="0" applyFont="1" applyBorder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/>
    <xf numFmtId="0" fontId="0" fillId="5" borderId="2" xfId="0" applyFill="1" applyBorder="1"/>
    <xf numFmtId="0" fontId="4" fillId="0" borderId="0" xfId="0" applyFont="1"/>
    <xf numFmtId="0" fontId="4" fillId="3" borderId="1" xfId="0" applyFont="1" applyFill="1" applyBorder="1"/>
    <xf numFmtId="0" fontId="4" fillId="4" borderId="1" xfId="0" applyFont="1" applyFill="1" applyBorder="1"/>
    <xf numFmtId="165" fontId="4" fillId="0" borderId="1" xfId="0" applyNumberFormat="1" applyFont="1" applyBorder="1"/>
    <xf numFmtId="0" fontId="4" fillId="0" borderId="1" xfId="0" applyFont="1" applyBorder="1"/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11" fontId="0" fillId="6" borderId="0" xfId="0" applyNumberFormat="1" applyFill="1"/>
    <xf numFmtId="164" fontId="0" fillId="6" borderId="0" xfId="0" applyNumberFormat="1" applyFill="1"/>
    <xf numFmtId="0" fontId="0" fillId="6" borderId="0" xfId="0" applyFill="1"/>
    <xf numFmtId="166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Area vs Pulse Width (us) at 10% Duty Cycle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'10percent'!$K$2</c:f>
              <c:strCache>
                <c:ptCount val="1"/>
                <c:pt idx="0">
                  <c:v>PR100 Area Delta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94D-4140-ADBF-8645DAFB45D4}"/>
                </c:ext>
              </c:extLst>
            </c:dLbl>
            <c:dLbl>
              <c:idx val="1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94D-4140-ADBF-8645DAFB45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'10percent'!$D$3:$D$17</c:f>
              <c:numCache>
                <c:formatCode>General</c:formatCode>
                <c:ptCount val="15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0.5</c:v>
                </c:pt>
                <c:pt idx="11">
                  <c:v>0.2</c:v>
                </c:pt>
                <c:pt idx="12">
                  <c:v>0.1</c:v>
                </c:pt>
                <c:pt idx="13">
                  <c:v>0.05</c:v>
                </c:pt>
                <c:pt idx="14">
                  <c:v>0.03</c:v>
                </c:pt>
              </c:numCache>
            </c:numRef>
          </c:xVal>
          <c:yVal>
            <c:numRef>
              <c:f>'10percent'!$K$20:$K$34</c:f>
              <c:numCache>
                <c:formatCode>0.0</c:formatCode>
                <c:ptCount val="15"/>
                <c:pt idx="0">
                  <c:v>-21.9155146464661</c:v>
                </c:pt>
                <c:pt idx="1">
                  <c:v>-21.877050978450498</c:v>
                </c:pt>
                <c:pt idx="2">
                  <c:v>-5.3563482444189958</c:v>
                </c:pt>
                <c:pt idx="3">
                  <c:v>3.8374361107929928</c:v>
                </c:pt>
                <c:pt idx="4">
                  <c:v>3.7812459155485953</c:v>
                </c:pt>
                <c:pt idx="5">
                  <c:v>3.2403926545898969</c:v>
                </c:pt>
                <c:pt idx="6">
                  <c:v>2.7053819228950005</c:v>
                </c:pt>
                <c:pt idx="7">
                  <c:v>2.081099134758702</c:v>
                </c:pt>
                <c:pt idx="8">
                  <c:v>1.2230241779370061</c:v>
                </c:pt>
                <c:pt idx="9">
                  <c:v>0.35351495701449664</c:v>
                </c:pt>
                <c:pt idx="10">
                  <c:v>-1.0229301242491005</c:v>
                </c:pt>
                <c:pt idx="11">
                  <c:v>-4.6109464410399994</c:v>
                </c:pt>
                <c:pt idx="12">
                  <c:v>-7.854590032405099</c:v>
                </c:pt>
                <c:pt idx="13">
                  <c:v>-11.606714638656001</c:v>
                </c:pt>
                <c:pt idx="14">
                  <c:v>-16.262940517396402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85-4B77-90C9-D0A7A06D035A}"/>
            </c:ext>
          </c:extLst>
        </c:ser>
        <c:ser>
          <c:idx val="1"/>
          <c:order val="1"/>
          <c:tx>
            <c:strRef>
              <c:f>'10percent'!$S$2</c:f>
              <c:strCache>
                <c:ptCount val="1"/>
                <c:pt idx="0">
                  <c:v>S12 Area Delta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'10percent'!$D$3:$D$17</c:f>
              <c:numCache>
                <c:formatCode>General</c:formatCode>
                <c:ptCount val="15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0.5</c:v>
                </c:pt>
                <c:pt idx="11">
                  <c:v>0.2</c:v>
                </c:pt>
                <c:pt idx="12">
                  <c:v>0.1</c:v>
                </c:pt>
                <c:pt idx="13">
                  <c:v>0.05</c:v>
                </c:pt>
                <c:pt idx="14">
                  <c:v>0.03</c:v>
                </c:pt>
              </c:numCache>
            </c:numRef>
          </c:xVal>
          <c:yVal>
            <c:numRef>
              <c:f>'10percent'!$S$3:$S$17</c:f>
              <c:numCache>
                <c:formatCode>0.0</c:formatCode>
                <c:ptCount val="15"/>
                <c:pt idx="0">
                  <c:v>-2.3312084437178004</c:v>
                </c:pt>
                <c:pt idx="1">
                  <c:v>1.3717926040999</c:v>
                </c:pt>
                <c:pt idx="2">
                  <c:v>2.90356935035501</c:v>
                </c:pt>
                <c:pt idx="3">
                  <c:v>3.8788109467613694</c:v>
                </c:pt>
                <c:pt idx="4">
                  <c:v>5.5304022409969189</c:v>
                </c:pt>
                <c:pt idx="5">
                  <c:v>5.4439553631262108</c:v>
                </c:pt>
                <c:pt idx="6">
                  <c:v>5.7996783704639512</c:v>
                </c:pt>
                <c:pt idx="7">
                  <c:v>6.0980543798310407</c:v>
                </c:pt>
                <c:pt idx="8">
                  <c:v>6.8945569235218009</c:v>
                </c:pt>
                <c:pt idx="9">
                  <c:v>5.2547024962238016</c:v>
                </c:pt>
                <c:pt idx="10">
                  <c:v>2.0575904962827032</c:v>
                </c:pt>
                <c:pt idx="11">
                  <c:v>-19.3067167362282</c:v>
                </c:pt>
                <c:pt idx="12">
                  <c:v>-20.554874957646902</c:v>
                </c:pt>
                <c:pt idx="13">
                  <c:v>-22.234616675882904</c:v>
                </c:pt>
                <c:pt idx="14">
                  <c:v>-23.872463059178596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85-4B77-90C9-D0A7A06D035A}"/>
            </c:ext>
          </c:extLst>
        </c:ser>
        <c:ser>
          <c:idx val="2"/>
          <c:order val="2"/>
          <c:tx>
            <c:strRef>
              <c:f>'10percent'!$AB$2</c:f>
              <c:strCache>
                <c:ptCount val="1"/>
                <c:pt idx="0">
                  <c:v>E310 Area Delta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'10percent'!$D$3:$D$17</c:f>
              <c:numCache>
                <c:formatCode>General</c:formatCode>
                <c:ptCount val="15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0.5</c:v>
                </c:pt>
                <c:pt idx="11">
                  <c:v>0.2</c:v>
                </c:pt>
                <c:pt idx="12">
                  <c:v>0.1</c:v>
                </c:pt>
                <c:pt idx="13">
                  <c:v>0.05</c:v>
                </c:pt>
                <c:pt idx="14">
                  <c:v>0.03</c:v>
                </c:pt>
              </c:numCache>
            </c:numRef>
          </c:xVal>
          <c:yVal>
            <c:numRef>
              <c:f>'10percent'!$AB$3:$AB$17</c:f>
              <c:numCache>
                <c:formatCode>0.0</c:formatCode>
                <c:ptCount val="15"/>
                <c:pt idx="0">
                  <c:v>-9.3577897140696003</c:v>
                </c:pt>
                <c:pt idx="1">
                  <c:v>-10.289111012034768</c:v>
                </c:pt>
                <c:pt idx="2">
                  <c:v>-10.16128815936448</c:v>
                </c:pt>
                <c:pt idx="3">
                  <c:v>-10.09004569606676</c:v>
                </c:pt>
                <c:pt idx="4">
                  <c:v>-10.131282770502018</c:v>
                </c:pt>
                <c:pt idx="5">
                  <c:v>-10.189896180263121</c:v>
                </c:pt>
                <c:pt idx="6">
                  <c:v>-10.277857175520142</c:v>
                </c:pt>
                <c:pt idx="7">
                  <c:v>-10.47186492521903</c:v>
                </c:pt>
                <c:pt idx="8">
                  <c:v>-11.060012340525892</c:v>
                </c:pt>
                <c:pt idx="9">
                  <c:v>-13.089480274800952</c:v>
                </c:pt>
                <c:pt idx="10">
                  <c:v>-15.879094843064571</c:v>
                </c:pt>
                <c:pt idx="11">
                  <c:v>-20.934521082556831</c:v>
                </c:pt>
                <c:pt idx="12">
                  <c:v>-21.803287195287083</c:v>
                </c:pt>
                <c:pt idx="13">
                  <c:v>-23.800606361492729</c:v>
                </c:pt>
                <c:pt idx="14">
                  <c:v>-27.2557494925904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785-4B77-90C9-D0A7A06D0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919712"/>
        <c:axId val="646920040"/>
      </c:scatterChart>
      <c:valAx>
        <c:axId val="64691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Pulse Width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20040"/>
        <c:crosses val="autoZero"/>
        <c:crossBetween val="midCat"/>
      </c:valAx>
      <c:valAx>
        <c:axId val="646920040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1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PR100</a:t>
            </a:r>
            <a:r>
              <a:rPr lang="en-US" baseline="0"/>
              <a:t> </a:t>
            </a:r>
            <a:r>
              <a:rPr lang="en-US"/>
              <a:t>Delta</a:t>
            </a:r>
            <a:r>
              <a:rPr lang="en-US" baseline="0"/>
              <a:t> Area and Delta Peak Value vs Pulse Width (us) at 10% Duty Cycle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'10percent'!$K$2</c:f>
              <c:strCache>
                <c:ptCount val="1"/>
                <c:pt idx="0">
                  <c:v>PR100 Area Delta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'10percent'!$D$3:$D$17</c:f>
              <c:numCache>
                <c:formatCode>General</c:formatCode>
                <c:ptCount val="15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0.5</c:v>
                </c:pt>
                <c:pt idx="11">
                  <c:v>0.2</c:v>
                </c:pt>
                <c:pt idx="12">
                  <c:v>0.1</c:v>
                </c:pt>
                <c:pt idx="13">
                  <c:v>0.05</c:v>
                </c:pt>
                <c:pt idx="14">
                  <c:v>0.03</c:v>
                </c:pt>
              </c:numCache>
            </c:numRef>
          </c:xVal>
          <c:yVal>
            <c:numRef>
              <c:f>'10percent'!$K$20:$K$34</c:f>
              <c:numCache>
                <c:formatCode>0.0</c:formatCode>
                <c:ptCount val="15"/>
                <c:pt idx="0">
                  <c:v>-21.9155146464661</c:v>
                </c:pt>
                <c:pt idx="1">
                  <c:v>-21.877050978450498</c:v>
                </c:pt>
                <c:pt idx="2">
                  <c:v>-5.3563482444189958</c:v>
                </c:pt>
                <c:pt idx="3">
                  <c:v>3.8374361107929928</c:v>
                </c:pt>
                <c:pt idx="4">
                  <c:v>3.7812459155485953</c:v>
                </c:pt>
                <c:pt idx="5">
                  <c:v>3.2403926545898969</c:v>
                </c:pt>
                <c:pt idx="6">
                  <c:v>2.7053819228950005</c:v>
                </c:pt>
                <c:pt idx="7">
                  <c:v>2.081099134758702</c:v>
                </c:pt>
                <c:pt idx="8">
                  <c:v>1.2230241779370061</c:v>
                </c:pt>
                <c:pt idx="9">
                  <c:v>0.35351495701449664</c:v>
                </c:pt>
                <c:pt idx="10">
                  <c:v>-1.0229301242491005</c:v>
                </c:pt>
                <c:pt idx="11">
                  <c:v>-4.6109464410399994</c:v>
                </c:pt>
                <c:pt idx="12">
                  <c:v>-7.854590032405099</c:v>
                </c:pt>
                <c:pt idx="13">
                  <c:v>-11.606714638656001</c:v>
                </c:pt>
                <c:pt idx="14">
                  <c:v>-16.262940517396402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B-4893-B0DD-0C41FABAEAD0}"/>
            </c:ext>
          </c:extLst>
        </c:ser>
        <c:ser>
          <c:idx val="1"/>
          <c:order val="1"/>
          <c:tx>
            <c:strRef>
              <c:f>'10percent'!$L$2</c:f>
              <c:strCache>
                <c:ptCount val="1"/>
                <c:pt idx="0">
                  <c:v>PR100 Peak Delta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'10percent'!$D$3:$D$17</c:f>
              <c:numCache>
                <c:formatCode>General</c:formatCode>
                <c:ptCount val="15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0.5</c:v>
                </c:pt>
                <c:pt idx="11">
                  <c:v>0.2</c:v>
                </c:pt>
                <c:pt idx="12">
                  <c:v>0.1</c:v>
                </c:pt>
                <c:pt idx="13">
                  <c:v>0.05</c:v>
                </c:pt>
                <c:pt idx="14">
                  <c:v>0.03</c:v>
                </c:pt>
              </c:numCache>
            </c:numRef>
          </c:xVal>
          <c:yVal>
            <c:numRef>
              <c:f>'10percent'!$L$20:$L$34</c:f>
              <c:numCache>
                <c:formatCode>0.0</c:formatCode>
                <c:ptCount val="15"/>
                <c:pt idx="0">
                  <c:v>-85</c:v>
                </c:pt>
                <c:pt idx="1">
                  <c:v>-85.7</c:v>
                </c:pt>
                <c:pt idx="2">
                  <c:v>-24.799999999999997</c:v>
                </c:pt>
                <c:pt idx="3">
                  <c:v>-11.5</c:v>
                </c:pt>
                <c:pt idx="4">
                  <c:v>-16.699999999999996</c:v>
                </c:pt>
                <c:pt idx="5">
                  <c:v>-20</c:v>
                </c:pt>
                <c:pt idx="6">
                  <c:v>-20</c:v>
                </c:pt>
                <c:pt idx="7">
                  <c:v>-20.099999999999994</c:v>
                </c:pt>
                <c:pt idx="8">
                  <c:v>-20.099999999999994</c:v>
                </c:pt>
                <c:pt idx="9">
                  <c:v>-20.199999999999996</c:v>
                </c:pt>
                <c:pt idx="10">
                  <c:v>-20.399999999999999</c:v>
                </c:pt>
                <c:pt idx="11">
                  <c:v>-20.9</c:v>
                </c:pt>
                <c:pt idx="12">
                  <c:v>-21.699999999999996</c:v>
                </c:pt>
                <c:pt idx="13">
                  <c:v>-23.699999999999996</c:v>
                </c:pt>
                <c:pt idx="14">
                  <c:v>-34.599999999999994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5B-4893-B0DD-0C41FABAE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730576"/>
        <c:axId val="452723688"/>
      </c:scatterChart>
      <c:valAx>
        <c:axId val="4527305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Pulse Width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23688"/>
        <c:crosses val="autoZero"/>
        <c:crossBetween val="midCat"/>
      </c:valAx>
      <c:valAx>
        <c:axId val="45272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Area, Delta Peak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3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S12 Delta</a:t>
            </a:r>
            <a:r>
              <a:rPr lang="en-US" baseline="0"/>
              <a:t> Area and Delta Peak Value vs Pulse Width (us) at 10% Duty Cycle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'10percent'!$S$2</c:f>
              <c:strCache>
                <c:ptCount val="1"/>
                <c:pt idx="0">
                  <c:v>S12 Area Delta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'10percent'!$D$3:$D$17</c:f>
              <c:numCache>
                <c:formatCode>General</c:formatCode>
                <c:ptCount val="15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0.5</c:v>
                </c:pt>
                <c:pt idx="11">
                  <c:v>0.2</c:v>
                </c:pt>
                <c:pt idx="12">
                  <c:v>0.1</c:v>
                </c:pt>
                <c:pt idx="13">
                  <c:v>0.05</c:v>
                </c:pt>
                <c:pt idx="14">
                  <c:v>0.03</c:v>
                </c:pt>
              </c:numCache>
            </c:numRef>
          </c:xVal>
          <c:yVal>
            <c:numRef>
              <c:f>'10percent'!$S$3:$S$17</c:f>
              <c:numCache>
                <c:formatCode>0.0</c:formatCode>
                <c:ptCount val="15"/>
                <c:pt idx="0">
                  <c:v>-2.3312084437178004</c:v>
                </c:pt>
                <c:pt idx="1">
                  <c:v>1.3717926040999</c:v>
                </c:pt>
                <c:pt idx="2">
                  <c:v>2.90356935035501</c:v>
                </c:pt>
                <c:pt idx="3">
                  <c:v>3.8788109467613694</c:v>
                </c:pt>
                <c:pt idx="4">
                  <c:v>5.5304022409969189</c:v>
                </c:pt>
                <c:pt idx="5">
                  <c:v>5.4439553631262108</c:v>
                </c:pt>
                <c:pt idx="6">
                  <c:v>5.7996783704639512</c:v>
                </c:pt>
                <c:pt idx="7">
                  <c:v>6.0980543798310407</c:v>
                </c:pt>
                <c:pt idx="8">
                  <c:v>6.8945569235218009</c:v>
                </c:pt>
                <c:pt idx="9">
                  <c:v>5.2547024962238016</c:v>
                </c:pt>
                <c:pt idx="10">
                  <c:v>2.0575904962827032</c:v>
                </c:pt>
                <c:pt idx="11">
                  <c:v>-19.3067167362282</c:v>
                </c:pt>
                <c:pt idx="12">
                  <c:v>-20.554874957646902</c:v>
                </c:pt>
                <c:pt idx="13">
                  <c:v>-22.234616675882904</c:v>
                </c:pt>
                <c:pt idx="14">
                  <c:v>-23.872463059178596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E-4D11-99B5-3947D07652A8}"/>
            </c:ext>
          </c:extLst>
        </c:ser>
        <c:ser>
          <c:idx val="1"/>
          <c:order val="1"/>
          <c:tx>
            <c:strRef>
              <c:f>'10percent'!$U$2</c:f>
              <c:strCache>
                <c:ptCount val="1"/>
                <c:pt idx="0">
                  <c:v>S12 Peak Delta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'10percent'!$D$3:$D$17</c:f>
              <c:numCache>
                <c:formatCode>General</c:formatCode>
                <c:ptCount val="15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0.5</c:v>
                </c:pt>
                <c:pt idx="11">
                  <c:v>0.2</c:v>
                </c:pt>
                <c:pt idx="12">
                  <c:v>0.1</c:v>
                </c:pt>
                <c:pt idx="13">
                  <c:v>0.05</c:v>
                </c:pt>
                <c:pt idx="14">
                  <c:v>0.03</c:v>
                </c:pt>
              </c:numCache>
            </c:numRef>
          </c:xVal>
          <c:yVal>
            <c:numRef>
              <c:f>'10percent'!$U$3:$U$17</c:f>
              <c:numCache>
                <c:formatCode>0.0</c:formatCode>
                <c:ptCount val="15"/>
                <c:pt idx="0">
                  <c:v>-12.303322463892599</c:v>
                </c:pt>
                <c:pt idx="1">
                  <c:v>-8.8293337927884998</c:v>
                </c:pt>
                <c:pt idx="2">
                  <c:v>-7.1637869858444958</c:v>
                </c:pt>
                <c:pt idx="3">
                  <c:v>-6.142324825568096</c:v>
                </c:pt>
                <c:pt idx="4">
                  <c:v>-4.195261385504196</c:v>
                </c:pt>
                <c:pt idx="5">
                  <c:v>-4.1819501663891998</c:v>
                </c:pt>
                <c:pt idx="6">
                  <c:v>-3.7254636129231002</c:v>
                </c:pt>
                <c:pt idx="7">
                  <c:v>-3.272761063599205</c:v>
                </c:pt>
                <c:pt idx="8">
                  <c:v>-1.7886324776241977</c:v>
                </c:pt>
                <c:pt idx="9">
                  <c:v>-0.79332098026529962</c:v>
                </c:pt>
                <c:pt idx="10">
                  <c:v>-1.0650255165189932</c:v>
                </c:pt>
                <c:pt idx="11">
                  <c:v>-19.918743980338796</c:v>
                </c:pt>
                <c:pt idx="12">
                  <c:v>-21.197553629489505</c:v>
                </c:pt>
                <c:pt idx="13">
                  <c:v>-23.295080370365802</c:v>
                </c:pt>
                <c:pt idx="14">
                  <c:v>-26.020957710222497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E-4D11-99B5-3947D0765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730576"/>
        <c:axId val="452723688"/>
      </c:scatterChart>
      <c:valAx>
        <c:axId val="4527305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Pulse Width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23688"/>
        <c:crosses val="autoZero"/>
        <c:crossBetween val="midCat"/>
      </c:valAx>
      <c:valAx>
        <c:axId val="45272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Area, Delta Peak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3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E310 Delta</a:t>
            </a:r>
            <a:r>
              <a:rPr lang="en-US" baseline="0"/>
              <a:t> Area and Delta Peak Value vs Pulse Width (us) at 10% Duty Cycle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'10percent'!$AB$2</c:f>
              <c:strCache>
                <c:ptCount val="1"/>
                <c:pt idx="0">
                  <c:v>E310 Area Delta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'10percent'!$D$3:$D$17</c:f>
              <c:numCache>
                <c:formatCode>General</c:formatCode>
                <c:ptCount val="15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0.5</c:v>
                </c:pt>
                <c:pt idx="11">
                  <c:v>0.2</c:v>
                </c:pt>
                <c:pt idx="12">
                  <c:v>0.1</c:v>
                </c:pt>
                <c:pt idx="13">
                  <c:v>0.05</c:v>
                </c:pt>
                <c:pt idx="14">
                  <c:v>0.03</c:v>
                </c:pt>
              </c:numCache>
            </c:numRef>
          </c:xVal>
          <c:yVal>
            <c:numRef>
              <c:f>'10percent'!$AB$3:$AB$17</c:f>
              <c:numCache>
                <c:formatCode>0.0</c:formatCode>
                <c:ptCount val="15"/>
                <c:pt idx="0">
                  <c:v>-9.3577897140696003</c:v>
                </c:pt>
                <c:pt idx="1">
                  <c:v>-10.289111012034768</c:v>
                </c:pt>
                <c:pt idx="2">
                  <c:v>-10.16128815936448</c:v>
                </c:pt>
                <c:pt idx="3">
                  <c:v>-10.09004569606676</c:v>
                </c:pt>
                <c:pt idx="4">
                  <c:v>-10.131282770502018</c:v>
                </c:pt>
                <c:pt idx="5">
                  <c:v>-10.189896180263121</c:v>
                </c:pt>
                <c:pt idx="6">
                  <c:v>-10.277857175520142</c:v>
                </c:pt>
                <c:pt idx="7">
                  <c:v>-10.47186492521903</c:v>
                </c:pt>
                <c:pt idx="8">
                  <c:v>-11.060012340525892</c:v>
                </c:pt>
                <c:pt idx="9">
                  <c:v>-13.089480274800952</c:v>
                </c:pt>
                <c:pt idx="10">
                  <c:v>-15.879094843064571</c:v>
                </c:pt>
                <c:pt idx="11">
                  <c:v>-20.934521082556831</c:v>
                </c:pt>
                <c:pt idx="12">
                  <c:v>-21.803287195287083</c:v>
                </c:pt>
                <c:pt idx="13">
                  <c:v>-23.800606361492729</c:v>
                </c:pt>
                <c:pt idx="14">
                  <c:v>-27.2557494925904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F0-42B3-A846-58308F19F14D}"/>
            </c:ext>
          </c:extLst>
        </c:ser>
        <c:ser>
          <c:idx val="1"/>
          <c:order val="1"/>
          <c:tx>
            <c:strRef>
              <c:f>'10percent'!$AD$2</c:f>
              <c:strCache>
                <c:ptCount val="1"/>
                <c:pt idx="0">
                  <c:v>E310 Peak Delta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'10percent'!$D$3:$D$17</c:f>
              <c:numCache>
                <c:formatCode>General</c:formatCode>
                <c:ptCount val="15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0.5</c:v>
                </c:pt>
                <c:pt idx="11">
                  <c:v>0.2</c:v>
                </c:pt>
                <c:pt idx="12">
                  <c:v>0.1</c:v>
                </c:pt>
                <c:pt idx="13">
                  <c:v>0.05</c:v>
                </c:pt>
                <c:pt idx="14">
                  <c:v>0.03</c:v>
                </c:pt>
              </c:numCache>
            </c:numRef>
          </c:xVal>
          <c:yVal>
            <c:numRef>
              <c:f>'10percent'!$AD$3:$AD$17</c:f>
              <c:numCache>
                <c:formatCode>0.0</c:formatCode>
                <c:ptCount val="15"/>
                <c:pt idx="0">
                  <c:v>-19.615015488949073</c:v>
                </c:pt>
                <c:pt idx="1">
                  <c:v>-20.123836756738399</c:v>
                </c:pt>
                <c:pt idx="2">
                  <c:v>-20.122110699781725</c:v>
                </c:pt>
                <c:pt idx="3">
                  <c:v>-20.077227573526972</c:v>
                </c:pt>
                <c:pt idx="4">
                  <c:v>-20.098627645709669</c:v>
                </c:pt>
                <c:pt idx="5">
                  <c:v>-20.127023406633896</c:v>
                </c:pt>
                <c:pt idx="6">
                  <c:v>-20.147111719568912</c:v>
                </c:pt>
                <c:pt idx="7">
                  <c:v>-20.149416113619303</c:v>
                </c:pt>
                <c:pt idx="8">
                  <c:v>-20.211860826468893</c:v>
                </c:pt>
                <c:pt idx="9">
                  <c:v>-20.274579130950521</c:v>
                </c:pt>
                <c:pt idx="10">
                  <c:v>-20.433389806606147</c:v>
                </c:pt>
                <c:pt idx="11">
                  <c:v>-20.947049556169407</c:v>
                </c:pt>
                <c:pt idx="12">
                  <c:v>-21.81840741694527</c:v>
                </c:pt>
                <c:pt idx="13">
                  <c:v>-23.830937554273195</c:v>
                </c:pt>
                <c:pt idx="14">
                  <c:v>-27.309727069677876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F0-42B3-A846-58308F19F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730576"/>
        <c:axId val="452723688"/>
      </c:scatterChart>
      <c:valAx>
        <c:axId val="4527305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Pulse Width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23688"/>
        <c:crosses val="autoZero"/>
        <c:crossBetween val="midCat"/>
      </c:valAx>
      <c:valAx>
        <c:axId val="45272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Area, Delta Peak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3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PR100</a:t>
            </a:r>
            <a:r>
              <a:rPr lang="en-US" baseline="0"/>
              <a:t> </a:t>
            </a:r>
            <a:r>
              <a:rPr lang="en-US"/>
              <a:t>Delta</a:t>
            </a:r>
            <a:r>
              <a:rPr lang="en-US" baseline="0"/>
              <a:t> Area and Previous Method vs Pulse Width (us) at 10% Duty Cycle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'10percent'!$K$19</c:f>
              <c:strCache>
                <c:ptCount val="1"/>
                <c:pt idx="0">
                  <c:v>PR100 Area Delta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'10percent'!$D$3:$D$17</c:f>
              <c:numCache>
                <c:formatCode>General</c:formatCode>
                <c:ptCount val="15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0.5</c:v>
                </c:pt>
                <c:pt idx="11">
                  <c:v>0.2</c:v>
                </c:pt>
                <c:pt idx="12">
                  <c:v>0.1</c:v>
                </c:pt>
                <c:pt idx="13">
                  <c:v>0.05</c:v>
                </c:pt>
                <c:pt idx="14">
                  <c:v>0.03</c:v>
                </c:pt>
              </c:numCache>
            </c:numRef>
          </c:xVal>
          <c:yVal>
            <c:numRef>
              <c:f>'10percent'!$K$20:$K$34</c:f>
              <c:numCache>
                <c:formatCode>0.0</c:formatCode>
                <c:ptCount val="15"/>
                <c:pt idx="0">
                  <c:v>-21.9155146464661</c:v>
                </c:pt>
                <c:pt idx="1">
                  <c:v>-21.877050978450498</c:v>
                </c:pt>
                <c:pt idx="2">
                  <c:v>-5.3563482444189958</c:v>
                </c:pt>
                <c:pt idx="3">
                  <c:v>3.8374361107929928</c:v>
                </c:pt>
                <c:pt idx="4">
                  <c:v>3.7812459155485953</c:v>
                </c:pt>
                <c:pt idx="5">
                  <c:v>3.2403926545898969</c:v>
                </c:pt>
                <c:pt idx="6">
                  <c:v>2.7053819228950005</c:v>
                </c:pt>
                <c:pt idx="7">
                  <c:v>2.081099134758702</c:v>
                </c:pt>
                <c:pt idx="8">
                  <c:v>1.2230241779370061</c:v>
                </c:pt>
                <c:pt idx="9">
                  <c:v>0.35351495701449664</c:v>
                </c:pt>
                <c:pt idx="10">
                  <c:v>-1.0229301242491005</c:v>
                </c:pt>
                <c:pt idx="11">
                  <c:v>-4.6109464410399994</c:v>
                </c:pt>
                <c:pt idx="12">
                  <c:v>-7.854590032405099</c:v>
                </c:pt>
                <c:pt idx="13">
                  <c:v>-11.606714638656001</c:v>
                </c:pt>
                <c:pt idx="14">
                  <c:v>-16.262940517396402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9-40E7-8F94-CA286AFEE668}"/>
            </c:ext>
          </c:extLst>
        </c:ser>
        <c:ser>
          <c:idx val="1"/>
          <c:order val="1"/>
          <c:tx>
            <c:strRef>
              <c:f>'10percent'!$L$19</c:f>
              <c:strCache>
                <c:ptCount val="1"/>
                <c:pt idx="0">
                  <c:v>PR100 Peak Delta Previous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'10percent'!$D$3:$D$17</c:f>
              <c:numCache>
                <c:formatCode>General</c:formatCode>
                <c:ptCount val="15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0.5</c:v>
                </c:pt>
                <c:pt idx="11">
                  <c:v>0.2</c:v>
                </c:pt>
                <c:pt idx="12">
                  <c:v>0.1</c:v>
                </c:pt>
                <c:pt idx="13">
                  <c:v>0.05</c:v>
                </c:pt>
                <c:pt idx="14">
                  <c:v>0.03</c:v>
                </c:pt>
              </c:numCache>
            </c:numRef>
          </c:xVal>
          <c:yVal>
            <c:numRef>
              <c:f>'10percent'!$L$20:$L$34</c:f>
              <c:numCache>
                <c:formatCode>0.0</c:formatCode>
                <c:ptCount val="15"/>
                <c:pt idx="0">
                  <c:v>-85</c:v>
                </c:pt>
                <c:pt idx="1">
                  <c:v>-85.7</c:v>
                </c:pt>
                <c:pt idx="2">
                  <c:v>-24.799999999999997</c:v>
                </c:pt>
                <c:pt idx="3">
                  <c:v>-11.5</c:v>
                </c:pt>
                <c:pt idx="4">
                  <c:v>-16.699999999999996</c:v>
                </c:pt>
                <c:pt idx="5">
                  <c:v>-20</c:v>
                </c:pt>
                <c:pt idx="6">
                  <c:v>-20</c:v>
                </c:pt>
                <c:pt idx="7">
                  <c:v>-20.099999999999994</c:v>
                </c:pt>
                <c:pt idx="8">
                  <c:v>-20.099999999999994</c:v>
                </c:pt>
                <c:pt idx="9">
                  <c:v>-20.199999999999996</c:v>
                </c:pt>
                <c:pt idx="10">
                  <c:v>-20.399999999999999</c:v>
                </c:pt>
                <c:pt idx="11">
                  <c:v>-20.9</c:v>
                </c:pt>
                <c:pt idx="12">
                  <c:v>-21.699999999999996</c:v>
                </c:pt>
                <c:pt idx="13">
                  <c:v>-23.699999999999996</c:v>
                </c:pt>
                <c:pt idx="14">
                  <c:v>-34.599999999999994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89-40E7-8F94-CA286AFEE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730576"/>
        <c:axId val="452723688"/>
      </c:scatterChart>
      <c:valAx>
        <c:axId val="4527305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Pulse Width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23688"/>
        <c:crosses val="autoZero"/>
        <c:crossBetween val="midCat"/>
      </c:valAx>
      <c:valAx>
        <c:axId val="45272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Area, Delta Peak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3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PR100</a:t>
            </a:r>
            <a:r>
              <a:rPr lang="en-US" baseline="0"/>
              <a:t> </a:t>
            </a:r>
            <a:r>
              <a:rPr lang="en-US"/>
              <a:t>Delta</a:t>
            </a:r>
            <a:r>
              <a:rPr lang="en-US" baseline="0"/>
              <a:t> Area vs Pulse Width (us) at 10% Duty Cycle, 1GHz Carrier, -10 dBm output, 32.4 dB attentuation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'10percent'!$K$2</c:f>
              <c:strCache>
                <c:ptCount val="1"/>
                <c:pt idx="0">
                  <c:v>PR100 Area Delta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'10percent'!$D$3:$D$17</c:f>
              <c:numCache>
                <c:formatCode>General</c:formatCode>
                <c:ptCount val="15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0.5</c:v>
                </c:pt>
                <c:pt idx="11">
                  <c:v>0.2</c:v>
                </c:pt>
                <c:pt idx="12">
                  <c:v>0.1</c:v>
                </c:pt>
                <c:pt idx="13">
                  <c:v>0.05</c:v>
                </c:pt>
                <c:pt idx="14">
                  <c:v>0.03</c:v>
                </c:pt>
              </c:numCache>
            </c:numRef>
          </c:xVal>
          <c:yVal>
            <c:numRef>
              <c:f>'10percent'!$K$20:$K$34</c:f>
              <c:numCache>
                <c:formatCode>0.0</c:formatCode>
                <c:ptCount val="15"/>
                <c:pt idx="0">
                  <c:v>-21.9155146464661</c:v>
                </c:pt>
                <c:pt idx="1">
                  <c:v>-21.877050978450498</c:v>
                </c:pt>
                <c:pt idx="2">
                  <c:v>-5.3563482444189958</c:v>
                </c:pt>
                <c:pt idx="3">
                  <c:v>3.8374361107929928</c:v>
                </c:pt>
                <c:pt idx="4">
                  <c:v>3.7812459155485953</c:v>
                </c:pt>
                <c:pt idx="5">
                  <c:v>3.2403926545898969</c:v>
                </c:pt>
                <c:pt idx="6">
                  <c:v>2.7053819228950005</c:v>
                </c:pt>
                <c:pt idx="7">
                  <c:v>2.081099134758702</c:v>
                </c:pt>
                <c:pt idx="8">
                  <c:v>1.2230241779370061</c:v>
                </c:pt>
                <c:pt idx="9">
                  <c:v>0.35351495701449664</c:v>
                </c:pt>
                <c:pt idx="10">
                  <c:v>-1.0229301242491005</c:v>
                </c:pt>
                <c:pt idx="11">
                  <c:v>-4.6109464410399994</c:v>
                </c:pt>
                <c:pt idx="12">
                  <c:v>-7.854590032405099</c:v>
                </c:pt>
                <c:pt idx="13">
                  <c:v>-11.606714638656001</c:v>
                </c:pt>
                <c:pt idx="14">
                  <c:v>-16.262940517396402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F-403B-A257-174E81D0D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730576"/>
        <c:axId val="452723688"/>
      </c:scatterChart>
      <c:valAx>
        <c:axId val="4527305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Pulse Width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23688"/>
        <c:crosses val="autoZero"/>
        <c:crossBetween val="midCat"/>
      </c:valAx>
      <c:valAx>
        <c:axId val="45272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Area, Delta Peak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3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Delta Area</a:t>
            </a:r>
            <a:r>
              <a:rPr lang="en-US" baseline="0"/>
              <a:t> vs Pulse Width (us) at 10% Duty Cycle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'10percent'!$N$19</c:f>
              <c:strCache>
                <c:ptCount val="1"/>
                <c:pt idx="0">
                  <c:v>PR100 Norm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'10percent'!$D$3:$D$17</c:f>
              <c:numCache>
                <c:formatCode>General</c:formatCode>
                <c:ptCount val="15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0.5</c:v>
                </c:pt>
                <c:pt idx="11">
                  <c:v>0.2</c:v>
                </c:pt>
                <c:pt idx="12">
                  <c:v>0.1</c:v>
                </c:pt>
                <c:pt idx="13">
                  <c:v>0.05</c:v>
                </c:pt>
                <c:pt idx="14">
                  <c:v>0.03</c:v>
                </c:pt>
              </c:numCache>
            </c:numRef>
          </c:xVal>
          <c:yVal>
            <c:numRef>
              <c:f>'10percent'!$N$20:$N$34</c:f>
              <c:numCache>
                <c:formatCode>General</c:formatCode>
                <c:ptCount val="15"/>
                <c:pt idx="0">
                  <c:v>-1.0957757323233051E-5</c:v>
                </c:pt>
                <c:pt idx="1">
                  <c:v>-1.093852548922525E-5</c:v>
                </c:pt>
                <c:pt idx="2">
                  <c:v>-2.6781741222094979E-6</c:v>
                </c:pt>
                <c:pt idx="3">
                  <c:v>1.9187180553964964E-6</c:v>
                </c:pt>
                <c:pt idx="4">
                  <c:v>1.8906229577742977E-6</c:v>
                </c:pt>
                <c:pt idx="5">
                  <c:v>1.6201963272949484E-6</c:v>
                </c:pt>
                <c:pt idx="6">
                  <c:v>1.3526909614475003E-6</c:v>
                </c:pt>
                <c:pt idx="7">
                  <c:v>1.0405495673793511E-6</c:v>
                </c:pt>
                <c:pt idx="8">
                  <c:v>6.1151208896850309E-7</c:v>
                </c:pt>
                <c:pt idx="9">
                  <c:v>1.7675747850724831E-7</c:v>
                </c:pt>
                <c:pt idx="10">
                  <c:v>-5.1146506212455026E-7</c:v>
                </c:pt>
                <c:pt idx="11">
                  <c:v>-2.3054732205199995E-6</c:v>
                </c:pt>
                <c:pt idx="12">
                  <c:v>-3.9272950162025495E-6</c:v>
                </c:pt>
                <c:pt idx="13">
                  <c:v>-5.8033573193280009E-6</c:v>
                </c:pt>
                <c:pt idx="14">
                  <c:v>-8.1314702586982002E-6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F6-494B-B984-0A6859B624C2}"/>
            </c:ext>
          </c:extLst>
        </c:ser>
        <c:ser>
          <c:idx val="1"/>
          <c:order val="1"/>
          <c:tx>
            <c:strRef>
              <c:f>'10percent'!$T$2</c:f>
              <c:strCache>
                <c:ptCount val="1"/>
                <c:pt idx="0">
                  <c:v>S12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'10percent'!$D$3:$D$17</c:f>
              <c:numCache>
                <c:formatCode>General</c:formatCode>
                <c:ptCount val="15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0.5</c:v>
                </c:pt>
                <c:pt idx="11">
                  <c:v>0.2</c:v>
                </c:pt>
                <c:pt idx="12">
                  <c:v>0.1</c:v>
                </c:pt>
                <c:pt idx="13">
                  <c:v>0.05</c:v>
                </c:pt>
                <c:pt idx="14">
                  <c:v>0.03</c:v>
                </c:pt>
              </c:numCache>
            </c:numRef>
          </c:xVal>
          <c:yVal>
            <c:numRef>
              <c:f>'10percent'!$T$3:$T$17</c:f>
              <c:numCache>
                <c:formatCode>0.00E+00</c:formatCode>
                <c:ptCount val="15"/>
                <c:pt idx="0">
                  <c:v>-3.7299335099484808E-6</c:v>
                </c:pt>
                <c:pt idx="1">
                  <c:v>2.1948681665598399E-6</c:v>
                </c:pt>
                <c:pt idx="2">
                  <c:v>4.6457109605680163E-6</c:v>
                </c:pt>
                <c:pt idx="3">
                  <c:v>6.2060975148181913E-6</c:v>
                </c:pt>
                <c:pt idx="4">
                  <c:v>8.8486435855950706E-6</c:v>
                </c:pt>
                <c:pt idx="5">
                  <c:v>8.7103285810019368E-6</c:v>
                </c:pt>
                <c:pt idx="6">
                  <c:v>9.2794853927423221E-6</c:v>
                </c:pt>
                <c:pt idx="7">
                  <c:v>9.7568870077296644E-6</c:v>
                </c:pt>
                <c:pt idx="8">
                  <c:v>1.1031291077634882E-5</c:v>
                </c:pt>
                <c:pt idx="9">
                  <c:v>8.4075239939580829E-6</c:v>
                </c:pt>
                <c:pt idx="10">
                  <c:v>3.2921447940523249E-6</c:v>
                </c:pt>
                <c:pt idx="11">
                  <c:v>-3.089074677796512E-5</c:v>
                </c:pt>
                <c:pt idx="12">
                  <c:v>-3.288779993223504E-5</c:v>
                </c:pt>
                <c:pt idx="13">
                  <c:v>-3.5575386681412649E-5</c:v>
                </c:pt>
                <c:pt idx="14">
                  <c:v>-3.8195940894685754E-5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F6-494B-B984-0A6859B624C2}"/>
            </c:ext>
          </c:extLst>
        </c:ser>
        <c:ser>
          <c:idx val="2"/>
          <c:order val="2"/>
          <c:tx>
            <c:strRef>
              <c:f>'10percent'!$AC$2</c:f>
              <c:strCache>
                <c:ptCount val="1"/>
                <c:pt idx="0">
                  <c:v>E310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'10percent'!$D$3:$D$17</c:f>
              <c:numCache>
                <c:formatCode>General</c:formatCode>
                <c:ptCount val="15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0.5</c:v>
                </c:pt>
                <c:pt idx="11">
                  <c:v>0.2</c:v>
                </c:pt>
                <c:pt idx="12">
                  <c:v>0.1</c:v>
                </c:pt>
                <c:pt idx="13">
                  <c:v>0.05</c:v>
                </c:pt>
                <c:pt idx="14">
                  <c:v>0.03</c:v>
                </c:pt>
              </c:numCache>
            </c:numRef>
          </c:xVal>
          <c:yVal>
            <c:numRef>
              <c:f>'10percent'!$AC$3:$AC$17</c:f>
              <c:numCache>
                <c:formatCode>0.00E+00</c:formatCode>
                <c:ptCount val="15"/>
                <c:pt idx="0">
                  <c:v>-1.497246354251136E-5</c:v>
                </c:pt>
                <c:pt idx="1">
                  <c:v>-1.6462577619255628E-5</c:v>
                </c:pt>
                <c:pt idx="2">
                  <c:v>-1.6258061054983168E-5</c:v>
                </c:pt>
                <c:pt idx="3">
                  <c:v>-1.6144073113706817E-5</c:v>
                </c:pt>
                <c:pt idx="4">
                  <c:v>-1.6210052432803229E-5</c:v>
                </c:pt>
                <c:pt idx="5">
                  <c:v>-1.6303833888420995E-5</c:v>
                </c:pt>
                <c:pt idx="6">
                  <c:v>-1.6444571480832228E-5</c:v>
                </c:pt>
                <c:pt idx="7">
                  <c:v>-1.6754983880350448E-5</c:v>
                </c:pt>
                <c:pt idx="8">
                  <c:v>-1.7696019744841427E-5</c:v>
                </c:pt>
                <c:pt idx="9">
                  <c:v>-2.0943168439681524E-5</c:v>
                </c:pt>
                <c:pt idx="10">
                  <c:v>-2.5406551748903314E-5</c:v>
                </c:pt>
                <c:pt idx="11">
                  <c:v>-3.349523373209093E-5</c:v>
                </c:pt>
                <c:pt idx="12">
                  <c:v>-3.4885259512459335E-5</c:v>
                </c:pt>
                <c:pt idx="13">
                  <c:v>-3.8080970178388366E-5</c:v>
                </c:pt>
                <c:pt idx="14">
                  <c:v>-4.3609199188144639E-5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F6-494B-B984-0A6859B62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309968"/>
        <c:axId val="634311280"/>
      </c:scatterChart>
      <c:valAx>
        <c:axId val="6343099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Pulse Width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11280"/>
        <c:crosses val="autoZero"/>
        <c:crossBetween val="midCat"/>
      </c:valAx>
      <c:valAx>
        <c:axId val="63431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Area/FFT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0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Area vs Pulse Width (us) at 5% Duty Cycle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'5percent'!$J$2</c:f>
              <c:strCache>
                <c:ptCount val="1"/>
                <c:pt idx="0">
                  <c:v>PR100 Area Delta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C0-4C9B-BBA0-78E795343C78}"/>
                </c:ext>
              </c:extLst>
            </c:dLbl>
            <c:dLbl>
              <c:idx val="11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55-49EF-AC91-27DB3769BF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'5percent'!$C$3:$C$14</c:f>
              <c:numCache>
                <c:formatCode>0.000</c:formatCode>
                <c:ptCount val="12"/>
                <c:pt idx="0">
                  <c:v>250</c:v>
                </c:pt>
                <c:pt idx="1">
                  <c:v>100</c:v>
                </c:pt>
                <c:pt idx="2">
                  <c:v>50</c:v>
                </c:pt>
                <c:pt idx="3">
                  <c:v>25</c:v>
                </c:pt>
                <c:pt idx="4">
                  <c:v>10</c:v>
                </c:pt>
                <c:pt idx="5">
                  <c:v>5</c:v>
                </c:pt>
                <c:pt idx="6">
                  <c:v>2.5</c:v>
                </c:pt>
                <c:pt idx="7">
                  <c:v>1</c:v>
                </c:pt>
                <c:pt idx="8">
                  <c:v>0.5</c:v>
                </c:pt>
                <c:pt idx="9">
                  <c:v>0.25</c:v>
                </c:pt>
                <c:pt idx="10">
                  <c:v>0.1</c:v>
                </c:pt>
                <c:pt idx="11">
                  <c:v>0.05</c:v>
                </c:pt>
              </c:numCache>
            </c:numRef>
          </c:xVal>
          <c:yVal>
            <c:numRef>
              <c:f>'5percent'!$J$3:$J$14</c:f>
              <c:numCache>
                <c:formatCode>0.0</c:formatCode>
                <c:ptCount val="12"/>
                <c:pt idx="0">
                  <c:v>-21.822454252514703</c:v>
                </c:pt>
                <c:pt idx="1">
                  <c:v>4.113831674465402</c:v>
                </c:pt>
                <c:pt idx="2">
                  <c:v>3.6796549893202979</c:v>
                </c:pt>
                <c:pt idx="3">
                  <c:v>3.3439001962330934</c:v>
                </c:pt>
                <c:pt idx="4">
                  <c:v>2.6845078693793027</c:v>
                </c:pt>
                <c:pt idx="5">
                  <c:v>2.1034773370721069</c:v>
                </c:pt>
                <c:pt idx="6">
                  <c:v>1.3701794808297052</c:v>
                </c:pt>
                <c:pt idx="7">
                  <c:v>0.32075868485038939</c:v>
                </c:pt>
                <c:pt idx="8">
                  <c:v>-1.0573798250136974</c:v>
                </c:pt>
                <c:pt idx="9">
                  <c:v>-3.2537930187355073</c:v>
                </c:pt>
                <c:pt idx="10">
                  <c:v>-7.9514112728937931</c:v>
                </c:pt>
                <c:pt idx="11">
                  <c:v>-11.632397258511098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85-4443-BECD-3E0650F96985}"/>
            </c:ext>
          </c:extLst>
        </c:ser>
        <c:ser>
          <c:idx val="1"/>
          <c:order val="1"/>
          <c:tx>
            <c:strRef>
              <c:f>'5percent'!$R$2</c:f>
              <c:strCache>
                <c:ptCount val="1"/>
                <c:pt idx="0">
                  <c:v>S12 Area Delta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'5percent'!$C$3:$C$14</c:f>
              <c:numCache>
                <c:formatCode>0.000</c:formatCode>
                <c:ptCount val="12"/>
                <c:pt idx="0">
                  <c:v>250</c:v>
                </c:pt>
                <c:pt idx="1">
                  <c:v>100</c:v>
                </c:pt>
                <c:pt idx="2">
                  <c:v>50</c:v>
                </c:pt>
                <c:pt idx="3">
                  <c:v>25</c:v>
                </c:pt>
                <c:pt idx="4">
                  <c:v>10</c:v>
                </c:pt>
                <c:pt idx="5">
                  <c:v>5</c:v>
                </c:pt>
                <c:pt idx="6">
                  <c:v>2.5</c:v>
                </c:pt>
                <c:pt idx="7">
                  <c:v>1</c:v>
                </c:pt>
                <c:pt idx="8">
                  <c:v>0.5</c:v>
                </c:pt>
                <c:pt idx="9">
                  <c:v>0.25</c:v>
                </c:pt>
                <c:pt idx="10">
                  <c:v>0.1</c:v>
                </c:pt>
                <c:pt idx="11">
                  <c:v>0.05</c:v>
                </c:pt>
              </c:numCache>
            </c:numRef>
          </c:xVal>
          <c:yVal>
            <c:numRef>
              <c:f>'5percent'!$R$3:$R$14</c:f>
              <c:numCache>
                <c:formatCode>0.0</c:formatCode>
                <c:ptCount val="12"/>
                <c:pt idx="0">
                  <c:v>3.0641784669005006</c:v>
                </c:pt>
                <c:pt idx="1">
                  <c:v>5.878762918807201</c:v>
                </c:pt>
                <c:pt idx="2">
                  <c:v>8.1211541121704016</c:v>
                </c:pt>
                <c:pt idx="3">
                  <c:v>9.3203689354302011</c:v>
                </c:pt>
                <c:pt idx="4">
                  <c:v>10.936811048027101</c:v>
                </c:pt>
                <c:pt idx="5">
                  <c:v>12.614718549802001</c:v>
                </c:pt>
                <c:pt idx="6">
                  <c:v>12.5293267344956</c:v>
                </c:pt>
                <c:pt idx="7">
                  <c:v>11.027100054593999</c:v>
                </c:pt>
                <c:pt idx="8">
                  <c:v>7.4507730643571008</c:v>
                </c:pt>
                <c:pt idx="9">
                  <c:v>-10.5431620100307</c:v>
                </c:pt>
                <c:pt idx="10">
                  <c:v>-25.988318173881602</c:v>
                </c:pt>
                <c:pt idx="11">
                  <c:v>-28.681834271306805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85-4443-BECD-3E0650F96985}"/>
            </c:ext>
          </c:extLst>
        </c:ser>
        <c:ser>
          <c:idx val="2"/>
          <c:order val="2"/>
          <c:tx>
            <c:strRef>
              <c:f>'5percent'!$Z$2</c:f>
              <c:strCache>
                <c:ptCount val="1"/>
                <c:pt idx="0">
                  <c:v>E310 Area Delta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'5percent'!$C$3:$C$14</c:f>
              <c:numCache>
                <c:formatCode>0.000</c:formatCode>
                <c:ptCount val="12"/>
                <c:pt idx="0">
                  <c:v>250</c:v>
                </c:pt>
                <c:pt idx="1">
                  <c:v>100</c:v>
                </c:pt>
                <c:pt idx="2">
                  <c:v>50</c:v>
                </c:pt>
                <c:pt idx="3">
                  <c:v>25</c:v>
                </c:pt>
                <c:pt idx="4">
                  <c:v>10</c:v>
                </c:pt>
                <c:pt idx="5">
                  <c:v>5</c:v>
                </c:pt>
                <c:pt idx="6">
                  <c:v>2.5</c:v>
                </c:pt>
                <c:pt idx="7">
                  <c:v>1</c:v>
                </c:pt>
                <c:pt idx="8">
                  <c:v>0.5</c:v>
                </c:pt>
                <c:pt idx="9">
                  <c:v>0.25</c:v>
                </c:pt>
                <c:pt idx="10">
                  <c:v>0.1</c:v>
                </c:pt>
                <c:pt idx="11">
                  <c:v>0.05</c:v>
                </c:pt>
              </c:numCache>
            </c:numRef>
          </c:xVal>
          <c:yVal>
            <c:numRef>
              <c:f>'5percent'!$Z$3:$Z$14</c:f>
              <c:numCache>
                <c:formatCode>0.0</c:formatCode>
                <c:ptCount val="12"/>
                <c:pt idx="0">
                  <c:v>-13.114192888694127</c:v>
                </c:pt>
                <c:pt idx="1">
                  <c:v>-13.148002552743421</c:v>
                </c:pt>
                <c:pt idx="2">
                  <c:v>-13.155242711285279</c:v>
                </c:pt>
                <c:pt idx="3">
                  <c:v>-13.181022013460911</c:v>
                </c:pt>
                <c:pt idx="4">
                  <c:v>-13.28596855509749</c:v>
                </c:pt>
                <c:pt idx="5">
                  <c:v>-13.475127762528341</c:v>
                </c:pt>
                <c:pt idx="6">
                  <c:v>-13.76067912060854</c:v>
                </c:pt>
                <c:pt idx="7">
                  <c:v>-16.103596991038479</c:v>
                </c:pt>
                <c:pt idx="8">
                  <c:v>-18.961050138134436</c:v>
                </c:pt>
                <c:pt idx="9">
                  <c:v>-22.158280846673581</c:v>
                </c:pt>
                <c:pt idx="10">
                  <c:v>-27.737219043367581</c:v>
                </c:pt>
                <c:pt idx="11">
                  <c:v>-29.824145031940599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85-4443-BECD-3E0650F96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919712"/>
        <c:axId val="646920040"/>
      </c:scatterChart>
      <c:valAx>
        <c:axId val="64691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Pulse Width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20040"/>
        <c:crosses val="autoZero"/>
        <c:crossBetween val="midCat"/>
      </c:valAx>
      <c:valAx>
        <c:axId val="64692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1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Area vs Pulse Width (us) at 1% Duty Cycle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'1percent'!$K$2</c:f>
              <c:strCache>
                <c:ptCount val="1"/>
                <c:pt idx="0">
                  <c:v>PR100 Area Delta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29-4107-91CA-CEDA44D93CE0}"/>
                </c:ext>
              </c:extLst>
            </c:dLbl>
            <c:dLbl>
              <c:idx val="9"/>
              <c:layout>
                <c:manualLayout>
                  <c:x val="-4.7292680247486294E-3"/>
                  <c:y val="-1.167677734605373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29-4107-91CA-CEDA44D93C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'1percent'!$D$3:$D$12</c:f>
              <c:numCache>
                <c:formatCode>0.000</c:formatCode>
                <c:ptCount val="10"/>
                <c:pt idx="0">
                  <c:v>50</c:v>
                </c:pt>
                <c:pt idx="1">
                  <c:v>20</c:v>
                </c:pt>
                <c:pt idx="2">
                  <c:v>10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0.5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</c:numCache>
            </c:numRef>
          </c:xVal>
          <c:yVal>
            <c:numRef>
              <c:f>'1percent'!$K$3:$K$12</c:f>
              <c:numCache>
                <c:formatCode>0.0</c:formatCode>
                <c:ptCount val="10"/>
                <c:pt idx="0">
                  <c:v>-21.702359664100598</c:v>
                </c:pt>
                <c:pt idx="1">
                  <c:v>2.9471459077929012</c:v>
                </c:pt>
                <c:pt idx="2">
                  <c:v>-4.5726130456483958</c:v>
                </c:pt>
                <c:pt idx="3">
                  <c:v>2.0057680130935012</c:v>
                </c:pt>
                <c:pt idx="4">
                  <c:v>1.0622017400428945</c:v>
                </c:pt>
                <c:pt idx="5">
                  <c:v>0.2161586825901054</c:v>
                </c:pt>
                <c:pt idx="6">
                  <c:v>-1.127759545657895</c:v>
                </c:pt>
                <c:pt idx="7">
                  <c:v>-4.850304973994696</c:v>
                </c:pt>
                <c:pt idx="8">
                  <c:v>3.7778471271453</c:v>
                </c:pt>
                <c:pt idx="9">
                  <c:v>8.5091002884070122E-3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0-462F-BB97-C0BD44D07B59}"/>
            </c:ext>
          </c:extLst>
        </c:ser>
        <c:ser>
          <c:idx val="1"/>
          <c:order val="1"/>
          <c:tx>
            <c:strRef>
              <c:f>'1percent'!$S$2</c:f>
              <c:strCache>
                <c:ptCount val="1"/>
                <c:pt idx="0">
                  <c:v>S12 Area Delta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'1percent'!$D$3:$D$12</c:f>
              <c:numCache>
                <c:formatCode>0.000</c:formatCode>
                <c:ptCount val="10"/>
                <c:pt idx="0">
                  <c:v>50</c:v>
                </c:pt>
                <c:pt idx="1">
                  <c:v>20</c:v>
                </c:pt>
                <c:pt idx="2">
                  <c:v>10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0.5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</c:numCache>
            </c:numRef>
          </c:xVal>
          <c:yVal>
            <c:numRef>
              <c:f>'1percent'!$S$3:$S$12</c:f>
              <c:numCache>
                <c:formatCode>0.0</c:formatCode>
                <c:ptCount val="10"/>
                <c:pt idx="0">
                  <c:v>-1.4945074613852007</c:v>
                </c:pt>
                <c:pt idx="1">
                  <c:v>-1.5288845815267997</c:v>
                </c:pt>
                <c:pt idx="2">
                  <c:v>-1.0080478496444023</c:v>
                </c:pt>
                <c:pt idx="3">
                  <c:v>-1.3611777141009007</c:v>
                </c:pt>
                <c:pt idx="4">
                  <c:v>-1.6141547228105004</c:v>
                </c:pt>
                <c:pt idx="5">
                  <c:v>-3.2276877102537007</c:v>
                </c:pt>
                <c:pt idx="6">
                  <c:v>-7.0959623283366007</c:v>
                </c:pt>
                <c:pt idx="7">
                  <c:v>-12.062198925286999</c:v>
                </c:pt>
                <c:pt idx="8">
                  <c:v>-15.772838719252196</c:v>
                </c:pt>
                <c:pt idx="9">
                  <c:v>-20.192493541709698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F0-462F-BB97-C0BD44D07B59}"/>
            </c:ext>
          </c:extLst>
        </c:ser>
        <c:ser>
          <c:idx val="2"/>
          <c:order val="2"/>
          <c:tx>
            <c:strRef>
              <c:f>'1percent'!$AA$2</c:f>
              <c:strCache>
                <c:ptCount val="1"/>
                <c:pt idx="0">
                  <c:v>E310 Area Delta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'1percent'!$D$3:$D$12</c:f>
              <c:numCache>
                <c:formatCode>0.000</c:formatCode>
                <c:ptCount val="10"/>
                <c:pt idx="0">
                  <c:v>50</c:v>
                </c:pt>
                <c:pt idx="1">
                  <c:v>20</c:v>
                </c:pt>
                <c:pt idx="2">
                  <c:v>10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0.5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</c:numCache>
            </c:numRef>
          </c:xVal>
          <c:yVal>
            <c:numRef>
              <c:f>'1percent'!$AA$3:$AA$12</c:f>
              <c:numCache>
                <c:formatCode>0.0</c:formatCode>
                <c:ptCount val="10"/>
                <c:pt idx="0">
                  <c:v>-20.130227859244652</c:v>
                </c:pt>
                <c:pt idx="1">
                  <c:v>-20.197883879362994</c:v>
                </c:pt>
                <c:pt idx="2">
                  <c:v>-20.272110733487757</c:v>
                </c:pt>
                <c:pt idx="3">
                  <c:v>-20.460026015255409</c:v>
                </c:pt>
                <c:pt idx="4">
                  <c:v>-21.063703246310279</c:v>
                </c:pt>
                <c:pt idx="5">
                  <c:v>-23.08008483368835</c:v>
                </c:pt>
                <c:pt idx="6">
                  <c:v>-25.927479811517891</c:v>
                </c:pt>
                <c:pt idx="7">
                  <c:v>-30.1803901863153</c:v>
                </c:pt>
                <c:pt idx="8">
                  <c:v>1</c:v>
                </c:pt>
                <c:pt idx="9">
                  <c:v>-38.022398225736701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F0-462F-BB97-C0BD44D07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153760"/>
        <c:axId val="609154416"/>
      </c:scatterChart>
      <c:valAx>
        <c:axId val="6091537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Pulse Width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54416"/>
        <c:crosses val="autoZero"/>
        <c:crossBetween val="midCat"/>
      </c:valAx>
      <c:valAx>
        <c:axId val="60915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Delata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5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35</xdr:row>
      <xdr:rowOff>9525</xdr:rowOff>
    </xdr:from>
    <xdr:to>
      <xdr:col>17</xdr:col>
      <xdr:colOff>609600</xdr:colOff>
      <xdr:row>74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6F3873-E11F-44DC-B1B3-9144AD781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319087</xdr:colOff>
      <xdr:row>16</xdr:row>
      <xdr:rowOff>185736</xdr:rowOff>
    </xdr:from>
    <xdr:to>
      <xdr:col>26</xdr:col>
      <xdr:colOff>152400</xdr:colOff>
      <xdr:row>42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94281-E68D-40B5-8A6D-F356D3995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</xdr:colOff>
      <xdr:row>48</xdr:row>
      <xdr:rowOff>133349</xdr:rowOff>
    </xdr:from>
    <xdr:to>
      <xdr:col>26</xdr:col>
      <xdr:colOff>1114425</xdr:colOff>
      <xdr:row>68</xdr:row>
      <xdr:rowOff>142874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88F8E6-B673-494F-A930-CF955D62A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175933</xdr:colOff>
      <xdr:row>15</xdr:row>
      <xdr:rowOff>127186</xdr:rowOff>
    </xdr:from>
    <xdr:to>
      <xdr:col>30</xdr:col>
      <xdr:colOff>118222</xdr:colOff>
      <xdr:row>38</xdr:row>
      <xdr:rowOff>22411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B54687-7D03-467F-B688-104B0EFD8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600075</xdr:colOff>
      <xdr:row>66</xdr:row>
      <xdr:rowOff>112152</xdr:rowOff>
    </xdr:from>
    <xdr:to>
      <xdr:col>14</xdr:col>
      <xdr:colOff>809084</xdr:colOff>
      <xdr:row>74</xdr:row>
      <xdr:rowOff>46897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286DA18-F5B1-49BA-A2DD-A925AF883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77400" y="12685152"/>
          <a:ext cx="5369422" cy="145874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76</xdr:row>
      <xdr:rowOff>142875</xdr:rowOff>
    </xdr:from>
    <xdr:to>
      <xdr:col>7</xdr:col>
      <xdr:colOff>119063</xdr:colOff>
      <xdr:row>102</xdr:row>
      <xdr:rowOff>14288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D04F2D1-D233-4E34-8C1E-BACBA5CC7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150719</xdr:colOff>
      <xdr:row>79</xdr:row>
      <xdr:rowOff>189940</xdr:rowOff>
    </xdr:from>
    <xdr:to>
      <xdr:col>20</xdr:col>
      <xdr:colOff>207869</xdr:colOff>
      <xdr:row>108</xdr:row>
      <xdr:rowOff>161365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71B2B91-0D01-4953-B4A7-AE12411B5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1138517</xdr:colOff>
      <xdr:row>39</xdr:row>
      <xdr:rowOff>6726</xdr:rowOff>
    </xdr:from>
    <xdr:to>
      <xdr:col>30</xdr:col>
      <xdr:colOff>11205</xdr:colOff>
      <xdr:row>78</xdr:row>
      <xdr:rowOff>32123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A628FA-2050-47E7-BD52-B4E9E7A25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115455</xdr:colOff>
      <xdr:row>19</xdr:row>
      <xdr:rowOff>46182</xdr:rowOff>
    </xdr:from>
    <xdr:to>
      <xdr:col>21</xdr:col>
      <xdr:colOff>242456</xdr:colOff>
      <xdr:row>58</xdr:row>
      <xdr:rowOff>80820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40FE90-8BA6-468B-9FD4-B2ABD5FCF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526142</xdr:colOff>
      <xdr:row>13</xdr:row>
      <xdr:rowOff>45358</xdr:rowOff>
    </xdr:from>
    <xdr:to>
      <xdr:col>25</xdr:col>
      <xdr:colOff>35461</xdr:colOff>
      <xdr:row>53</xdr:row>
      <xdr:rowOff>38760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171DA9-9856-4699-96BD-3EE55FABB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0.76356</cdr:x>
      <cdr:y>0.80745</cdr:y>
    </cdr:from>
    <cdr:to>
      <cdr:x>1</cdr:x>
      <cdr:y>1</cdr:y>
    </cdr:to>
    <cdr:pic>
      <cdr:nvPicPr>
        <cdr:cNvPr id="2" name="Picture 1" descr="Ch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E9A4F19E-E542-4593-B255-9B41D5935142}"/>
            </a:ext>
          </a:extLst>
        </cdr:cNvPr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1"/>
        <a:srcRect xmlns:a="http://schemas.openxmlformats.org/drawingml/2006/main" l="7984" r="7468"/>
        <a:stretch xmlns:a="http://schemas.openxmlformats.org/drawingml/2006/main"/>
      </cdr:blipFill>
      <cdr:spPr>
        <a:xfrm xmlns:a="http://schemas.openxmlformats.org/drawingml/2006/main">
          <a:off x="10252352" y="6147467"/>
          <a:ext cx="3174673" cy="146593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0.54085</cdr:x>
      <cdr:y>0.80598</cdr:y>
    </cdr:from>
    <cdr:to>
      <cdr:x>0.77602</cdr:x>
      <cdr:y>0.99853</cdr:y>
    </cdr:to>
    <cdr:pic>
      <cdr:nvPicPr>
        <cdr:cNvPr id="3" name="Picture 2" descr="Ch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16FB7EFC-7552-4045-98D3-DEB160D46490}"/>
            </a:ext>
          </a:extLst>
        </cdr:cNvPr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2"/>
        <a:srcRect xmlns:a="http://schemas.openxmlformats.org/drawingml/2006/main" l="7921" r="7984"/>
        <a:stretch xmlns:a="http://schemas.openxmlformats.org/drawingml/2006/main"/>
      </cdr:blipFill>
      <cdr:spPr>
        <a:xfrm xmlns:a="http://schemas.openxmlformats.org/drawingml/2006/main">
          <a:off x="7261946" y="6136261"/>
          <a:ext cx="3157676" cy="1465935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058DB-F514-4F52-98D6-6B12AE442816}">
  <dimension ref="A1:AR65"/>
  <sheetViews>
    <sheetView tabSelected="1" topLeftCell="U1" zoomScale="85" zoomScaleNormal="85" workbookViewId="0">
      <selection activeCell="AN8" sqref="AN8"/>
    </sheetView>
  </sheetViews>
  <sheetFormatPr defaultRowHeight="15" x14ac:dyDescent="0.25"/>
  <cols>
    <col min="1" max="1" width="12.85546875" bestFit="1" customWidth="1"/>
    <col min="2" max="2" width="22" bestFit="1" customWidth="1"/>
    <col min="3" max="3" width="24.7109375" bestFit="1" customWidth="1"/>
    <col min="4" max="4" width="16.42578125" bestFit="1" customWidth="1"/>
    <col min="5" max="5" width="12.28515625" bestFit="1" customWidth="1"/>
    <col min="6" max="6" width="9" bestFit="1" customWidth="1"/>
    <col min="7" max="7" width="18.140625" bestFit="1" customWidth="1"/>
    <col min="8" max="8" width="12.28515625" bestFit="1" customWidth="1"/>
    <col min="9" max="9" width="9" bestFit="1" customWidth="1"/>
    <col min="10" max="10" width="18.140625" bestFit="1" customWidth="1"/>
    <col min="11" max="11" width="16.7109375" bestFit="1" customWidth="1"/>
    <col min="12" max="12" width="25.5703125" bestFit="1" customWidth="1"/>
    <col min="13" max="13" width="22" bestFit="1" customWidth="1"/>
    <col min="14" max="14" width="12.85546875" bestFit="1" customWidth="1"/>
    <col min="15" max="15" width="18.140625" bestFit="1" customWidth="1"/>
    <col min="16" max="16" width="12.85546875" bestFit="1" customWidth="1"/>
    <col min="17" max="17" width="9" bestFit="1" customWidth="1"/>
    <col min="18" max="18" width="18.140625" bestFit="1" customWidth="1"/>
    <col min="19" max="19" width="14.5703125" bestFit="1" customWidth="1"/>
    <col min="20" max="20" width="9.5703125" bestFit="1" customWidth="1"/>
    <col min="21" max="21" width="14.7109375" bestFit="1" customWidth="1"/>
    <col min="22" max="22" width="8.140625" bestFit="1" customWidth="1"/>
    <col min="23" max="23" width="9" bestFit="1" customWidth="1"/>
    <col min="24" max="24" width="18.140625" bestFit="1" customWidth="1"/>
    <col min="25" max="25" width="8.42578125" bestFit="1" customWidth="1"/>
    <col min="26" max="26" width="9" bestFit="1" customWidth="1"/>
    <col min="27" max="27" width="18.140625" bestFit="1" customWidth="1"/>
    <col min="28" max="28" width="15.5703125" bestFit="1" customWidth="1"/>
    <col min="29" max="29" width="10.7109375" bestFit="1" customWidth="1"/>
    <col min="30" max="30" width="15.7109375" bestFit="1" customWidth="1"/>
    <col min="32" max="32" width="5.85546875" bestFit="1" customWidth="1"/>
    <col min="33" max="33" width="12.5703125" bestFit="1" customWidth="1"/>
    <col min="34" max="34" width="9.85546875" bestFit="1" customWidth="1"/>
    <col min="35" max="35" width="15.28515625" bestFit="1" customWidth="1"/>
    <col min="36" max="36" width="14.5703125" bestFit="1" customWidth="1"/>
    <col min="37" max="37" width="9.7109375" bestFit="1" customWidth="1"/>
    <col min="38" max="38" width="10.7109375" bestFit="1" customWidth="1"/>
    <col min="39" max="39" width="10.28515625" bestFit="1" customWidth="1"/>
    <col min="40" max="40" width="10.7109375" bestFit="1" customWidth="1"/>
    <col min="41" max="41" width="14.140625" bestFit="1" customWidth="1"/>
    <col min="42" max="42" width="25.28515625" bestFit="1" customWidth="1"/>
    <col min="43" max="43" width="120.42578125" bestFit="1" customWidth="1"/>
    <col min="44" max="44" width="30.85546875" bestFit="1" customWidth="1"/>
  </cols>
  <sheetData>
    <row r="1" spans="1:44" x14ac:dyDescent="0.25">
      <c r="E1" s="16" t="s">
        <v>54</v>
      </c>
      <c r="F1" s="16"/>
      <c r="G1" s="16"/>
      <c r="H1" s="16" t="s">
        <v>55</v>
      </c>
      <c r="I1" s="16"/>
      <c r="J1" s="16"/>
      <c r="K1" s="16"/>
      <c r="L1" s="16"/>
      <c r="M1" t="s">
        <v>45</v>
      </c>
      <c r="P1" t="s">
        <v>46</v>
      </c>
      <c r="V1" t="s">
        <v>32</v>
      </c>
      <c r="Y1" t="s">
        <v>33</v>
      </c>
      <c r="AF1" s="10" t="s">
        <v>35</v>
      </c>
    </row>
    <row r="2" spans="1:44" x14ac:dyDescent="0.25">
      <c r="A2" t="s">
        <v>70</v>
      </c>
      <c r="C2" s="3" t="s">
        <v>0</v>
      </c>
      <c r="D2" s="3" t="s">
        <v>1</v>
      </c>
      <c r="E2" s="17" t="s">
        <v>68</v>
      </c>
      <c r="F2" s="17" t="s">
        <v>43</v>
      </c>
      <c r="G2" s="17" t="s">
        <v>44</v>
      </c>
      <c r="H2" s="17" t="s">
        <v>42</v>
      </c>
      <c r="I2" s="17" t="s">
        <v>43</v>
      </c>
      <c r="J2" s="17" t="s">
        <v>44</v>
      </c>
      <c r="K2" s="18" t="s">
        <v>52</v>
      </c>
      <c r="L2" s="18" t="s">
        <v>53</v>
      </c>
      <c r="M2" s="4" t="s">
        <v>68</v>
      </c>
      <c r="N2" s="4" t="s">
        <v>43</v>
      </c>
      <c r="O2" s="4" t="s">
        <v>44</v>
      </c>
      <c r="P2" s="4" t="s">
        <v>42</v>
      </c>
      <c r="Q2" s="4" t="s">
        <v>43</v>
      </c>
      <c r="R2" s="4" t="s">
        <v>44</v>
      </c>
      <c r="S2" s="5" t="s">
        <v>48</v>
      </c>
      <c r="T2" s="5" t="s">
        <v>75</v>
      </c>
      <c r="U2" s="5" t="s">
        <v>49</v>
      </c>
      <c r="V2" s="4" t="s">
        <v>68</v>
      </c>
      <c r="W2" s="4" t="s">
        <v>43</v>
      </c>
      <c r="X2" s="4" t="s">
        <v>44</v>
      </c>
      <c r="Y2" s="4" t="s">
        <v>42</v>
      </c>
      <c r="Z2" s="4" t="s">
        <v>43</v>
      </c>
      <c r="AA2" s="4" t="s">
        <v>44</v>
      </c>
      <c r="AB2" s="5" t="s">
        <v>50</v>
      </c>
      <c r="AC2" s="5" t="s">
        <v>74</v>
      </c>
      <c r="AD2" s="5" t="s">
        <v>51</v>
      </c>
      <c r="AF2" t="s">
        <v>18</v>
      </c>
      <c r="AG2" t="s">
        <v>4</v>
      </c>
      <c r="AH2" t="s">
        <v>19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  <c r="AN2" t="s">
        <v>10</v>
      </c>
      <c r="AO2" t="s">
        <v>11</v>
      </c>
      <c r="AP2" t="s">
        <v>12</v>
      </c>
      <c r="AQ2" t="s">
        <v>13</v>
      </c>
      <c r="AR2" t="s">
        <v>57</v>
      </c>
    </row>
    <row r="3" spans="1:44" x14ac:dyDescent="0.25">
      <c r="A3">
        <v>1</v>
      </c>
      <c r="B3">
        <v>1</v>
      </c>
      <c r="C3" s="6">
        <f>D3*10</f>
        <v>10000</v>
      </c>
      <c r="D3" s="6">
        <v>1000</v>
      </c>
      <c r="E3" s="19">
        <v>52.5666947051864</v>
      </c>
      <c r="F3" s="19">
        <v>-6.7</v>
      </c>
      <c r="G3" s="19">
        <v>-5000</v>
      </c>
      <c r="H3" s="19">
        <v>62.970116978838703</v>
      </c>
      <c r="I3" s="19">
        <v>28.6</v>
      </c>
      <c r="J3" s="19">
        <v>0</v>
      </c>
      <c r="K3" s="19">
        <f>E3-H3</f>
        <v>-10.403422273652303</v>
      </c>
      <c r="L3" s="19">
        <f>F3-I3</f>
        <v>-35.300000000000004</v>
      </c>
      <c r="M3" s="6">
        <v>-13.944633801282</v>
      </c>
      <c r="N3" s="6">
        <v>-43.242944832565797</v>
      </c>
      <c r="O3" s="6">
        <v>1000000419.61669</v>
      </c>
      <c r="P3">
        <v>-11.6134253575642</v>
      </c>
      <c r="Q3" s="7">
        <v>-30.939622368673199</v>
      </c>
      <c r="R3" s="7">
        <v>999999914.16931105</v>
      </c>
      <c r="S3" s="7">
        <f>M3-P3</f>
        <v>-2.3312084437178004</v>
      </c>
      <c r="T3" s="29">
        <f>S3/625000</f>
        <v>-3.7299335099484808E-6</v>
      </c>
      <c r="U3" s="7">
        <f>N3-Q3</f>
        <v>-12.303322463892599</v>
      </c>
      <c r="V3" s="7">
        <v>10.374203972994</v>
      </c>
      <c r="W3" s="7">
        <v>-19.200693302508</v>
      </c>
      <c r="X3" s="7">
        <v>1000000438.6901799</v>
      </c>
      <c r="Y3" s="7">
        <v>19.7319936870636</v>
      </c>
      <c r="Z3" s="7">
        <v>0.41432218644107399</v>
      </c>
      <c r="AA3" s="7">
        <v>1000000443.45855</v>
      </c>
      <c r="AB3" s="7">
        <f>V3-Y3</f>
        <v>-9.3577897140696003</v>
      </c>
      <c r="AC3" s="29">
        <f>AB3/625000</f>
        <v>-1.497246354251136E-5</v>
      </c>
      <c r="AD3" s="7">
        <f>W3-Z3</f>
        <v>-19.615015488949073</v>
      </c>
      <c r="AF3" s="11" t="s">
        <v>17</v>
      </c>
      <c r="AG3" s="11">
        <v>1</v>
      </c>
      <c r="AH3" s="11" t="s">
        <v>47</v>
      </c>
      <c r="AI3" s="1">
        <f t="shared" ref="AI3:AI32" si="0">0.8*AL3</f>
        <v>500000</v>
      </c>
      <c r="AJ3" s="2">
        <v>1000000000</v>
      </c>
      <c r="AK3">
        <v>14</v>
      </c>
      <c r="AL3" s="2">
        <v>625000</v>
      </c>
      <c r="AM3" s="1">
        <v>100000</v>
      </c>
      <c r="AN3" t="s">
        <v>14</v>
      </c>
      <c r="AO3" t="s">
        <v>15</v>
      </c>
      <c r="AP3" t="str">
        <f>_xlfn.CONCAT("s12_Test_6-23-21_",AF3,"_",AG3, AH3)</f>
        <v>s12_Test_6-23-21_On_1I</v>
      </c>
      <c r="AQ3" t="str">
        <f t="shared" ref="AQ3:AQ28" si="1">_xlfn.CONCAT("./rx_samples -b ",AI3," -f ", AJ3, " -g ",AK3, " -r ",AL3, " -w ", AM3, " --handle=A1", " -d ", AP3, ".bin")</f>
        <v>./rx_samples -b 500000 -f 1000000000 -g 14 -r 625000 -w 100000 --handle=A1 -d s12_Test_6-23-21_On_1I.bin</v>
      </c>
      <c r="AR3" t="str">
        <f>_xlfn.CONCAT(AP3,".bin.a1")</f>
        <v>s12_Test_6-23-21_On_1I.bin.a1</v>
      </c>
    </row>
    <row r="4" spans="1:44" x14ac:dyDescent="0.25">
      <c r="A4">
        <v>3</v>
      </c>
      <c r="B4">
        <v>2</v>
      </c>
      <c r="C4" s="6">
        <f t="shared" ref="C4:C17" si="2">D4*10</f>
        <v>5000</v>
      </c>
      <c r="D4" s="6">
        <v>500</v>
      </c>
      <c r="E4" s="19">
        <v>52.605158373202002</v>
      </c>
      <c r="F4" s="19">
        <v>-7.4</v>
      </c>
      <c r="G4" s="19">
        <v>-6250</v>
      </c>
      <c r="H4" s="19">
        <v>74.4822093516525</v>
      </c>
      <c r="I4" s="19">
        <v>78.3</v>
      </c>
      <c r="J4" s="19">
        <v>0</v>
      </c>
      <c r="K4" s="19">
        <f t="shared" ref="K4:L32" si="3">E4-H4</f>
        <v>-21.877050978450498</v>
      </c>
      <c r="L4" s="19">
        <f t="shared" ref="L4:L17" si="4">F4-I4</f>
        <v>-85.7</v>
      </c>
      <c r="M4" s="6">
        <v>-10.879185145439701</v>
      </c>
      <c r="N4" s="6">
        <v>-40.406700520020898</v>
      </c>
      <c r="O4" s="6">
        <v>999999313.35449195</v>
      </c>
      <c r="P4" s="7">
        <v>-12.250977749539601</v>
      </c>
      <c r="Q4" s="7">
        <v>-31.577366727232398</v>
      </c>
      <c r="R4" s="7">
        <v>999999918.93768299</v>
      </c>
      <c r="S4" s="7">
        <f t="shared" ref="S4:S17" si="5">M4-P4</f>
        <v>1.3717926040999</v>
      </c>
      <c r="T4" s="29">
        <f t="shared" ref="T4:T39" si="6">S4/625000</f>
        <v>2.1948681665598399E-6</v>
      </c>
      <c r="U4" s="7">
        <f t="shared" ref="U4:U17" si="7">N4-Q4</f>
        <v>-8.8293337927884998</v>
      </c>
      <c r="V4" s="7">
        <v>9.4297416729414305</v>
      </c>
      <c r="W4" s="7">
        <v>-19.724190501597</v>
      </c>
      <c r="X4" s="7">
        <v>1000000438.6901799</v>
      </c>
      <c r="Y4" s="7">
        <v>19.718852684976198</v>
      </c>
      <c r="Z4" s="7">
        <v>0.39964625514139701</v>
      </c>
      <c r="AA4" s="7">
        <v>1000000443.45855</v>
      </c>
      <c r="AB4" s="7">
        <f t="shared" ref="AB4:AB5" si="8">V4-Y4</f>
        <v>-10.289111012034768</v>
      </c>
      <c r="AC4" s="29">
        <f t="shared" ref="AC4:AC39" si="9">AB4/625000</f>
        <v>-1.6462577619255628E-5</v>
      </c>
      <c r="AD4" s="7">
        <f t="shared" ref="AD4:AD17" si="10">W4-Z4</f>
        <v>-20.123836756738399</v>
      </c>
      <c r="AF4" s="11" t="s">
        <v>2</v>
      </c>
      <c r="AG4" s="11">
        <v>2</v>
      </c>
      <c r="AH4" s="11" t="s">
        <v>47</v>
      </c>
      <c r="AI4" s="1">
        <f t="shared" si="0"/>
        <v>500000</v>
      </c>
      <c r="AJ4" s="2">
        <v>1000000000</v>
      </c>
      <c r="AK4">
        <v>14</v>
      </c>
      <c r="AL4" s="2">
        <v>625000</v>
      </c>
      <c r="AM4" s="1">
        <v>100000</v>
      </c>
      <c r="AN4" t="s">
        <v>14</v>
      </c>
      <c r="AO4" t="s">
        <v>15</v>
      </c>
      <c r="AP4" t="str">
        <f t="shared" ref="AP4:AP32" si="11">_xlfn.CONCAT("s12_Test_6-23-21_",AF4,"_",AG4, AH4)</f>
        <v>s12_Test_6-23-21_Off_2I</v>
      </c>
      <c r="AQ4" t="str">
        <f t="shared" si="1"/>
        <v>./rx_samples -b 500000 -f 1000000000 -g 14 -r 625000 -w 100000 --handle=A1 -d s12_Test_6-23-21_Off_2I.bin</v>
      </c>
      <c r="AR4" t="str">
        <f t="shared" ref="AR4:AR28" si="12">_xlfn.CONCAT(AP4,".bin.a1")</f>
        <v>s12_Test_6-23-21_Off_2I.bin.a1</v>
      </c>
    </row>
    <row r="5" spans="1:44" x14ac:dyDescent="0.25">
      <c r="A5">
        <v>5</v>
      </c>
      <c r="B5">
        <v>3</v>
      </c>
      <c r="C5" s="6">
        <f t="shared" si="2"/>
        <v>2000</v>
      </c>
      <c r="D5" s="6">
        <v>200</v>
      </c>
      <c r="E5" s="19">
        <v>69.125861107233504</v>
      </c>
      <c r="F5" s="19">
        <v>53.5</v>
      </c>
      <c r="G5" s="19">
        <v>0</v>
      </c>
      <c r="H5" s="19">
        <v>74.453211275715503</v>
      </c>
      <c r="I5" s="19">
        <v>78.3</v>
      </c>
      <c r="J5" s="19">
        <v>0</v>
      </c>
      <c r="K5" s="19">
        <f t="shared" si="3"/>
        <v>-5.327350168481999</v>
      </c>
      <c r="L5" s="19">
        <f t="shared" si="4"/>
        <v>-24.799999999999997</v>
      </c>
      <c r="M5" s="6">
        <v>-9.4273614777344896</v>
      </c>
      <c r="N5" s="6">
        <v>-38.806519163508597</v>
      </c>
      <c r="O5" s="6">
        <v>999998922.34802198</v>
      </c>
      <c r="P5" s="7">
        <v>-12.3309308280895</v>
      </c>
      <c r="Q5" s="7">
        <v>-31.642732177664101</v>
      </c>
      <c r="R5" s="7">
        <v>999999923.70605397</v>
      </c>
      <c r="S5" s="7">
        <f t="shared" si="5"/>
        <v>2.90356935035501</v>
      </c>
      <c r="T5" s="29">
        <f t="shared" si="6"/>
        <v>4.6457109605680163E-6</v>
      </c>
      <c r="U5" s="7">
        <f t="shared" si="7"/>
        <v>-7.1637869858444958</v>
      </c>
      <c r="V5" s="7">
        <v>9.5530312205223193</v>
      </c>
      <c r="W5" s="7">
        <v>-19.718955716826301</v>
      </c>
      <c r="X5" s="7">
        <v>1000000443.45855</v>
      </c>
      <c r="Y5" s="7">
        <v>19.714319379886799</v>
      </c>
      <c r="Z5" s="7">
        <v>0.40315498295542401</v>
      </c>
      <c r="AA5" s="7">
        <v>1000000443.45855</v>
      </c>
      <c r="AB5" s="7">
        <f t="shared" si="8"/>
        <v>-10.16128815936448</v>
      </c>
      <c r="AC5" s="29">
        <f t="shared" si="9"/>
        <v>-1.6258061054983168E-5</v>
      </c>
      <c r="AD5" s="7">
        <f t="shared" si="10"/>
        <v>-20.122110699781725</v>
      </c>
      <c r="AF5" s="11" t="s">
        <v>17</v>
      </c>
      <c r="AG5" s="11">
        <v>3</v>
      </c>
      <c r="AH5" s="11" t="s">
        <v>47</v>
      </c>
      <c r="AI5" s="1">
        <f t="shared" si="0"/>
        <v>500000</v>
      </c>
      <c r="AJ5" s="2">
        <v>1000000000</v>
      </c>
      <c r="AK5">
        <v>14</v>
      </c>
      <c r="AL5" s="2">
        <v>625000</v>
      </c>
      <c r="AM5" s="1">
        <v>100000</v>
      </c>
      <c r="AN5" t="s">
        <v>14</v>
      </c>
      <c r="AO5" t="s">
        <v>15</v>
      </c>
      <c r="AP5" t="str">
        <f t="shared" si="11"/>
        <v>s12_Test_6-23-21_On_3I</v>
      </c>
      <c r="AQ5" t="str">
        <f t="shared" si="1"/>
        <v>./rx_samples -b 500000 -f 1000000000 -g 14 -r 625000 -w 100000 --handle=A1 -d s12_Test_6-23-21_On_3I.bin</v>
      </c>
      <c r="AR5" t="str">
        <f t="shared" si="12"/>
        <v>s12_Test_6-23-21_On_3I.bin.a1</v>
      </c>
    </row>
    <row r="6" spans="1:44" x14ac:dyDescent="0.25">
      <c r="A6">
        <v>7</v>
      </c>
      <c r="B6">
        <v>4</v>
      </c>
      <c r="C6" s="6">
        <f t="shared" si="2"/>
        <v>1000</v>
      </c>
      <c r="D6" s="6">
        <v>100</v>
      </c>
      <c r="E6" s="19">
        <v>78.319645462445493</v>
      </c>
      <c r="F6" s="19">
        <v>66.8</v>
      </c>
      <c r="G6" s="19">
        <v>0</v>
      </c>
      <c r="H6" s="19">
        <v>74.485890758559293</v>
      </c>
      <c r="I6" s="19">
        <v>78.3</v>
      </c>
      <c r="J6" s="19">
        <v>0</v>
      </c>
      <c r="K6" s="19">
        <f t="shared" si="3"/>
        <v>3.8337547038861999</v>
      </c>
      <c r="L6" s="19">
        <f t="shared" si="4"/>
        <v>-11.5</v>
      </c>
      <c r="M6" s="6">
        <v>-9.0424245420211307</v>
      </c>
      <c r="N6" s="6">
        <v>-38.388867465338599</v>
      </c>
      <c r="O6" s="6">
        <v>999998922.34802198</v>
      </c>
      <c r="P6" s="7">
        <v>-12.9212354887825</v>
      </c>
      <c r="Q6" s="7">
        <v>-32.246542639770503</v>
      </c>
      <c r="R6" s="7">
        <v>999999928.47442603</v>
      </c>
      <c r="S6" s="7">
        <f t="shared" si="5"/>
        <v>3.8788109467613694</v>
      </c>
      <c r="T6" s="29">
        <f t="shared" si="6"/>
        <v>6.2060975148181913E-6</v>
      </c>
      <c r="U6" s="7">
        <f t="shared" si="7"/>
        <v>-6.142324825568096</v>
      </c>
      <c r="V6" s="7">
        <v>9.60870040317144</v>
      </c>
      <c r="W6" s="7">
        <v>-19.688407955639601</v>
      </c>
      <c r="X6" s="7">
        <v>1000000443.45855</v>
      </c>
      <c r="Y6" s="7">
        <v>19.6987460992382</v>
      </c>
      <c r="Z6" s="7">
        <v>0.38881961788737102</v>
      </c>
      <c r="AA6" s="7">
        <v>1000000443.45855</v>
      </c>
      <c r="AB6" s="7">
        <f>V6-Y6</f>
        <v>-10.09004569606676</v>
      </c>
      <c r="AC6" s="29">
        <f t="shared" si="9"/>
        <v>-1.6144073113706817E-5</v>
      </c>
      <c r="AD6" s="7">
        <f t="shared" si="10"/>
        <v>-20.077227573526972</v>
      </c>
      <c r="AF6" s="11" t="s">
        <v>2</v>
      </c>
      <c r="AG6" s="11">
        <v>4</v>
      </c>
      <c r="AH6" s="11" t="s">
        <v>47</v>
      </c>
      <c r="AI6" s="1">
        <f t="shared" si="0"/>
        <v>500000</v>
      </c>
      <c r="AJ6" s="2">
        <v>1000000000</v>
      </c>
      <c r="AK6">
        <v>14</v>
      </c>
      <c r="AL6" s="2">
        <v>625000</v>
      </c>
      <c r="AM6" s="1">
        <v>100000</v>
      </c>
      <c r="AN6" t="s">
        <v>14</v>
      </c>
      <c r="AO6" t="s">
        <v>15</v>
      </c>
      <c r="AP6" t="str">
        <f t="shared" si="11"/>
        <v>s12_Test_6-23-21_Off_4I</v>
      </c>
      <c r="AQ6" t="str">
        <f t="shared" si="1"/>
        <v>./rx_samples -b 500000 -f 1000000000 -g 14 -r 625000 -w 100000 --handle=A1 -d s12_Test_6-23-21_Off_4I.bin</v>
      </c>
      <c r="AR6" t="str">
        <f t="shared" si="12"/>
        <v>s12_Test_6-23-21_Off_4I.bin.a1</v>
      </c>
    </row>
    <row r="7" spans="1:44" x14ac:dyDescent="0.25">
      <c r="A7">
        <v>9</v>
      </c>
      <c r="B7">
        <v>5</v>
      </c>
      <c r="C7" s="5">
        <f t="shared" si="2"/>
        <v>500</v>
      </c>
      <c r="D7" s="6">
        <v>50</v>
      </c>
      <c r="E7" s="19">
        <v>78.263455267201095</v>
      </c>
      <c r="F7" s="19">
        <v>61.6</v>
      </c>
      <c r="G7" s="19">
        <v>0</v>
      </c>
      <c r="H7" s="19">
        <v>74.533433041105397</v>
      </c>
      <c r="I7" s="19">
        <v>78.400000000000006</v>
      </c>
      <c r="J7" s="19">
        <v>0</v>
      </c>
      <c r="K7" s="19">
        <f t="shared" si="3"/>
        <v>3.7300222260956986</v>
      </c>
      <c r="L7" s="19">
        <f t="shared" si="4"/>
        <v>-16.800000000000004</v>
      </c>
      <c r="M7" s="6">
        <v>-8.9305353112690806</v>
      </c>
      <c r="N7" s="6">
        <v>-38.009235925337897</v>
      </c>
      <c r="O7" s="6">
        <v>999997930.52673304</v>
      </c>
      <c r="P7" s="7">
        <v>-14.460937552266</v>
      </c>
      <c r="Q7" s="7">
        <v>-33.813974539833701</v>
      </c>
      <c r="R7" s="7">
        <v>999999933.24279702</v>
      </c>
      <c r="S7" s="7">
        <f t="shared" si="5"/>
        <v>5.5304022409969189</v>
      </c>
      <c r="T7" s="29">
        <f t="shared" si="6"/>
        <v>8.8486435855950706E-6</v>
      </c>
      <c r="U7" s="7">
        <f t="shared" si="7"/>
        <v>-4.195261385504196</v>
      </c>
      <c r="V7" s="7">
        <v>9.5556175602684803</v>
      </c>
      <c r="W7" s="7">
        <v>-19.726543678326799</v>
      </c>
      <c r="X7" s="7">
        <v>1000000443.45855</v>
      </c>
      <c r="Y7" s="7">
        <v>19.686900330770499</v>
      </c>
      <c r="Z7" s="7">
        <v>0.37208396738287203</v>
      </c>
      <c r="AA7" s="7">
        <v>1000000443.45855</v>
      </c>
      <c r="AB7" s="7">
        <f t="shared" ref="AB7:AB17" si="13">V7-Y7</f>
        <v>-10.131282770502018</v>
      </c>
      <c r="AC7" s="29">
        <f t="shared" si="9"/>
        <v>-1.6210052432803229E-5</v>
      </c>
      <c r="AD7" s="7">
        <f t="shared" si="10"/>
        <v>-20.098627645709669</v>
      </c>
      <c r="AF7" s="11" t="s">
        <v>17</v>
      </c>
      <c r="AG7" s="11">
        <v>5</v>
      </c>
      <c r="AH7" s="11" t="s">
        <v>47</v>
      </c>
      <c r="AI7" s="1">
        <f t="shared" si="0"/>
        <v>500000</v>
      </c>
      <c r="AJ7" s="2">
        <v>1000000000</v>
      </c>
      <c r="AK7">
        <v>14</v>
      </c>
      <c r="AL7" s="2">
        <v>625000</v>
      </c>
      <c r="AM7" s="1">
        <v>100000</v>
      </c>
      <c r="AN7" t="s">
        <v>14</v>
      </c>
      <c r="AO7" t="s">
        <v>15</v>
      </c>
      <c r="AP7" t="str">
        <f t="shared" si="11"/>
        <v>s12_Test_6-23-21_On_5I</v>
      </c>
      <c r="AQ7" t="str">
        <f t="shared" si="1"/>
        <v>./rx_samples -b 500000 -f 1000000000 -g 14 -r 625000 -w 100000 --handle=A1 -d s12_Test_6-23-21_On_5I.bin</v>
      </c>
      <c r="AR7" t="str">
        <f t="shared" si="12"/>
        <v>s12_Test_6-23-21_On_5I.bin.a1</v>
      </c>
    </row>
    <row r="8" spans="1:44" x14ac:dyDescent="0.25">
      <c r="A8">
        <v>11</v>
      </c>
      <c r="B8">
        <v>6</v>
      </c>
      <c r="C8" s="6">
        <f t="shared" si="2"/>
        <v>200</v>
      </c>
      <c r="D8" s="6">
        <v>20</v>
      </c>
      <c r="E8" s="19">
        <v>77.722602006242397</v>
      </c>
      <c r="F8" s="19">
        <v>58.3</v>
      </c>
      <c r="G8" s="19">
        <v>0</v>
      </c>
      <c r="H8" s="19">
        <v>74.4722911261333</v>
      </c>
      <c r="I8" s="19">
        <v>78.3</v>
      </c>
      <c r="J8" s="19">
        <v>0</v>
      </c>
      <c r="K8" s="19">
        <f t="shared" si="3"/>
        <v>3.2503108801090974</v>
      </c>
      <c r="L8" s="19">
        <f t="shared" si="4"/>
        <v>-20</v>
      </c>
      <c r="M8" s="6">
        <v>-9.2584231452134897</v>
      </c>
      <c r="N8" s="6">
        <v>-38.150526104360701</v>
      </c>
      <c r="O8" s="6">
        <v>1000004935.26458</v>
      </c>
      <c r="P8" s="7">
        <v>-14.702378508339701</v>
      </c>
      <c r="Q8" s="7">
        <v>-33.968575937971501</v>
      </c>
      <c r="R8" s="7">
        <v>999999938.01116896</v>
      </c>
      <c r="S8" s="7">
        <f t="shared" si="5"/>
        <v>5.4439553631262108</v>
      </c>
      <c r="T8" s="29">
        <f t="shared" si="6"/>
        <v>8.7103285810019368E-6</v>
      </c>
      <c r="U8" s="7">
        <f t="shared" si="7"/>
        <v>-4.1819501663891998</v>
      </c>
      <c r="V8" s="7">
        <v>9.4900049624570801</v>
      </c>
      <c r="W8" s="7">
        <v>-19.758659123778099</v>
      </c>
      <c r="X8" s="7">
        <v>1000000443.45855</v>
      </c>
      <c r="Y8" s="7">
        <v>19.679901142720201</v>
      </c>
      <c r="Z8" s="7">
        <v>0.36836428285579598</v>
      </c>
      <c r="AA8" s="7">
        <v>1000000443.45855</v>
      </c>
      <c r="AB8" s="7">
        <f t="shared" si="13"/>
        <v>-10.189896180263121</v>
      </c>
      <c r="AC8" s="29">
        <f t="shared" si="9"/>
        <v>-1.6303833888420995E-5</v>
      </c>
      <c r="AD8" s="7">
        <f t="shared" si="10"/>
        <v>-20.127023406633896</v>
      </c>
      <c r="AF8" s="12" t="s">
        <v>2</v>
      </c>
      <c r="AG8" s="11">
        <v>6</v>
      </c>
      <c r="AH8" s="11" t="s">
        <v>47</v>
      </c>
      <c r="AI8" s="1">
        <f t="shared" si="0"/>
        <v>500000</v>
      </c>
      <c r="AJ8" s="2">
        <v>1000000000</v>
      </c>
      <c r="AK8">
        <v>14</v>
      </c>
      <c r="AL8" s="2">
        <v>625000</v>
      </c>
      <c r="AM8" s="1">
        <v>100000</v>
      </c>
      <c r="AN8" t="s">
        <v>14</v>
      </c>
      <c r="AO8" t="s">
        <v>15</v>
      </c>
      <c r="AP8" t="str">
        <f t="shared" si="11"/>
        <v>s12_Test_6-23-21_Off_6I</v>
      </c>
      <c r="AQ8" t="str">
        <f t="shared" si="1"/>
        <v>./rx_samples -b 500000 -f 1000000000 -g 14 -r 625000 -w 100000 --handle=A1 -d s12_Test_6-23-21_Off_6I.bin</v>
      </c>
      <c r="AR8" t="str">
        <f t="shared" si="12"/>
        <v>s12_Test_6-23-21_Off_6I.bin.a1</v>
      </c>
    </row>
    <row r="9" spans="1:44" x14ac:dyDescent="0.25">
      <c r="A9">
        <v>13</v>
      </c>
      <c r="B9">
        <v>7</v>
      </c>
      <c r="C9" s="6">
        <f t="shared" si="2"/>
        <v>100</v>
      </c>
      <c r="D9" s="6">
        <v>10</v>
      </c>
      <c r="E9" s="19">
        <v>77.187591274547501</v>
      </c>
      <c r="F9" s="19">
        <v>58.3</v>
      </c>
      <c r="G9" s="19">
        <v>0</v>
      </c>
      <c r="H9" s="19">
        <v>74.417665624813907</v>
      </c>
      <c r="I9" s="19">
        <v>78.3</v>
      </c>
      <c r="J9" s="19">
        <v>0</v>
      </c>
      <c r="K9" s="19">
        <f t="shared" si="3"/>
        <v>2.7699256497335938</v>
      </c>
      <c r="L9" s="19">
        <f t="shared" si="4"/>
        <v>-20</v>
      </c>
      <c r="M9" s="6">
        <v>-9.2448782843625494</v>
      </c>
      <c r="N9" s="6">
        <v>-38.099515566600402</v>
      </c>
      <c r="O9" s="6">
        <v>999989938.73596096</v>
      </c>
      <c r="P9" s="7">
        <v>-15.044556654826501</v>
      </c>
      <c r="Q9" s="7">
        <v>-34.374051953677302</v>
      </c>
      <c r="R9" s="7">
        <v>999999942.77954102</v>
      </c>
      <c r="S9" s="7">
        <f t="shared" si="5"/>
        <v>5.7996783704639512</v>
      </c>
      <c r="T9" s="29">
        <f t="shared" si="6"/>
        <v>9.2794853927423221E-6</v>
      </c>
      <c r="U9" s="7">
        <f t="shared" si="7"/>
        <v>-3.7254636129231002</v>
      </c>
      <c r="V9" s="7">
        <v>9.3939508862362597</v>
      </c>
      <c r="W9" s="7">
        <v>-19.7872994321386</v>
      </c>
      <c r="X9" s="7">
        <v>1000000443.45855</v>
      </c>
      <c r="Y9" s="7">
        <v>19.671808061756401</v>
      </c>
      <c r="Z9" s="7">
        <v>0.35981228743031102</v>
      </c>
      <c r="AA9" s="7">
        <v>1000000443.45855</v>
      </c>
      <c r="AB9" s="7">
        <f t="shared" si="13"/>
        <v>-10.277857175520142</v>
      </c>
      <c r="AC9" s="29">
        <f t="shared" si="9"/>
        <v>-1.6444571480832228E-5</v>
      </c>
      <c r="AD9" s="7">
        <f t="shared" si="10"/>
        <v>-20.147111719568912</v>
      </c>
      <c r="AF9" s="11" t="s">
        <v>17</v>
      </c>
      <c r="AG9" s="11">
        <v>7</v>
      </c>
      <c r="AH9" s="11" t="s">
        <v>47</v>
      </c>
      <c r="AI9" s="1">
        <f t="shared" si="0"/>
        <v>500000</v>
      </c>
      <c r="AJ9" s="2">
        <v>1000000000</v>
      </c>
      <c r="AK9">
        <v>14</v>
      </c>
      <c r="AL9" s="2">
        <v>625000</v>
      </c>
      <c r="AM9" s="1">
        <v>100000</v>
      </c>
      <c r="AN9" t="s">
        <v>14</v>
      </c>
      <c r="AO9" t="s">
        <v>15</v>
      </c>
      <c r="AP9" t="str">
        <f t="shared" si="11"/>
        <v>s12_Test_6-23-21_On_7I</v>
      </c>
      <c r="AQ9" t="str">
        <f t="shared" si="1"/>
        <v>./rx_samples -b 500000 -f 1000000000 -g 14 -r 625000 -w 100000 --handle=A1 -d s12_Test_6-23-21_On_7I.bin</v>
      </c>
      <c r="AR9" t="str">
        <f t="shared" si="12"/>
        <v>s12_Test_6-23-21_On_7I.bin.a1</v>
      </c>
    </row>
    <row r="10" spans="1:44" x14ac:dyDescent="0.25">
      <c r="A10">
        <v>15</v>
      </c>
      <c r="B10">
        <v>8</v>
      </c>
      <c r="C10" s="6">
        <f t="shared" si="2"/>
        <v>50</v>
      </c>
      <c r="D10" s="6">
        <v>5</v>
      </c>
      <c r="E10" s="19">
        <v>76.563308486411202</v>
      </c>
      <c r="F10" s="19">
        <v>58.2</v>
      </c>
      <c r="G10" s="19">
        <v>0</v>
      </c>
      <c r="H10" s="19">
        <v>74.539905280335105</v>
      </c>
      <c r="I10" s="19">
        <v>78.400000000000006</v>
      </c>
      <c r="J10" s="19">
        <v>0</v>
      </c>
      <c r="K10" s="19">
        <f t="shared" si="3"/>
        <v>2.0234032060760967</v>
      </c>
      <c r="L10" s="19">
        <f t="shared" si="4"/>
        <v>-20.200000000000003</v>
      </c>
      <c r="M10" s="6">
        <v>-9.5058957550830598</v>
      </c>
      <c r="N10" s="6">
        <v>-38.121545410918202</v>
      </c>
      <c r="O10" s="6">
        <v>999979944.22912598</v>
      </c>
      <c r="P10" s="7">
        <v>-15.603950134914101</v>
      </c>
      <c r="Q10" s="7">
        <v>-34.848784347318997</v>
      </c>
      <c r="R10" s="7">
        <v>999999942.77954102</v>
      </c>
      <c r="S10" s="7">
        <f t="shared" si="5"/>
        <v>6.0980543798310407</v>
      </c>
      <c r="T10" s="29">
        <f t="shared" si="6"/>
        <v>9.7568870077296644E-6</v>
      </c>
      <c r="U10" s="7">
        <f t="shared" si="7"/>
        <v>-3.272761063599205</v>
      </c>
      <c r="V10" s="7">
        <v>9.1970568808431707</v>
      </c>
      <c r="W10" s="7">
        <v>-19.795950280659401</v>
      </c>
      <c r="X10" s="7">
        <v>1000000443.45855</v>
      </c>
      <c r="Y10" s="7">
        <v>19.668921806062201</v>
      </c>
      <c r="Z10" s="7">
        <v>0.35346583295990303</v>
      </c>
      <c r="AA10" s="7">
        <v>1000000443.45855</v>
      </c>
      <c r="AB10" s="7">
        <f t="shared" si="13"/>
        <v>-10.47186492521903</v>
      </c>
      <c r="AC10" s="29">
        <f t="shared" si="9"/>
        <v>-1.6754983880350448E-5</v>
      </c>
      <c r="AD10" s="7">
        <f t="shared" si="10"/>
        <v>-20.149416113619303</v>
      </c>
      <c r="AF10" s="11" t="s">
        <v>2</v>
      </c>
      <c r="AG10" s="11">
        <v>8</v>
      </c>
      <c r="AH10" s="11" t="s">
        <v>47</v>
      </c>
      <c r="AI10" s="1">
        <f t="shared" si="0"/>
        <v>500000</v>
      </c>
      <c r="AJ10" s="2">
        <v>1000000000</v>
      </c>
      <c r="AK10">
        <v>14</v>
      </c>
      <c r="AL10" s="2">
        <v>625000</v>
      </c>
      <c r="AM10" s="1">
        <v>100000</v>
      </c>
      <c r="AN10" t="s">
        <v>14</v>
      </c>
      <c r="AO10" t="s">
        <v>15</v>
      </c>
      <c r="AP10" t="str">
        <f t="shared" si="11"/>
        <v>s12_Test_6-23-21_Off_8I</v>
      </c>
      <c r="AQ10" t="str">
        <f t="shared" si="1"/>
        <v>./rx_samples -b 500000 -f 1000000000 -g 14 -r 625000 -w 100000 --handle=A1 -d s12_Test_6-23-21_Off_8I.bin</v>
      </c>
      <c r="AR10" t="str">
        <f t="shared" si="12"/>
        <v>s12_Test_6-23-21_Off_8I.bin.a1</v>
      </c>
    </row>
    <row r="11" spans="1:44" x14ac:dyDescent="0.25">
      <c r="A11">
        <v>17</v>
      </c>
      <c r="B11">
        <v>9</v>
      </c>
      <c r="C11" s="6">
        <f t="shared" si="2"/>
        <v>20</v>
      </c>
      <c r="D11" s="6">
        <v>2</v>
      </c>
      <c r="E11" s="19">
        <v>75.705233529589506</v>
      </c>
      <c r="F11" s="19">
        <v>58.2</v>
      </c>
      <c r="G11" s="19">
        <v>0</v>
      </c>
      <c r="H11" s="19">
        <v>74.533361269464095</v>
      </c>
      <c r="I11" s="19">
        <v>78.400000000000006</v>
      </c>
      <c r="J11" s="19">
        <v>0</v>
      </c>
      <c r="K11" s="19">
        <f t="shared" si="3"/>
        <v>1.1718722601254115</v>
      </c>
      <c r="L11" s="19">
        <f t="shared" si="4"/>
        <v>-20.200000000000003</v>
      </c>
      <c r="M11" s="6">
        <v>-10.2478441617851</v>
      </c>
      <c r="N11" s="6">
        <v>-38.180579701359001</v>
      </c>
      <c r="O11" s="6">
        <v>999949946.40350294</v>
      </c>
      <c r="P11" s="7">
        <v>-17.142401085306901</v>
      </c>
      <c r="Q11" s="7">
        <v>-36.391947223734803</v>
      </c>
      <c r="R11" s="7">
        <v>999999947.547912</v>
      </c>
      <c r="S11" s="7">
        <f t="shared" si="5"/>
        <v>6.8945569235218009</v>
      </c>
      <c r="T11" s="29">
        <f t="shared" si="6"/>
        <v>1.1031291077634882E-5</v>
      </c>
      <c r="U11" s="7">
        <f t="shared" si="7"/>
        <v>-1.7886324776241977</v>
      </c>
      <c r="V11" s="7">
        <v>8.5961402285490092</v>
      </c>
      <c r="W11" s="7">
        <v>-19.8704060757935</v>
      </c>
      <c r="X11" s="7">
        <v>1000000443.45855</v>
      </c>
      <c r="Y11" s="7">
        <v>19.656152569074901</v>
      </c>
      <c r="Z11" s="7">
        <v>0.34145475067539099</v>
      </c>
      <c r="AA11" s="7">
        <v>1000000443.45855</v>
      </c>
      <c r="AB11" s="7">
        <f t="shared" si="13"/>
        <v>-11.060012340525892</v>
      </c>
      <c r="AC11" s="29">
        <f t="shared" si="9"/>
        <v>-1.7696019744841427E-5</v>
      </c>
      <c r="AD11" s="7">
        <f t="shared" si="10"/>
        <v>-20.211860826468893</v>
      </c>
      <c r="AF11" s="12" t="s">
        <v>17</v>
      </c>
      <c r="AG11" s="11">
        <v>9</v>
      </c>
      <c r="AH11" s="11" t="s">
        <v>47</v>
      </c>
      <c r="AI11" s="1">
        <f t="shared" si="0"/>
        <v>500000</v>
      </c>
      <c r="AJ11" s="2">
        <v>1000000000</v>
      </c>
      <c r="AK11">
        <v>14</v>
      </c>
      <c r="AL11" s="2">
        <v>625000</v>
      </c>
      <c r="AM11" s="1">
        <v>100000</v>
      </c>
      <c r="AN11" t="s">
        <v>14</v>
      </c>
      <c r="AO11" t="s">
        <v>15</v>
      </c>
      <c r="AP11" t="str">
        <f t="shared" si="11"/>
        <v>s12_Test_6-23-21_On_9I</v>
      </c>
      <c r="AQ11" t="str">
        <f t="shared" si="1"/>
        <v>./rx_samples -b 500000 -f 1000000000 -g 14 -r 625000 -w 100000 --handle=A1 -d s12_Test_6-23-21_On_9I.bin</v>
      </c>
      <c r="AR11" t="str">
        <f t="shared" si="12"/>
        <v>s12_Test_6-23-21_On_9I.bin.a1</v>
      </c>
    </row>
    <row r="12" spans="1:44" x14ac:dyDescent="0.25">
      <c r="A12">
        <v>19</v>
      </c>
      <c r="B12">
        <v>10</v>
      </c>
      <c r="C12" s="6">
        <f t="shared" si="2"/>
        <v>10</v>
      </c>
      <c r="D12" s="6">
        <v>1</v>
      </c>
      <c r="E12" s="19">
        <v>74.835724308666997</v>
      </c>
      <c r="F12" s="19">
        <v>58.1</v>
      </c>
      <c r="G12" s="19">
        <v>0</v>
      </c>
      <c r="H12" s="19">
        <v>74.462124664305307</v>
      </c>
      <c r="I12" s="19">
        <v>78.3</v>
      </c>
      <c r="J12" s="19">
        <v>0</v>
      </c>
      <c r="K12" s="19">
        <f t="shared" si="3"/>
        <v>0.3735996443616898</v>
      </c>
      <c r="L12" s="19">
        <f t="shared" si="4"/>
        <v>-20.199999999999996</v>
      </c>
      <c r="M12" s="6">
        <v>-12.8527769124654</v>
      </c>
      <c r="N12" s="6">
        <v>-38.030261557603097</v>
      </c>
      <c r="O12" s="6">
        <v>999899954.79583704</v>
      </c>
      <c r="P12" s="7">
        <v>-18.107479408689201</v>
      </c>
      <c r="Q12" s="7">
        <v>-37.236940577337798</v>
      </c>
      <c r="R12" s="7">
        <v>999999952.31628394</v>
      </c>
      <c r="S12" s="7">
        <f t="shared" si="5"/>
        <v>5.2547024962238016</v>
      </c>
      <c r="T12" s="29">
        <f t="shared" si="6"/>
        <v>8.4075239939580829E-6</v>
      </c>
      <c r="U12" s="7">
        <f t="shared" si="7"/>
        <v>-0.79332098026529962</v>
      </c>
      <c r="V12" s="7">
        <v>6.5567077276027499</v>
      </c>
      <c r="W12" s="7">
        <v>-19.9393381106369</v>
      </c>
      <c r="X12" s="7">
        <v>1000000443.45855</v>
      </c>
      <c r="Y12" s="7">
        <v>19.646188002403701</v>
      </c>
      <c r="Z12" s="7">
        <v>0.33524102031362202</v>
      </c>
      <c r="AA12" s="7">
        <v>1000000443.45855</v>
      </c>
      <c r="AB12" s="7">
        <f t="shared" si="13"/>
        <v>-13.089480274800952</v>
      </c>
      <c r="AC12" s="29">
        <f t="shared" si="9"/>
        <v>-2.0943168439681524E-5</v>
      </c>
      <c r="AD12" s="7">
        <f t="shared" si="10"/>
        <v>-20.274579130950521</v>
      </c>
      <c r="AF12" s="11" t="s">
        <v>2</v>
      </c>
      <c r="AG12" s="11">
        <v>10</v>
      </c>
      <c r="AH12" s="11" t="s">
        <v>47</v>
      </c>
      <c r="AI12" s="1">
        <f t="shared" si="0"/>
        <v>500000</v>
      </c>
      <c r="AJ12" s="2">
        <v>1000000000</v>
      </c>
      <c r="AK12">
        <v>14</v>
      </c>
      <c r="AL12" s="2">
        <v>625000</v>
      </c>
      <c r="AM12" s="1">
        <v>100000</v>
      </c>
      <c r="AN12" t="s">
        <v>14</v>
      </c>
      <c r="AO12" t="s">
        <v>15</v>
      </c>
      <c r="AP12" t="str">
        <f t="shared" si="11"/>
        <v>s12_Test_6-23-21_Off_10I</v>
      </c>
      <c r="AQ12" t="str">
        <f t="shared" si="1"/>
        <v>./rx_samples -b 500000 -f 1000000000 -g 14 -r 625000 -w 100000 --handle=A1 -d s12_Test_6-23-21_Off_10I.bin</v>
      </c>
      <c r="AR12" t="str">
        <f t="shared" si="12"/>
        <v>s12_Test_6-23-21_Off_10I.bin.a1</v>
      </c>
    </row>
    <row r="13" spans="1:44" x14ac:dyDescent="0.25">
      <c r="A13">
        <v>21</v>
      </c>
      <c r="B13">
        <v>11</v>
      </c>
      <c r="C13" s="6">
        <f t="shared" si="2"/>
        <v>5</v>
      </c>
      <c r="D13" s="6">
        <v>0.5</v>
      </c>
      <c r="E13" s="19">
        <v>73.4592792274034</v>
      </c>
      <c r="F13" s="19">
        <v>57.9</v>
      </c>
      <c r="G13" s="19">
        <v>0</v>
      </c>
      <c r="H13" s="19">
        <v>74.470687183411599</v>
      </c>
      <c r="I13" s="19">
        <v>78.3</v>
      </c>
      <c r="J13" s="19">
        <v>0</v>
      </c>
      <c r="K13" s="19">
        <f t="shared" si="3"/>
        <v>-1.011407956008199</v>
      </c>
      <c r="L13" s="19">
        <f t="shared" si="4"/>
        <v>-20.399999999999999</v>
      </c>
      <c r="M13" s="6">
        <v>-16.618722148713498</v>
      </c>
      <c r="N13" s="6">
        <v>-38.888726952031597</v>
      </c>
      <c r="O13" s="6">
        <v>999799957.27539003</v>
      </c>
      <c r="P13" s="7">
        <v>-18.676312644996202</v>
      </c>
      <c r="Q13" s="7">
        <v>-37.823701435512604</v>
      </c>
      <c r="R13" s="7">
        <v>999999952.31628394</v>
      </c>
      <c r="S13" s="7">
        <f t="shared" si="5"/>
        <v>2.0575904962827032</v>
      </c>
      <c r="T13" s="29">
        <f t="shared" si="6"/>
        <v>3.2921447940523249E-6</v>
      </c>
      <c r="U13" s="7">
        <f t="shared" si="7"/>
        <v>-1.0650255165189932</v>
      </c>
      <c r="V13" s="7">
        <v>3.7628105638111302</v>
      </c>
      <c r="W13" s="7">
        <v>-20.107389110381501</v>
      </c>
      <c r="X13" s="7">
        <v>1000000443.45855</v>
      </c>
      <c r="Y13" s="7">
        <v>19.641905406875701</v>
      </c>
      <c r="Z13" s="7">
        <v>0.326000696224646</v>
      </c>
      <c r="AA13" s="7">
        <v>1000000443.45855</v>
      </c>
      <c r="AB13" s="7">
        <f t="shared" si="13"/>
        <v>-15.879094843064571</v>
      </c>
      <c r="AC13" s="29">
        <f t="shared" si="9"/>
        <v>-2.5406551748903314E-5</v>
      </c>
      <c r="AD13" s="7">
        <f t="shared" si="10"/>
        <v>-20.433389806606147</v>
      </c>
      <c r="AF13" s="11" t="s">
        <v>17</v>
      </c>
      <c r="AG13" s="11">
        <v>11</v>
      </c>
      <c r="AH13" s="11" t="s">
        <v>47</v>
      </c>
      <c r="AI13" s="1">
        <f t="shared" si="0"/>
        <v>500000</v>
      </c>
      <c r="AJ13" s="2">
        <v>1000000000</v>
      </c>
      <c r="AK13">
        <v>14</v>
      </c>
      <c r="AL13" s="2">
        <v>625000</v>
      </c>
      <c r="AM13" s="1">
        <v>100000</v>
      </c>
      <c r="AN13" t="s">
        <v>14</v>
      </c>
      <c r="AO13" t="s">
        <v>15</v>
      </c>
      <c r="AP13" t="str">
        <f t="shared" si="11"/>
        <v>s12_Test_6-23-21_On_11I</v>
      </c>
      <c r="AQ13" t="str">
        <f t="shared" si="1"/>
        <v>./rx_samples -b 500000 -f 1000000000 -g 14 -r 625000 -w 100000 --handle=A1 -d s12_Test_6-23-21_On_11I.bin</v>
      </c>
      <c r="AR13" t="str">
        <f t="shared" si="12"/>
        <v>s12_Test_6-23-21_On_11I.bin.a1</v>
      </c>
    </row>
    <row r="14" spans="1:44" x14ac:dyDescent="0.25">
      <c r="A14">
        <v>23</v>
      </c>
      <c r="B14">
        <v>12</v>
      </c>
      <c r="C14" s="6">
        <f t="shared" si="2"/>
        <v>2</v>
      </c>
      <c r="D14" s="6">
        <v>0.2</v>
      </c>
      <c r="E14" s="19">
        <v>69.871262910612501</v>
      </c>
      <c r="F14" s="19">
        <v>57.4</v>
      </c>
      <c r="G14" s="19">
        <v>0</v>
      </c>
      <c r="H14" s="19">
        <v>74.516299731333604</v>
      </c>
      <c r="I14" s="19">
        <v>78.400000000000006</v>
      </c>
      <c r="J14" s="19">
        <v>0</v>
      </c>
      <c r="K14" s="19">
        <f t="shared" si="3"/>
        <v>-4.6450368207211028</v>
      </c>
      <c r="L14" s="19">
        <f t="shared" si="4"/>
        <v>-21.000000000000007</v>
      </c>
      <c r="M14" s="6">
        <v>-38.811924783803299</v>
      </c>
      <c r="N14" s="6">
        <v>-58.623651688906499</v>
      </c>
      <c r="O14" s="6">
        <v>999999961.85302699</v>
      </c>
      <c r="P14" s="7">
        <v>-19.505208047575099</v>
      </c>
      <c r="Q14" s="7">
        <v>-38.704907708567703</v>
      </c>
      <c r="R14" s="7">
        <v>999999957.08465505</v>
      </c>
      <c r="S14" s="7">
        <f t="shared" si="5"/>
        <v>-19.3067167362282</v>
      </c>
      <c r="T14" s="29">
        <f t="shared" si="6"/>
        <v>-3.089074677796512E-5</v>
      </c>
      <c r="U14" s="7">
        <f t="shared" si="7"/>
        <v>-19.918743980338796</v>
      </c>
      <c r="V14" s="7">
        <v>-1.2972968518714301</v>
      </c>
      <c r="W14" s="7">
        <v>-20.6291245597202</v>
      </c>
      <c r="X14" s="7">
        <v>1000000443.45855</v>
      </c>
      <c r="Y14" s="7">
        <v>19.637224230685401</v>
      </c>
      <c r="Z14" s="7">
        <v>0.31792499644920602</v>
      </c>
      <c r="AA14" s="7">
        <v>1000000448.22692</v>
      </c>
      <c r="AB14" s="7">
        <f t="shared" si="13"/>
        <v>-20.934521082556831</v>
      </c>
      <c r="AC14" s="29">
        <f t="shared" si="9"/>
        <v>-3.349523373209093E-5</v>
      </c>
      <c r="AD14" s="7">
        <f t="shared" si="10"/>
        <v>-20.947049556169407</v>
      </c>
      <c r="AF14" s="11" t="s">
        <v>2</v>
      </c>
      <c r="AG14" s="11">
        <v>12</v>
      </c>
      <c r="AH14" s="11" t="s">
        <v>47</v>
      </c>
      <c r="AI14" s="1">
        <f t="shared" si="0"/>
        <v>500000</v>
      </c>
      <c r="AJ14" s="2">
        <v>1000000000</v>
      </c>
      <c r="AK14">
        <v>14</v>
      </c>
      <c r="AL14" s="2">
        <v>625000</v>
      </c>
      <c r="AM14" s="1">
        <v>100000</v>
      </c>
      <c r="AN14" t="s">
        <v>14</v>
      </c>
      <c r="AO14" t="s">
        <v>15</v>
      </c>
      <c r="AP14" t="str">
        <f t="shared" si="11"/>
        <v>s12_Test_6-23-21_Off_12I</v>
      </c>
      <c r="AQ14" t="str">
        <f t="shared" si="1"/>
        <v>./rx_samples -b 500000 -f 1000000000 -g 14 -r 625000 -w 100000 --handle=A1 -d s12_Test_6-23-21_Off_12I.bin</v>
      </c>
      <c r="AR14" t="str">
        <f t="shared" si="12"/>
        <v>s12_Test_6-23-21_Off_12I.bin.a1</v>
      </c>
    </row>
    <row r="15" spans="1:44" x14ac:dyDescent="0.25">
      <c r="A15">
        <v>25</v>
      </c>
      <c r="B15">
        <v>13</v>
      </c>
      <c r="C15" s="6">
        <f t="shared" si="2"/>
        <v>1</v>
      </c>
      <c r="D15" s="6">
        <v>0.1</v>
      </c>
      <c r="E15" s="19">
        <v>66.627619319247401</v>
      </c>
      <c r="F15" s="19">
        <v>56.6</v>
      </c>
      <c r="G15" s="19">
        <v>0</v>
      </c>
      <c r="H15" s="19">
        <v>74.484946016168294</v>
      </c>
      <c r="I15" s="19">
        <v>78.3</v>
      </c>
      <c r="J15" s="19">
        <v>0</v>
      </c>
      <c r="K15" s="19">
        <f t="shared" si="3"/>
        <v>-7.857326696920893</v>
      </c>
      <c r="L15" s="19">
        <f t="shared" si="4"/>
        <v>-21.699999999999996</v>
      </c>
      <c r="M15" s="6">
        <v>-40.017240990137502</v>
      </c>
      <c r="N15" s="6">
        <v>-60.018521313868902</v>
      </c>
      <c r="O15" s="6">
        <v>999999961.85302699</v>
      </c>
      <c r="P15" s="7">
        <v>-19.4623660324906</v>
      </c>
      <c r="Q15" s="7">
        <v>-38.820967684379397</v>
      </c>
      <c r="R15" s="7">
        <v>999999961.85302699</v>
      </c>
      <c r="S15" s="7">
        <f t="shared" si="5"/>
        <v>-20.554874957646902</v>
      </c>
      <c r="T15" s="29">
        <f t="shared" si="6"/>
        <v>-3.288779993223504E-5</v>
      </c>
      <c r="U15" s="7">
        <f t="shared" si="7"/>
        <v>-21.197553629489505</v>
      </c>
      <c r="V15" s="7">
        <v>-2.1694679605204801</v>
      </c>
      <c r="W15" s="7">
        <v>-21.503881907135501</v>
      </c>
      <c r="X15" s="7">
        <v>1000000443.45855</v>
      </c>
      <c r="Y15" s="7">
        <v>19.633819234766602</v>
      </c>
      <c r="Z15" s="7">
        <v>0.31452550980976801</v>
      </c>
      <c r="AA15" s="7">
        <v>1000000443.45855</v>
      </c>
      <c r="AB15" s="7">
        <f t="shared" si="13"/>
        <v>-21.803287195287083</v>
      </c>
      <c r="AC15" s="29">
        <f t="shared" si="9"/>
        <v>-3.4885259512459335E-5</v>
      </c>
      <c r="AD15" s="7">
        <f t="shared" si="10"/>
        <v>-21.81840741694527</v>
      </c>
      <c r="AF15" s="11" t="s">
        <v>17</v>
      </c>
      <c r="AG15" s="11">
        <v>13</v>
      </c>
      <c r="AH15" s="11" t="s">
        <v>47</v>
      </c>
      <c r="AI15" s="1">
        <f t="shared" si="0"/>
        <v>500000</v>
      </c>
      <c r="AJ15" s="2">
        <v>1000000000</v>
      </c>
      <c r="AK15">
        <v>14</v>
      </c>
      <c r="AL15" s="2">
        <v>625000</v>
      </c>
      <c r="AM15" s="1">
        <v>100000</v>
      </c>
      <c r="AN15" t="s">
        <v>14</v>
      </c>
      <c r="AO15" t="s">
        <v>15</v>
      </c>
      <c r="AP15" t="str">
        <f t="shared" si="11"/>
        <v>s12_Test_6-23-21_On_13I</v>
      </c>
      <c r="AQ15" t="str">
        <f t="shared" si="1"/>
        <v>./rx_samples -b 500000 -f 1000000000 -g 14 -r 625000 -w 100000 --handle=A1 -d s12_Test_6-23-21_On_13I.bin</v>
      </c>
      <c r="AR15" t="str">
        <f t="shared" si="12"/>
        <v>s12_Test_6-23-21_On_13I.bin.a1</v>
      </c>
    </row>
    <row r="16" spans="1:44" x14ac:dyDescent="0.25">
      <c r="A16">
        <v>27</v>
      </c>
      <c r="B16">
        <v>14</v>
      </c>
      <c r="C16" s="6">
        <f t="shared" si="2"/>
        <v>0.5</v>
      </c>
      <c r="D16" s="6">
        <v>0.05</v>
      </c>
      <c r="E16" s="20">
        <v>62.875494712996499</v>
      </c>
      <c r="F16" s="19">
        <v>54.6</v>
      </c>
      <c r="G16" s="19">
        <v>0</v>
      </c>
      <c r="H16" s="20">
        <v>74.472851181810498</v>
      </c>
      <c r="I16" s="19">
        <v>78.3</v>
      </c>
      <c r="J16" s="19">
        <v>0</v>
      </c>
      <c r="K16" s="19">
        <f t="shared" si="3"/>
        <v>-11.597356468813999</v>
      </c>
      <c r="L16" s="19">
        <f t="shared" si="4"/>
        <v>-23.699999999999996</v>
      </c>
      <c r="M16" s="6">
        <v>-42.077033093879002</v>
      </c>
      <c r="N16" s="6">
        <v>-62.445167018536601</v>
      </c>
      <c r="O16" s="7">
        <v>999999966.62139797</v>
      </c>
      <c r="P16" s="7">
        <v>-19.842416417996098</v>
      </c>
      <c r="Q16" s="7">
        <v>-39.150086648170799</v>
      </c>
      <c r="R16" s="7">
        <v>999999961.85302699</v>
      </c>
      <c r="S16" s="7">
        <f t="shared" si="5"/>
        <v>-22.234616675882904</v>
      </c>
      <c r="T16" s="29">
        <f t="shared" si="6"/>
        <v>-3.5575386681412649E-5</v>
      </c>
      <c r="U16" s="7">
        <f t="shared" si="7"/>
        <v>-23.295080370365802</v>
      </c>
      <c r="V16" s="7">
        <v>-4.1641947661747301</v>
      </c>
      <c r="W16" s="7">
        <v>-23.510029680262601</v>
      </c>
      <c r="X16" s="6">
        <v>1000000443.45855</v>
      </c>
      <c r="Y16" s="7">
        <v>19.636411595317998</v>
      </c>
      <c r="Z16" s="7">
        <v>0.32090787401059501</v>
      </c>
      <c r="AA16" s="6">
        <v>1000000448.22692</v>
      </c>
      <c r="AB16" s="7">
        <f t="shared" si="13"/>
        <v>-23.800606361492729</v>
      </c>
      <c r="AC16" s="29">
        <f t="shared" si="9"/>
        <v>-3.8080970178388366E-5</v>
      </c>
      <c r="AD16" s="7">
        <f t="shared" si="10"/>
        <v>-23.830937554273195</v>
      </c>
      <c r="AF16" s="11" t="s">
        <v>2</v>
      </c>
      <c r="AG16" s="11">
        <v>14</v>
      </c>
      <c r="AH16" s="11" t="s">
        <v>47</v>
      </c>
      <c r="AI16" s="1">
        <f t="shared" si="0"/>
        <v>500000</v>
      </c>
      <c r="AJ16" s="2">
        <v>1000000000</v>
      </c>
      <c r="AK16">
        <v>14</v>
      </c>
      <c r="AL16" s="2">
        <v>625000</v>
      </c>
      <c r="AM16" s="1">
        <v>100000</v>
      </c>
      <c r="AN16" t="s">
        <v>14</v>
      </c>
      <c r="AO16" t="s">
        <v>15</v>
      </c>
      <c r="AP16" t="str">
        <f t="shared" si="11"/>
        <v>s12_Test_6-23-21_Off_14I</v>
      </c>
      <c r="AQ16" t="str">
        <f t="shared" si="1"/>
        <v>./rx_samples -b 500000 -f 1000000000 -g 14 -r 625000 -w 100000 --handle=A1 -d s12_Test_6-23-21_Off_14I.bin</v>
      </c>
      <c r="AR16" t="str">
        <f t="shared" si="12"/>
        <v>s12_Test_6-23-21_Off_14I.bin.a1</v>
      </c>
    </row>
    <row r="17" spans="1:44" x14ac:dyDescent="0.25">
      <c r="A17">
        <v>29</v>
      </c>
      <c r="B17">
        <v>15</v>
      </c>
      <c r="C17" s="6">
        <f t="shared" si="2"/>
        <v>0.3</v>
      </c>
      <c r="D17" s="6">
        <v>0.03</v>
      </c>
      <c r="E17" s="20">
        <v>58.219268834256098</v>
      </c>
      <c r="F17" s="19">
        <v>43.7</v>
      </c>
      <c r="G17" s="19">
        <v>0</v>
      </c>
      <c r="H17" s="20">
        <v>74.472851181810498</v>
      </c>
      <c r="I17" s="19">
        <v>78.3</v>
      </c>
      <c r="J17" s="19">
        <v>0</v>
      </c>
      <c r="K17" s="19">
        <f t="shared" si="3"/>
        <v>-16.253582347554399</v>
      </c>
      <c r="L17" s="19">
        <f t="shared" si="4"/>
        <v>-34.599999999999994</v>
      </c>
      <c r="M17" s="6">
        <v>-45.322555448097397</v>
      </c>
      <c r="N17" s="6">
        <v>-66.652589212491193</v>
      </c>
      <c r="O17" s="7">
        <v>999999971.38977003</v>
      </c>
      <c r="P17" s="7">
        <v>-21.450092388918801</v>
      </c>
      <c r="Q17" s="7">
        <v>-40.631631502268696</v>
      </c>
      <c r="R17" s="7">
        <v>999999961.85302699</v>
      </c>
      <c r="S17" s="7">
        <f t="shared" si="5"/>
        <v>-23.872463059178596</v>
      </c>
      <c r="T17" s="29">
        <f t="shared" si="6"/>
        <v>-3.8195940894685754E-5</v>
      </c>
      <c r="U17" s="7">
        <f t="shared" si="7"/>
        <v>-26.020957710222497</v>
      </c>
      <c r="V17" s="7">
        <v>-7.6247891016429996</v>
      </c>
      <c r="W17" s="7">
        <v>-26.996596094887899</v>
      </c>
      <c r="X17" s="6">
        <v>1000000443.45855</v>
      </c>
      <c r="Y17" s="7">
        <v>19.630960390947401</v>
      </c>
      <c r="Z17" s="7">
        <v>0.31313097478997798</v>
      </c>
      <c r="AA17" s="6">
        <v>1000000443.45855</v>
      </c>
      <c r="AB17" s="7">
        <f t="shared" si="13"/>
        <v>-27.2557494925904</v>
      </c>
      <c r="AC17" s="29">
        <f t="shared" si="9"/>
        <v>-4.3609199188144639E-5</v>
      </c>
      <c r="AD17" s="7">
        <f t="shared" si="10"/>
        <v>-27.309727069677876</v>
      </c>
      <c r="AF17" s="11" t="s">
        <v>17</v>
      </c>
      <c r="AG17" s="11">
        <v>15</v>
      </c>
      <c r="AH17" s="11" t="s">
        <v>47</v>
      </c>
      <c r="AI17" s="1">
        <f t="shared" si="0"/>
        <v>500000</v>
      </c>
      <c r="AJ17" s="2">
        <v>1000000000</v>
      </c>
      <c r="AK17">
        <v>14</v>
      </c>
      <c r="AL17" s="2">
        <v>625000</v>
      </c>
      <c r="AM17" s="1">
        <v>100000</v>
      </c>
      <c r="AN17" t="s">
        <v>14</v>
      </c>
      <c r="AO17" t="s">
        <v>15</v>
      </c>
      <c r="AP17" t="str">
        <f t="shared" si="11"/>
        <v>s12_Test_6-23-21_On_15I</v>
      </c>
      <c r="AQ17" t="str">
        <f t="shared" si="1"/>
        <v>./rx_samples -b 500000 -f 1000000000 -g 14 -r 625000 -w 100000 --handle=A1 -d s12_Test_6-23-21_On_15I.bin</v>
      </c>
      <c r="AR17" t="str">
        <f t="shared" si="12"/>
        <v>s12_Test_6-23-21_On_15I.bin.a1</v>
      </c>
    </row>
    <row r="18" spans="1:44" x14ac:dyDescent="0.25">
      <c r="E18" s="10" t="s">
        <v>54</v>
      </c>
      <c r="H18" s="10" t="s">
        <v>55</v>
      </c>
      <c r="T18" s="27">
        <f t="shared" si="6"/>
        <v>0</v>
      </c>
      <c r="AC18" s="28">
        <f t="shared" si="9"/>
        <v>0</v>
      </c>
      <c r="AF18" s="11" t="s">
        <v>2</v>
      </c>
      <c r="AG18" s="11">
        <v>16</v>
      </c>
      <c r="AH18" s="11" t="s">
        <v>47</v>
      </c>
      <c r="AI18" s="1">
        <f t="shared" si="0"/>
        <v>500000</v>
      </c>
      <c r="AJ18" s="2">
        <v>1000000000</v>
      </c>
      <c r="AK18">
        <v>14</v>
      </c>
      <c r="AL18" s="2">
        <v>625000</v>
      </c>
      <c r="AM18" s="1">
        <v>100000</v>
      </c>
      <c r="AN18" t="s">
        <v>14</v>
      </c>
      <c r="AO18" t="s">
        <v>15</v>
      </c>
      <c r="AP18" t="str">
        <f t="shared" si="11"/>
        <v>s12_Test_6-23-21_Off_16I</v>
      </c>
      <c r="AQ18" t="str">
        <f t="shared" si="1"/>
        <v>./rx_samples -b 500000 -f 1000000000 -g 14 -r 625000 -w 100000 --handle=A1 -d s12_Test_6-23-21_Off_16I.bin</v>
      </c>
      <c r="AR18" t="str">
        <f t="shared" si="12"/>
        <v>s12_Test_6-23-21_Off_16I.bin.a1</v>
      </c>
    </row>
    <row r="19" spans="1:44" x14ac:dyDescent="0.25">
      <c r="E19" s="4" t="s">
        <v>68</v>
      </c>
      <c r="F19" s="4" t="s">
        <v>43</v>
      </c>
      <c r="G19" s="4" t="s">
        <v>44</v>
      </c>
      <c r="H19" s="4" t="s">
        <v>42</v>
      </c>
      <c r="I19" s="4" t="s">
        <v>43</v>
      </c>
      <c r="J19" s="4" t="s">
        <v>44</v>
      </c>
      <c r="K19" s="5" t="s">
        <v>52</v>
      </c>
      <c r="L19" s="5" t="s">
        <v>77</v>
      </c>
      <c r="M19" s="15" t="s">
        <v>71</v>
      </c>
      <c r="N19" t="s">
        <v>76</v>
      </c>
      <c r="T19" s="27">
        <f t="shared" si="6"/>
        <v>0</v>
      </c>
      <c r="AC19" s="28">
        <f t="shared" si="9"/>
        <v>0</v>
      </c>
      <c r="AF19" s="11" t="s">
        <v>17</v>
      </c>
      <c r="AG19" s="11">
        <v>17</v>
      </c>
      <c r="AH19" s="11" t="s">
        <v>47</v>
      </c>
      <c r="AI19" s="1">
        <f t="shared" si="0"/>
        <v>500000</v>
      </c>
      <c r="AJ19" s="2">
        <v>1000000000</v>
      </c>
      <c r="AK19">
        <v>14</v>
      </c>
      <c r="AL19" s="2">
        <v>625000</v>
      </c>
      <c r="AM19" s="1">
        <v>100000</v>
      </c>
      <c r="AN19" t="s">
        <v>14</v>
      </c>
      <c r="AO19" t="s">
        <v>15</v>
      </c>
      <c r="AP19" t="str">
        <f t="shared" si="11"/>
        <v>s12_Test_6-23-21_On_17I</v>
      </c>
      <c r="AQ19" t="str">
        <f t="shared" si="1"/>
        <v>./rx_samples -b 500000 -f 1000000000 -g 14 -r 625000 -w 100000 --handle=A1 -d s12_Test_6-23-21_On_17I.bin</v>
      </c>
      <c r="AR19" t="str">
        <f t="shared" si="12"/>
        <v>s12_Test_6-23-21_On_17I.bin.a1</v>
      </c>
    </row>
    <row r="20" spans="1:44" x14ac:dyDescent="0.25">
      <c r="B20" s="9" t="s">
        <v>22</v>
      </c>
      <c r="C20" s="8"/>
      <c r="E20">
        <v>52.5666947051864</v>
      </c>
      <c r="F20">
        <v>-6.7</v>
      </c>
      <c r="G20">
        <v>-5000</v>
      </c>
      <c r="H20">
        <v>74.4822093516525</v>
      </c>
      <c r="I20">
        <v>78.3</v>
      </c>
      <c r="J20">
        <v>0</v>
      </c>
      <c r="K20" s="7">
        <f>E20-H20</f>
        <v>-21.9155146464661</v>
      </c>
      <c r="L20" s="7">
        <f>F20-I20</f>
        <v>-85</v>
      </c>
      <c r="M20" s="14">
        <f>K20-L20</f>
        <v>63.0844853535339</v>
      </c>
      <c r="N20">
        <f>K20/2000000</f>
        <v>-1.0957757323233051E-5</v>
      </c>
      <c r="T20" s="27">
        <f t="shared" si="6"/>
        <v>0</v>
      </c>
      <c r="AC20" s="28">
        <f t="shared" si="9"/>
        <v>0</v>
      </c>
      <c r="AF20" s="11" t="s">
        <v>2</v>
      </c>
      <c r="AG20" s="11">
        <v>18</v>
      </c>
      <c r="AH20" s="11" t="s">
        <v>47</v>
      </c>
      <c r="AI20" s="1">
        <f t="shared" si="0"/>
        <v>500000</v>
      </c>
      <c r="AJ20" s="2">
        <v>1000000000</v>
      </c>
      <c r="AK20">
        <v>14</v>
      </c>
      <c r="AL20" s="2">
        <v>625000</v>
      </c>
      <c r="AM20" s="1">
        <v>100000</v>
      </c>
      <c r="AN20" t="s">
        <v>14</v>
      </c>
      <c r="AO20" t="s">
        <v>15</v>
      </c>
      <c r="AP20" t="str">
        <f t="shared" si="11"/>
        <v>s12_Test_6-23-21_Off_18I</v>
      </c>
      <c r="AQ20" t="str">
        <f t="shared" si="1"/>
        <v>./rx_samples -b 500000 -f 1000000000 -g 14 -r 625000 -w 100000 --handle=A1 -d s12_Test_6-23-21_Off_18I.bin</v>
      </c>
      <c r="AR20" t="str">
        <f t="shared" si="12"/>
        <v>s12_Test_6-23-21_Off_18I.bin.a1</v>
      </c>
    </row>
    <row r="21" spans="1:44" x14ac:dyDescent="0.25">
      <c r="B21" s="8" t="s">
        <v>23</v>
      </c>
      <c r="C21" s="8" t="s">
        <v>24</v>
      </c>
      <c r="E21">
        <v>52.605158373202002</v>
      </c>
      <c r="F21">
        <v>-7.4</v>
      </c>
      <c r="G21">
        <v>-6250</v>
      </c>
      <c r="H21">
        <v>74.4822093516525</v>
      </c>
      <c r="I21">
        <v>78.3</v>
      </c>
      <c r="J21">
        <v>0</v>
      </c>
      <c r="K21" s="7">
        <f t="shared" ref="K21:K34" si="14">E21-H21</f>
        <v>-21.877050978450498</v>
      </c>
      <c r="L21" s="7">
        <f t="shared" si="3"/>
        <v>-85.7</v>
      </c>
      <c r="M21" s="14">
        <f t="shared" ref="M21:M34" si="15">K21-L21</f>
        <v>63.822949021549505</v>
      </c>
      <c r="N21">
        <f t="shared" ref="N21:N34" si="16">K21/2000000</f>
        <v>-1.093852548922525E-5</v>
      </c>
      <c r="T21" s="27">
        <f t="shared" si="6"/>
        <v>0</v>
      </c>
      <c r="AC21" s="28">
        <f t="shared" si="9"/>
        <v>0</v>
      </c>
      <c r="AF21" s="11" t="s">
        <v>17</v>
      </c>
      <c r="AG21" s="11">
        <v>19</v>
      </c>
      <c r="AH21" s="11" t="s">
        <v>47</v>
      </c>
      <c r="AI21" s="1">
        <f t="shared" si="0"/>
        <v>500000</v>
      </c>
      <c r="AJ21" s="2">
        <v>1000000000</v>
      </c>
      <c r="AK21">
        <v>14</v>
      </c>
      <c r="AL21" s="2">
        <v>625000</v>
      </c>
      <c r="AM21" s="1">
        <v>100000</v>
      </c>
      <c r="AN21" t="s">
        <v>14</v>
      </c>
      <c r="AO21" t="s">
        <v>15</v>
      </c>
      <c r="AP21" t="str">
        <f t="shared" si="11"/>
        <v>s12_Test_6-23-21_On_19I</v>
      </c>
      <c r="AQ21" t="str">
        <f t="shared" si="1"/>
        <v>./rx_samples -b 500000 -f 1000000000 -g 14 -r 625000 -w 100000 --handle=A1 -d s12_Test_6-23-21_On_19I.bin</v>
      </c>
      <c r="AR21" t="str">
        <f t="shared" si="12"/>
        <v>s12_Test_6-23-21_On_19I.bin.a1</v>
      </c>
    </row>
    <row r="22" spans="1:44" x14ac:dyDescent="0.25">
      <c r="B22" s="8" t="s">
        <v>3</v>
      </c>
      <c r="C22" s="8" t="s">
        <v>21</v>
      </c>
      <c r="E22">
        <v>69.125861107233504</v>
      </c>
      <c r="F22">
        <v>53.5</v>
      </c>
      <c r="G22">
        <v>0</v>
      </c>
      <c r="H22">
        <v>74.4822093516525</v>
      </c>
      <c r="I22">
        <v>78.3</v>
      </c>
      <c r="J22">
        <v>0</v>
      </c>
      <c r="K22" s="7">
        <f t="shared" si="14"/>
        <v>-5.3563482444189958</v>
      </c>
      <c r="L22" s="7">
        <f t="shared" si="3"/>
        <v>-24.799999999999997</v>
      </c>
      <c r="M22" s="14">
        <f t="shared" si="15"/>
        <v>19.443651755581001</v>
      </c>
      <c r="N22">
        <f t="shared" si="16"/>
        <v>-2.6781741222094979E-6</v>
      </c>
      <c r="T22" s="27">
        <f t="shared" si="6"/>
        <v>0</v>
      </c>
      <c r="AC22" s="28">
        <f t="shared" si="9"/>
        <v>0</v>
      </c>
      <c r="AF22" s="11" t="s">
        <v>2</v>
      </c>
      <c r="AG22" s="11">
        <v>20</v>
      </c>
      <c r="AH22" s="11" t="s">
        <v>47</v>
      </c>
      <c r="AI22" s="1">
        <f t="shared" si="0"/>
        <v>500000</v>
      </c>
      <c r="AJ22" s="2">
        <v>1000000000</v>
      </c>
      <c r="AK22">
        <v>14</v>
      </c>
      <c r="AL22" s="2">
        <v>625000</v>
      </c>
      <c r="AM22" s="1">
        <v>100000</v>
      </c>
      <c r="AN22" t="s">
        <v>14</v>
      </c>
      <c r="AO22" t="s">
        <v>15</v>
      </c>
      <c r="AP22" t="str">
        <f t="shared" si="11"/>
        <v>s12_Test_6-23-21_Off_20I</v>
      </c>
      <c r="AQ22" t="str">
        <f t="shared" si="1"/>
        <v>./rx_samples -b 500000 -f 1000000000 -g 14 -r 625000 -w 100000 --handle=A1 -d s12_Test_6-23-21_Off_20I.bin</v>
      </c>
      <c r="AR22" t="str">
        <f t="shared" si="12"/>
        <v>s12_Test_6-23-21_Off_20I.bin.a1</v>
      </c>
    </row>
    <row r="23" spans="1:44" x14ac:dyDescent="0.25">
      <c r="B23" s="8" t="s">
        <v>3</v>
      </c>
      <c r="C23" s="8" t="s">
        <v>20</v>
      </c>
      <c r="E23">
        <v>78.319645462445493</v>
      </c>
      <c r="F23">
        <v>66.8</v>
      </c>
      <c r="G23">
        <v>0</v>
      </c>
      <c r="H23">
        <v>74.4822093516525</v>
      </c>
      <c r="I23">
        <v>78.3</v>
      </c>
      <c r="J23">
        <v>0</v>
      </c>
      <c r="K23" s="7">
        <f t="shared" si="14"/>
        <v>3.8374361107929928</v>
      </c>
      <c r="L23" s="7">
        <f t="shared" si="3"/>
        <v>-11.5</v>
      </c>
      <c r="M23" s="14">
        <f t="shared" si="15"/>
        <v>15.337436110792993</v>
      </c>
      <c r="N23">
        <f t="shared" si="16"/>
        <v>1.9187180553964964E-6</v>
      </c>
      <c r="T23" s="27">
        <f t="shared" si="6"/>
        <v>0</v>
      </c>
      <c r="AC23" s="28">
        <f t="shared" si="9"/>
        <v>0</v>
      </c>
      <c r="AF23" s="11" t="s">
        <v>17</v>
      </c>
      <c r="AG23" s="11">
        <v>21</v>
      </c>
      <c r="AH23" s="11" t="s">
        <v>47</v>
      </c>
      <c r="AI23" s="1">
        <f t="shared" si="0"/>
        <v>500000</v>
      </c>
      <c r="AJ23" s="2">
        <v>1000000000</v>
      </c>
      <c r="AK23">
        <v>14</v>
      </c>
      <c r="AL23" s="2">
        <v>625000</v>
      </c>
      <c r="AM23" s="1">
        <v>100000</v>
      </c>
      <c r="AN23" t="s">
        <v>14</v>
      </c>
      <c r="AO23" t="s">
        <v>15</v>
      </c>
      <c r="AP23" t="str">
        <f t="shared" si="11"/>
        <v>s12_Test_6-23-21_On_21I</v>
      </c>
      <c r="AQ23" t="str">
        <f t="shared" si="1"/>
        <v>./rx_samples -b 500000 -f 1000000000 -g 14 -r 625000 -w 100000 --handle=A1 -d s12_Test_6-23-21_On_21I.bin</v>
      </c>
      <c r="AR23" t="str">
        <f t="shared" si="12"/>
        <v>s12_Test_6-23-21_On_21I.bin.a1</v>
      </c>
    </row>
    <row r="24" spans="1:44" x14ac:dyDescent="0.25">
      <c r="B24" s="8" t="s">
        <v>25</v>
      </c>
      <c r="C24" s="8">
        <f>20+12.4</f>
        <v>32.4</v>
      </c>
      <c r="E24">
        <v>78.263455267201095</v>
      </c>
      <c r="F24">
        <v>61.6</v>
      </c>
      <c r="G24">
        <v>0</v>
      </c>
      <c r="H24">
        <v>74.4822093516525</v>
      </c>
      <c r="I24">
        <v>78.3</v>
      </c>
      <c r="J24">
        <v>0</v>
      </c>
      <c r="K24" s="7">
        <f t="shared" si="14"/>
        <v>3.7812459155485953</v>
      </c>
      <c r="L24" s="7">
        <f t="shared" si="3"/>
        <v>-16.699999999999996</v>
      </c>
      <c r="M24" s="14">
        <f t="shared" si="15"/>
        <v>20.481245915548591</v>
      </c>
      <c r="N24">
        <f t="shared" si="16"/>
        <v>1.8906229577742977E-6</v>
      </c>
      <c r="T24" s="27">
        <f t="shared" si="6"/>
        <v>0</v>
      </c>
      <c r="AC24" s="28">
        <f t="shared" si="9"/>
        <v>0</v>
      </c>
      <c r="AF24" s="11" t="s">
        <v>2</v>
      </c>
      <c r="AG24" s="11">
        <v>22</v>
      </c>
      <c r="AH24" s="11" t="s">
        <v>47</v>
      </c>
      <c r="AI24" s="1">
        <f t="shared" si="0"/>
        <v>500000</v>
      </c>
      <c r="AJ24" s="2">
        <v>1000000000</v>
      </c>
      <c r="AK24">
        <v>14</v>
      </c>
      <c r="AL24" s="2">
        <v>625000</v>
      </c>
      <c r="AM24" s="1">
        <v>100000</v>
      </c>
      <c r="AN24" t="s">
        <v>14</v>
      </c>
      <c r="AO24" t="s">
        <v>15</v>
      </c>
      <c r="AP24" t="str">
        <f t="shared" si="11"/>
        <v>s12_Test_6-23-21_Off_22I</v>
      </c>
      <c r="AQ24" t="str">
        <f t="shared" si="1"/>
        <v>./rx_samples -b 500000 -f 1000000000 -g 14 -r 625000 -w 100000 --handle=A1 -d s12_Test_6-23-21_Off_22I.bin</v>
      </c>
      <c r="AR24" t="str">
        <f t="shared" si="12"/>
        <v>s12_Test_6-23-21_Off_22I.bin.a1</v>
      </c>
    </row>
    <row r="25" spans="1:44" x14ac:dyDescent="0.25">
      <c r="E25">
        <v>77.722602006242397</v>
      </c>
      <c r="F25">
        <v>58.3</v>
      </c>
      <c r="G25">
        <v>0</v>
      </c>
      <c r="H25">
        <v>74.4822093516525</v>
      </c>
      <c r="I25">
        <v>78.3</v>
      </c>
      <c r="J25">
        <v>0</v>
      </c>
      <c r="K25" s="7">
        <f t="shared" si="14"/>
        <v>3.2403926545898969</v>
      </c>
      <c r="L25" s="7">
        <f t="shared" si="3"/>
        <v>-20</v>
      </c>
      <c r="M25" s="14">
        <f t="shared" si="15"/>
        <v>23.240392654589897</v>
      </c>
      <c r="N25">
        <f t="shared" si="16"/>
        <v>1.6201963272949484E-6</v>
      </c>
      <c r="T25" s="27">
        <f t="shared" si="6"/>
        <v>0</v>
      </c>
      <c r="AC25" s="28">
        <f t="shared" si="9"/>
        <v>0</v>
      </c>
      <c r="AF25" s="11" t="s">
        <v>17</v>
      </c>
      <c r="AG25" s="11">
        <v>23</v>
      </c>
      <c r="AH25" s="11" t="s">
        <v>47</v>
      </c>
      <c r="AI25" s="1">
        <f t="shared" si="0"/>
        <v>500000</v>
      </c>
      <c r="AJ25" s="2">
        <v>1000000000</v>
      </c>
      <c r="AK25">
        <v>14</v>
      </c>
      <c r="AL25" s="2">
        <v>625000</v>
      </c>
      <c r="AM25" s="1">
        <v>100000</v>
      </c>
      <c r="AN25" t="s">
        <v>14</v>
      </c>
      <c r="AO25" t="s">
        <v>15</v>
      </c>
      <c r="AP25" t="str">
        <f t="shared" si="11"/>
        <v>s12_Test_6-23-21_On_23I</v>
      </c>
      <c r="AQ25" t="str">
        <f t="shared" si="1"/>
        <v>./rx_samples -b 500000 -f 1000000000 -g 14 -r 625000 -w 100000 --handle=A1 -d s12_Test_6-23-21_On_23I.bin</v>
      </c>
      <c r="AR25" t="str">
        <f t="shared" si="12"/>
        <v>s12_Test_6-23-21_On_23I.bin.a1</v>
      </c>
    </row>
    <row r="26" spans="1:44" x14ac:dyDescent="0.25">
      <c r="B26" s="10" t="s">
        <v>58</v>
      </c>
      <c r="E26">
        <v>77.187591274547501</v>
      </c>
      <c r="F26">
        <v>58.3</v>
      </c>
      <c r="G26">
        <v>0</v>
      </c>
      <c r="H26">
        <v>74.4822093516525</v>
      </c>
      <c r="I26">
        <v>78.3</v>
      </c>
      <c r="J26">
        <v>0</v>
      </c>
      <c r="K26" s="7">
        <f t="shared" si="14"/>
        <v>2.7053819228950005</v>
      </c>
      <c r="L26" s="7">
        <f t="shared" si="3"/>
        <v>-20</v>
      </c>
      <c r="M26" s="14">
        <f t="shared" si="15"/>
        <v>22.705381922895</v>
      </c>
      <c r="N26">
        <f t="shared" si="16"/>
        <v>1.3526909614475003E-6</v>
      </c>
      <c r="T26" s="27">
        <f t="shared" si="6"/>
        <v>0</v>
      </c>
      <c r="AC26" s="28">
        <f t="shared" si="9"/>
        <v>0</v>
      </c>
      <c r="AF26" s="11" t="s">
        <v>2</v>
      </c>
      <c r="AG26" s="11">
        <v>24</v>
      </c>
      <c r="AH26" s="11" t="s">
        <v>47</v>
      </c>
      <c r="AI26" s="1">
        <f t="shared" si="0"/>
        <v>500000</v>
      </c>
      <c r="AJ26" s="2">
        <v>1000000000</v>
      </c>
      <c r="AK26">
        <v>14</v>
      </c>
      <c r="AL26" s="2">
        <v>625000</v>
      </c>
      <c r="AM26" s="1">
        <v>100000</v>
      </c>
      <c r="AN26" t="s">
        <v>14</v>
      </c>
      <c r="AO26" t="s">
        <v>15</v>
      </c>
      <c r="AP26" t="str">
        <f t="shared" si="11"/>
        <v>s12_Test_6-23-21_Off_24I</v>
      </c>
      <c r="AQ26" t="str">
        <f t="shared" si="1"/>
        <v>./rx_samples -b 500000 -f 1000000000 -g 14 -r 625000 -w 100000 --handle=A1 -d s12_Test_6-23-21_Off_24I.bin</v>
      </c>
      <c r="AR26" t="str">
        <f t="shared" si="12"/>
        <v>s12_Test_6-23-21_Off_24I.bin.a1</v>
      </c>
    </row>
    <row r="27" spans="1:44" x14ac:dyDescent="0.25">
      <c r="B27" t="s">
        <v>59</v>
      </c>
      <c r="C27" t="s">
        <v>60</v>
      </c>
      <c r="E27">
        <v>76.563308486411202</v>
      </c>
      <c r="F27">
        <v>58.2</v>
      </c>
      <c r="G27">
        <v>0</v>
      </c>
      <c r="H27">
        <v>74.4822093516525</v>
      </c>
      <c r="I27">
        <v>78.3</v>
      </c>
      <c r="J27">
        <v>0</v>
      </c>
      <c r="K27" s="7">
        <f t="shared" si="14"/>
        <v>2.081099134758702</v>
      </c>
      <c r="L27" s="7">
        <f t="shared" si="3"/>
        <v>-20.099999999999994</v>
      </c>
      <c r="M27" s="14">
        <f t="shared" si="15"/>
        <v>22.181099134758696</v>
      </c>
      <c r="N27">
        <f t="shared" si="16"/>
        <v>1.0405495673793511E-6</v>
      </c>
      <c r="T27" s="27">
        <f t="shared" si="6"/>
        <v>0</v>
      </c>
      <c r="AC27" s="28">
        <f t="shared" si="9"/>
        <v>0</v>
      </c>
      <c r="AF27" s="11" t="s">
        <v>17</v>
      </c>
      <c r="AG27" s="11">
        <v>25</v>
      </c>
      <c r="AH27" s="11" t="s">
        <v>47</v>
      </c>
      <c r="AI27" s="1">
        <f t="shared" si="0"/>
        <v>500000</v>
      </c>
      <c r="AJ27" s="2">
        <v>1000000000</v>
      </c>
      <c r="AK27">
        <v>14</v>
      </c>
      <c r="AL27" s="2">
        <v>625000</v>
      </c>
      <c r="AM27" s="1">
        <v>100000</v>
      </c>
      <c r="AN27" t="s">
        <v>14</v>
      </c>
      <c r="AO27" t="s">
        <v>15</v>
      </c>
      <c r="AP27" t="str">
        <f t="shared" si="11"/>
        <v>s12_Test_6-23-21_On_25I</v>
      </c>
      <c r="AQ27" t="str">
        <f t="shared" si="1"/>
        <v>./rx_samples -b 500000 -f 1000000000 -g 14 -r 625000 -w 100000 --handle=A1 -d s12_Test_6-23-21_On_25I.bin</v>
      </c>
      <c r="AR27" t="str">
        <f t="shared" si="12"/>
        <v>s12_Test_6-23-21_On_25I.bin.a1</v>
      </c>
    </row>
    <row r="28" spans="1:44" x14ac:dyDescent="0.25">
      <c r="B28" t="s">
        <v>16</v>
      </c>
      <c r="C28" t="s">
        <v>61</v>
      </c>
      <c r="D28" s="8"/>
      <c r="E28">
        <v>75.705233529589506</v>
      </c>
      <c r="F28">
        <v>58.2</v>
      </c>
      <c r="G28">
        <v>0</v>
      </c>
      <c r="H28">
        <v>74.4822093516525</v>
      </c>
      <c r="I28">
        <v>78.3</v>
      </c>
      <c r="J28">
        <v>0</v>
      </c>
      <c r="K28" s="7">
        <f t="shared" si="14"/>
        <v>1.2230241779370061</v>
      </c>
      <c r="L28" s="7">
        <f t="shared" si="3"/>
        <v>-20.099999999999994</v>
      </c>
      <c r="M28" s="14">
        <f t="shared" si="15"/>
        <v>21.323024177937</v>
      </c>
      <c r="N28">
        <f t="shared" si="16"/>
        <v>6.1151208896850309E-7</v>
      </c>
      <c r="T28" s="27">
        <f t="shared" si="6"/>
        <v>0</v>
      </c>
      <c r="AC28" s="28">
        <f t="shared" si="9"/>
        <v>0</v>
      </c>
      <c r="AF28" s="11" t="s">
        <v>2</v>
      </c>
      <c r="AG28" s="11">
        <v>26</v>
      </c>
      <c r="AH28" s="11" t="s">
        <v>47</v>
      </c>
      <c r="AI28" s="1">
        <f t="shared" si="0"/>
        <v>500000</v>
      </c>
      <c r="AJ28" s="2">
        <v>1000000000</v>
      </c>
      <c r="AK28">
        <v>14</v>
      </c>
      <c r="AL28" s="2">
        <v>625000</v>
      </c>
      <c r="AM28" s="1">
        <v>100000</v>
      </c>
      <c r="AN28" t="s">
        <v>14</v>
      </c>
      <c r="AO28" t="s">
        <v>15</v>
      </c>
      <c r="AP28" t="str">
        <f t="shared" si="11"/>
        <v>s12_Test_6-23-21_Off_26I</v>
      </c>
      <c r="AQ28" t="str">
        <f t="shared" si="1"/>
        <v>./rx_samples -b 500000 -f 1000000000 -g 14 -r 625000 -w 100000 --handle=A1 -d s12_Test_6-23-21_Off_26I.bin</v>
      </c>
      <c r="AR28" t="str">
        <f t="shared" si="12"/>
        <v>s12_Test_6-23-21_Off_26I.bin.a1</v>
      </c>
    </row>
    <row r="29" spans="1:44" x14ac:dyDescent="0.25">
      <c r="B29" t="s">
        <v>62</v>
      </c>
      <c r="C29" t="s">
        <v>63</v>
      </c>
      <c r="D29" s="8"/>
      <c r="E29">
        <v>74.835724308666997</v>
      </c>
      <c r="F29">
        <v>58.1</v>
      </c>
      <c r="G29">
        <v>0</v>
      </c>
      <c r="H29">
        <v>74.4822093516525</v>
      </c>
      <c r="I29">
        <v>78.3</v>
      </c>
      <c r="J29">
        <v>0</v>
      </c>
      <c r="K29" s="7">
        <f t="shared" si="14"/>
        <v>0.35351495701449664</v>
      </c>
      <c r="L29" s="7">
        <f t="shared" si="3"/>
        <v>-20.199999999999996</v>
      </c>
      <c r="M29" s="14">
        <f t="shared" si="15"/>
        <v>20.553514957014492</v>
      </c>
      <c r="N29">
        <f t="shared" si="16"/>
        <v>1.7675747850724831E-7</v>
      </c>
      <c r="T29" s="27">
        <f t="shared" si="6"/>
        <v>0</v>
      </c>
      <c r="AC29" s="28">
        <f t="shared" si="9"/>
        <v>0</v>
      </c>
      <c r="AF29" s="11" t="s">
        <v>17</v>
      </c>
      <c r="AG29" s="11">
        <v>27</v>
      </c>
      <c r="AH29" s="11" t="s">
        <v>47</v>
      </c>
      <c r="AI29" s="1">
        <f t="shared" si="0"/>
        <v>500000</v>
      </c>
      <c r="AJ29" s="2">
        <v>1000000000</v>
      </c>
      <c r="AK29">
        <v>14</v>
      </c>
      <c r="AL29" s="2">
        <v>625000</v>
      </c>
      <c r="AM29" s="1">
        <v>100000</v>
      </c>
      <c r="AN29" t="s">
        <v>14</v>
      </c>
      <c r="AO29" t="s">
        <v>15</v>
      </c>
      <c r="AP29" t="str">
        <f t="shared" si="11"/>
        <v>s12_Test_6-23-21_On_27I</v>
      </c>
      <c r="AQ29" t="str">
        <f t="shared" ref="AQ29:AQ32" si="17">_xlfn.CONCAT("./rx_samples -b ",AI29," -f ", AJ29, " -g ",AK29, " -r ",AL29, " -w ", AM29, " --handle=A1", " -d ", AP29, ".bin")</f>
        <v>./rx_samples -b 500000 -f 1000000000 -g 14 -r 625000 -w 100000 --handle=A1 -d s12_Test_6-23-21_On_27I.bin</v>
      </c>
      <c r="AR29" t="str">
        <f t="shared" ref="AR29:AR32" si="18">_xlfn.CONCAT(AP29,".bin.a1")</f>
        <v>s12_Test_6-23-21_On_27I.bin.a1</v>
      </c>
    </row>
    <row r="30" spans="1:44" x14ac:dyDescent="0.25">
      <c r="B30" t="s">
        <v>64</v>
      </c>
      <c r="C30" t="s">
        <v>65</v>
      </c>
      <c r="D30" s="8"/>
      <c r="E30">
        <v>73.4592792274034</v>
      </c>
      <c r="F30">
        <v>57.9</v>
      </c>
      <c r="G30">
        <v>0</v>
      </c>
      <c r="H30">
        <v>74.4822093516525</v>
      </c>
      <c r="I30">
        <v>78.3</v>
      </c>
      <c r="J30">
        <v>0</v>
      </c>
      <c r="K30" s="7">
        <f t="shared" si="14"/>
        <v>-1.0229301242491005</v>
      </c>
      <c r="L30" s="7">
        <f t="shared" si="3"/>
        <v>-20.399999999999999</v>
      </c>
      <c r="M30" s="14">
        <f t="shared" si="15"/>
        <v>19.377069875750898</v>
      </c>
      <c r="N30">
        <f t="shared" si="16"/>
        <v>-5.1146506212455026E-7</v>
      </c>
      <c r="T30" s="27">
        <f t="shared" si="6"/>
        <v>0</v>
      </c>
      <c r="AC30" s="28">
        <f t="shared" si="9"/>
        <v>0</v>
      </c>
      <c r="AF30" s="11" t="s">
        <v>2</v>
      </c>
      <c r="AG30" s="11">
        <v>28</v>
      </c>
      <c r="AH30" s="11" t="s">
        <v>47</v>
      </c>
      <c r="AI30" s="1">
        <f t="shared" si="0"/>
        <v>500000</v>
      </c>
      <c r="AJ30" s="2">
        <v>1000000000</v>
      </c>
      <c r="AK30">
        <v>14</v>
      </c>
      <c r="AL30" s="2">
        <v>625000</v>
      </c>
      <c r="AM30" s="1">
        <v>100000</v>
      </c>
      <c r="AN30" t="s">
        <v>14</v>
      </c>
      <c r="AO30" t="s">
        <v>15</v>
      </c>
      <c r="AP30" t="str">
        <f t="shared" si="11"/>
        <v>s12_Test_6-23-21_Off_28I</v>
      </c>
      <c r="AQ30" t="str">
        <f t="shared" si="17"/>
        <v>./rx_samples -b 500000 -f 1000000000 -g 14 -r 625000 -w 100000 --handle=A1 -d s12_Test_6-23-21_Off_28I.bin</v>
      </c>
      <c r="AR30" t="str">
        <f t="shared" si="18"/>
        <v>s12_Test_6-23-21_Off_28I.bin.a1</v>
      </c>
    </row>
    <row r="31" spans="1:44" x14ac:dyDescent="0.25">
      <c r="B31" t="s">
        <v>66</v>
      </c>
      <c r="C31" t="s">
        <v>2</v>
      </c>
      <c r="D31" s="8"/>
      <c r="E31">
        <v>69.871262910612501</v>
      </c>
      <c r="F31">
        <v>57.4</v>
      </c>
      <c r="G31">
        <v>0</v>
      </c>
      <c r="H31">
        <v>74.4822093516525</v>
      </c>
      <c r="I31">
        <v>78.3</v>
      </c>
      <c r="J31">
        <v>0</v>
      </c>
      <c r="K31" s="7">
        <f t="shared" si="14"/>
        <v>-4.6109464410399994</v>
      </c>
      <c r="L31" s="7">
        <f t="shared" si="3"/>
        <v>-20.9</v>
      </c>
      <c r="M31" s="14">
        <f t="shared" si="15"/>
        <v>16.289053558959999</v>
      </c>
      <c r="N31">
        <f t="shared" si="16"/>
        <v>-2.3054732205199995E-6</v>
      </c>
      <c r="T31" s="27">
        <f t="shared" si="6"/>
        <v>0</v>
      </c>
      <c r="AC31" s="28">
        <f t="shared" si="9"/>
        <v>0</v>
      </c>
      <c r="AF31" s="11" t="s">
        <v>17</v>
      </c>
      <c r="AG31" s="11">
        <v>29</v>
      </c>
      <c r="AH31" s="11" t="s">
        <v>47</v>
      </c>
      <c r="AI31" s="1">
        <f t="shared" si="0"/>
        <v>500000</v>
      </c>
      <c r="AJ31" s="2">
        <v>1000000000</v>
      </c>
      <c r="AK31">
        <v>14</v>
      </c>
      <c r="AL31" s="2">
        <v>625000</v>
      </c>
      <c r="AM31" s="1">
        <v>100000</v>
      </c>
      <c r="AN31" t="s">
        <v>14</v>
      </c>
      <c r="AO31" t="s">
        <v>15</v>
      </c>
      <c r="AP31" t="str">
        <f t="shared" si="11"/>
        <v>s12_Test_6-23-21_On_29I</v>
      </c>
      <c r="AQ31" t="str">
        <f t="shared" si="17"/>
        <v>./rx_samples -b 500000 -f 1000000000 -g 14 -r 625000 -w 100000 --handle=A1 -d s12_Test_6-23-21_On_29I.bin</v>
      </c>
      <c r="AR31" t="str">
        <f t="shared" si="18"/>
        <v>s12_Test_6-23-21_On_29I.bin.a1</v>
      </c>
    </row>
    <row r="32" spans="1:44" x14ac:dyDescent="0.25">
      <c r="B32" t="s">
        <v>67</v>
      </c>
      <c r="C32" t="s">
        <v>2</v>
      </c>
      <c r="D32" s="8"/>
      <c r="E32">
        <v>66.627619319247401</v>
      </c>
      <c r="F32">
        <v>56.6</v>
      </c>
      <c r="G32">
        <v>0</v>
      </c>
      <c r="H32">
        <v>74.4822093516525</v>
      </c>
      <c r="I32">
        <v>78.3</v>
      </c>
      <c r="J32">
        <v>0</v>
      </c>
      <c r="K32" s="7">
        <f t="shared" si="14"/>
        <v>-7.854590032405099</v>
      </c>
      <c r="L32" s="7">
        <f t="shared" si="3"/>
        <v>-21.699999999999996</v>
      </c>
      <c r="M32" s="14">
        <f t="shared" si="15"/>
        <v>13.845409967594897</v>
      </c>
      <c r="N32">
        <f t="shared" si="16"/>
        <v>-3.9272950162025495E-6</v>
      </c>
      <c r="T32" s="27">
        <f t="shared" si="6"/>
        <v>0</v>
      </c>
      <c r="AC32" s="28">
        <f t="shared" si="9"/>
        <v>0</v>
      </c>
      <c r="AF32" s="11" t="s">
        <v>2</v>
      </c>
      <c r="AG32" s="11">
        <v>30</v>
      </c>
      <c r="AH32" s="11" t="s">
        <v>47</v>
      </c>
      <c r="AI32" s="1">
        <f t="shared" si="0"/>
        <v>500000</v>
      </c>
      <c r="AJ32" s="2">
        <v>1000000000</v>
      </c>
      <c r="AK32">
        <v>14</v>
      </c>
      <c r="AL32" s="2">
        <v>625000</v>
      </c>
      <c r="AM32" s="1">
        <v>100000</v>
      </c>
      <c r="AN32" t="s">
        <v>14</v>
      </c>
      <c r="AO32" t="s">
        <v>15</v>
      </c>
      <c r="AP32" t="str">
        <f t="shared" si="11"/>
        <v>s12_Test_6-23-21_Off_30I</v>
      </c>
      <c r="AQ32" t="str">
        <f t="shared" si="17"/>
        <v>./rx_samples -b 500000 -f 1000000000 -g 14 -r 625000 -w 100000 --handle=A1 -d s12_Test_6-23-21_Off_30I.bin</v>
      </c>
      <c r="AR32" t="str">
        <f t="shared" si="18"/>
        <v>s12_Test_6-23-21_Off_30I.bin.a1</v>
      </c>
    </row>
    <row r="33" spans="2:44" x14ac:dyDescent="0.25">
      <c r="D33" s="8"/>
      <c r="E33">
        <v>62.875494712996499</v>
      </c>
      <c r="F33">
        <v>54.6</v>
      </c>
      <c r="G33">
        <v>0</v>
      </c>
      <c r="H33">
        <v>74.4822093516525</v>
      </c>
      <c r="I33">
        <v>78.3</v>
      </c>
      <c r="J33">
        <v>0</v>
      </c>
      <c r="K33" s="7">
        <f t="shared" si="14"/>
        <v>-11.606714638656001</v>
      </c>
      <c r="L33" s="7">
        <f t="shared" ref="L33:L34" si="19">F33-I33</f>
        <v>-23.699999999999996</v>
      </c>
      <c r="M33" s="14">
        <f t="shared" si="15"/>
        <v>12.093285361343995</v>
      </c>
      <c r="N33">
        <f t="shared" si="16"/>
        <v>-5.8033573193280009E-6</v>
      </c>
      <c r="T33" s="27">
        <f t="shared" si="6"/>
        <v>0</v>
      </c>
      <c r="AC33" s="28">
        <f t="shared" si="9"/>
        <v>0</v>
      </c>
    </row>
    <row r="34" spans="2:44" x14ac:dyDescent="0.25">
      <c r="B34" s="10" t="s">
        <v>35</v>
      </c>
      <c r="D34" s="8"/>
      <c r="E34">
        <v>58.219268834256098</v>
      </c>
      <c r="F34">
        <v>43.7</v>
      </c>
      <c r="G34">
        <v>0</v>
      </c>
      <c r="H34">
        <v>74.4822093516525</v>
      </c>
      <c r="I34">
        <v>78.3</v>
      </c>
      <c r="J34">
        <v>0</v>
      </c>
      <c r="K34" s="7">
        <f t="shared" si="14"/>
        <v>-16.262940517396402</v>
      </c>
      <c r="L34" s="7">
        <f t="shared" si="19"/>
        <v>-34.599999999999994</v>
      </c>
      <c r="M34" s="14">
        <f t="shared" si="15"/>
        <v>18.337059482603593</v>
      </c>
      <c r="N34">
        <f t="shared" si="16"/>
        <v>-8.1314702586982002E-6</v>
      </c>
      <c r="T34" s="27">
        <f t="shared" si="6"/>
        <v>0</v>
      </c>
      <c r="AC34" s="28">
        <f t="shared" si="9"/>
        <v>0</v>
      </c>
      <c r="AF34" s="13" t="s">
        <v>26</v>
      </c>
    </row>
    <row r="35" spans="2:44" x14ac:dyDescent="0.25">
      <c r="B35" t="s">
        <v>16</v>
      </c>
      <c r="C35" t="s">
        <v>36</v>
      </c>
      <c r="D35" s="8"/>
      <c r="M35" s="14"/>
      <c r="T35" s="27">
        <f t="shared" si="6"/>
        <v>0</v>
      </c>
      <c r="AC35" s="28">
        <f t="shared" si="9"/>
        <v>0</v>
      </c>
      <c r="AF35" t="s">
        <v>18</v>
      </c>
      <c r="AG35" t="s">
        <v>4</v>
      </c>
      <c r="AH35" t="s">
        <v>19</v>
      </c>
      <c r="AI35" t="s">
        <v>5</v>
      </c>
      <c r="AJ35" t="s">
        <v>6</v>
      </c>
      <c r="AK35" t="s">
        <v>7</v>
      </c>
      <c r="AL35" t="s">
        <v>8</v>
      </c>
      <c r="AM35" t="s">
        <v>9</v>
      </c>
      <c r="AN35" t="s">
        <v>10</v>
      </c>
      <c r="AO35" t="s">
        <v>11</v>
      </c>
      <c r="AP35" t="s">
        <v>12</v>
      </c>
      <c r="AQ35" t="s">
        <v>13</v>
      </c>
      <c r="AR35" t="s">
        <v>57</v>
      </c>
    </row>
    <row r="36" spans="2:44" x14ac:dyDescent="0.25">
      <c r="B36" t="s">
        <v>34</v>
      </c>
      <c r="C36" t="s">
        <v>31</v>
      </c>
      <c r="D36" s="8"/>
      <c r="M36" s="14"/>
      <c r="T36" s="27">
        <f t="shared" si="6"/>
        <v>0</v>
      </c>
      <c r="AC36" s="28">
        <f t="shared" si="9"/>
        <v>0</v>
      </c>
      <c r="AF36" s="11" t="s">
        <v>17</v>
      </c>
      <c r="AG36" s="11">
        <v>1</v>
      </c>
      <c r="AH36" s="11" t="s">
        <v>47</v>
      </c>
      <c r="AI36" s="1">
        <f>0.8*AL36</f>
        <v>500000</v>
      </c>
      <c r="AJ36" s="2">
        <v>1000000000</v>
      </c>
      <c r="AK36">
        <v>14</v>
      </c>
      <c r="AL36" s="2">
        <v>625000</v>
      </c>
      <c r="AM36" s="1">
        <v>100000</v>
      </c>
      <c r="AN36" t="s">
        <v>56</v>
      </c>
      <c r="AO36" t="s">
        <v>56</v>
      </c>
      <c r="AP36" t="str">
        <f>_xlfn.CONCAT("E310_Test_6-23-21_",AF36,"_",AG36, AH36)</f>
        <v>E310_Test_6-23-21_On_1I</v>
      </c>
      <c r="AQ36" t="str">
        <f>_xlfn.CONCAT("./rx_samples_to_file --bw ",AI36," --freq ", AJ36, " --gain ",AK36, " --rate ",AL36, " --nsamps ", AM36, " --file ", AP36, ".dat")</f>
        <v>./rx_samples_to_file --bw 500000 --freq 1000000000 --gain 14 --rate 625000 --nsamps 100000 --file E310_Test_6-23-21_On_1I.dat</v>
      </c>
      <c r="AR36" t="str">
        <f>_xlfn.CONCAT(AP36,".dat")</f>
        <v>E310_Test_6-23-21_On_1I.dat</v>
      </c>
    </row>
    <row r="37" spans="2:44" x14ac:dyDescent="0.25">
      <c r="B37" t="s">
        <v>37</v>
      </c>
      <c r="C37">
        <v>12</v>
      </c>
      <c r="D37" s="8"/>
      <c r="M37" s="14"/>
      <c r="T37" s="27">
        <f t="shared" si="6"/>
        <v>0</v>
      </c>
      <c r="AC37" s="28">
        <f t="shared" si="9"/>
        <v>0</v>
      </c>
      <c r="AF37" s="11" t="s">
        <v>2</v>
      </c>
      <c r="AG37" s="11">
        <v>2</v>
      </c>
      <c r="AH37" s="11" t="s">
        <v>47</v>
      </c>
      <c r="AI37" s="1">
        <f t="shared" ref="AI37:AI65" si="20">0.8*AL37</f>
        <v>500000</v>
      </c>
      <c r="AJ37" s="2">
        <v>1000000000</v>
      </c>
      <c r="AK37">
        <v>14</v>
      </c>
      <c r="AL37" s="2">
        <v>625000</v>
      </c>
      <c r="AM37" s="1">
        <v>100000</v>
      </c>
      <c r="AN37" t="s">
        <v>56</v>
      </c>
      <c r="AO37" t="s">
        <v>56</v>
      </c>
      <c r="AP37" t="str">
        <f t="shared" ref="AP37:AP65" si="21">_xlfn.CONCAT("E310_Test_6-23-21_",AF37,"_",AG37, AH37)</f>
        <v>E310_Test_6-23-21_Off_2I</v>
      </c>
      <c r="AQ37" t="str">
        <f t="shared" ref="AQ37:AQ65" si="22">_xlfn.CONCAT("./rx_samples_to_file --bw ",AI37," --freq ", AJ37, " --gain ",AK37, " --rate ",AL37, " --nsamps ", AM37, " --file ", AP37, ".dat")</f>
        <v>./rx_samples_to_file --bw 500000 --freq 1000000000 --gain 14 --rate 625000 --nsamps 100000 --file E310_Test_6-23-21_Off_2I.dat</v>
      </c>
      <c r="AR37" t="str">
        <f t="shared" ref="AR37:AR65" si="23">_xlfn.CONCAT(AP37,".dat")</f>
        <v>E310_Test_6-23-21_Off_2I.dat</v>
      </c>
    </row>
    <row r="38" spans="2:44" x14ac:dyDescent="0.25">
      <c r="B38" t="s">
        <v>38</v>
      </c>
      <c r="C38" t="s">
        <v>41</v>
      </c>
      <c r="D38" s="8"/>
      <c r="M38" s="14"/>
      <c r="T38" s="27">
        <f t="shared" si="6"/>
        <v>0</v>
      </c>
      <c r="AC38" s="28">
        <f t="shared" si="9"/>
        <v>0</v>
      </c>
      <c r="AF38" s="11" t="s">
        <v>17</v>
      </c>
      <c r="AG38" s="11">
        <v>3</v>
      </c>
      <c r="AH38" s="11" t="s">
        <v>47</v>
      </c>
      <c r="AI38" s="1">
        <f t="shared" si="20"/>
        <v>500000</v>
      </c>
      <c r="AJ38" s="2">
        <v>1000000000</v>
      </c>
      <c r="AK38">
        <v>14</v>
      </c>
      <c r="AL38" s="2">
        <v>625000</v>
      </c>
      <c r="AM38" s="1">
        <v>100000</v>
      </c>
      <c r="AN38" t="s">
        <v>56</v>
      </c>
      <c r="AO38" t="s">
        <v>56</v>
      </c>
      <c r="AP38" t="str">
        <f t="shared" si="21"/>
        <v>E310_Test_6-23-21_On_3I</v>
      </c>
      <c r="AQ38" t="str">
        <f t="shared" si="22"/>
        <v>./rx_samples_to_file --bw 500000 --freq 1000000000 --gain 14 --rate 625000 --nsamps 100000 --file E310_Test_6-23-21_On_3I.dat</v>
      </c>
      <c r="AR38" t="str">
        <f t="shared" si="23"/>
        <v>E310_Test_6-23-21_On_3I.dat</v>
      </c>
    </row>
    <row r="39" spans="2:44" x14ac:dyDescent="0.25">
      <c r="B39" t="s">
        <v>39</v>
      </c>
      <c r="C39" t="s">
        <v>40</v>
      </c>
      <c r="M39" s="14"/>
      <c r="T39" s="27">
        <f t="shared" si="6"/>
        <v>0</v>
      </c>
      <c r="AC39" s="28">
        <f t="shared" si="9"/>
        <v>0</v>
      </c>
      <c r="AF39" s="11" t="s">
        <v>2</v>
      </c>
      <c r="AG39" s="11">
        <v>4</v>
      </c>
      <c r="AH39" s="11" t="s">
        <v>47</v>
      </c>
      <c r="AI39" s="1">
        <f t="shared" si="20"/>
        <v>500000</v>
      </c>
      <c r="AJ39" s="2">
        <v>1000000000</v>
      </c>
      <c r="AK39">
        <v>14</v>
      </c>
      <c r="AL39" s="2">
        <v>625000</v>
      </c>
      <c r="AM39" s="1">
        <v>100000</v>
      </c>
      <c r="AN39" t="s">
        <v>56</v>
      </c>
      <c r="AO39" t="s">
        <v>56</v>
      </c>
      <c r="AP39" t="str">
        <f t="shared" si="21"/>
        <v>E310_Test_6-23-21_Off_4I</v>
      </c>
      <c r="AQ39" t="str">
        <f t="shared" si="22"/>
        <v>./rx_samples_to_file --bw 500000 --freq 1000000000 --gain 14 --rate 625000 --nsamps 100000 --file E310_Test_6-23-21_Off_4I.dat</v>
      </c>
      <c r="AR39" t="str">
        <f t="shared" si="23"/>
        <v>E310_Test_6-23-21_Off_4I.dat</v>
      </c>
    </row>
    <row r="40" spans="2:44" x14ac:dyDescent="0.25">
      <c r="AF40" s="11" t="s">
        <v>17</v>
      </c>
      <c r="AG40" s="11">
        <v>5</v>
      </c>
      <c r="AH40" s="11" t="s">
        <v>47</v>
      </c>
      <c r="AI40" s="1">
        <f t="shared" si="20"/>
        <v>500000</v>
      </c>
      <c r="AJ40" s="2">
        <v>1000000000</v>
      </c>
      <c r="AK40">
        <v>14</v>
      </c>
      <c r="AL40" s="2">
        <v>625000</v>
      </c>
      <c r="AM40" s="1">
        <v>100000</v>
      </c>
      <c r="AN40" t="s">
        <v>56</v>
      </c>
      <c r="AO40" t="s">
        <v>56</v>
      </c>
      <c r="AP40" t="str">
        <f t="shared" si="21"/>
        <v>E310_Test_6-23-21_On_5I</v>
      </c>
      <c r="AQ40" t="str">
        <f t="shared" si="22"/>
        <v>./rx_samples_to_file --bw 500000 --freq 1000000000 --gain 14 --rate 625000 --nsamps 100000 --file E310_Test_6-23-21_On_5I.dat</v>
      </c>
      <c r="AR40" t="str">
        <f t="shared" si="23"/>
        <v>E310_Test_6-23-21_On_5I.dat</v>
      </c>
    </row>
    <row r="41" spans="2:44" x14ac:dyDescent="0.25">
      <c r="B41" s="9" t="s">
        <v>26</v>
      </c>
      <c r="C41" s="8"/>
      <c r="AF41" s="12" t="s">
        <v>2</v>
      </c>
      <c r="AG41" s="11">
        <v>6</v>
      </c>
      <c r="AH41" s="11" t="s">
        <v>47</v>
      </c>
      <c r="AI41" s="1">
        <f t="shared" si="20"/>
        <v>500000</v>
      </c>
      <c r="AJ41" s="2">
        <v>1000000000</v>
      </c>
      <c r="AK41">
        <v>14</v>
      </c>
      <c r="AL41" s="2">
        <v>625000</v>
      </c>
      <c r="AM41" s="1">
        <v>100000</v>
      </c>
      <c r="AN41" t="s">
        <v>56</v>
      </c>
      <c r="AO41" t="s">
        <v>56</v>
      </c>
      <c r="AP41" t="str">
        <f t="shared" si="21"/>
        <v>E310_Test_6-23-21_Off_6I</v>
      </c>
      <c r="AQ41" t="str">
        <f t="shared" si="22"/>
        <v>./rx_samples_to_file --bw 500000 --freq 1000000000 --gain 14 --rate 625000 --nsamps 100000 --file E310_Test_6-23-21_Off_6I.dat</v>
      </c>
      <c r="AR41" t="str">
        <f t="shared" si="23"/>
        <v>E310_Test_6-23-21_Off_6I.dat</v>
      </c>
    </row>
    <row r="42" spans="2:44" x14ac:dyDescent="0.25">
      <c r="B42" s="8" t="s">
        <v>27</v>
      </c>
      <c r="C42" s="8" t="s">
        <v>28</v>
      </c>
      <c r="AF42" s="11" t="s">
        <v>17</v>
      </c>
      <c r="AG42" s="11">
        <v>7</v>
      </c>
      <c r="AH42" s="11" t="s">
        <v>47</v>
      </c>
      <c r="AI42" s="1">
        <f t="shared" si="20"/>
        <v>500000</v>
      </c>
      <c r="AJ42" s="2">
        <v>1000000000</v>
      </c>
      <c r="AK42">
        <v>14</v>
      </c>
      <c r="AL42" s="2">
        <v>625000</v>
      </c>
      <c r="AM42" s="1">
        <v>100000</v>
      </c>
      <c r="AN42" t="s">
        <v>56</v>
      </c>
      <c r="AO42" t="s">
        <v>56</v>
      </c>
      <c r="AP42" t="str">
        <f t="shared" si="21"/>
        <v>E310_Test_6-23-21_On_7I</v>
      </c>
      <c r="AQ42" t="str">
        <f t="shared" si="22"/>
        <v>./rx_samples_to_file --bw 500000 --freq 1000000000 --gain 14 --rate 625000 --nsamps 100000 --file E310_Test_6-23-21_On_7I.dat</v>
      </c>
      <c r="AR42" t="str">
        <f t="shared" si="23"/>
        <v>E310_Test_6-23-21_On_7I.dat</v>
      </c>
    </row>
    <row r="43" spans="2:44" x14ac:dyDescent="0.25">
      <c r="B43" s="8" t="s">
        <v>29</v>
      </c>
      <c r="C43" s="8">
        <v>14</v>
      </c>
      <c r="AF43" s="11" t="s">
        <v>2</v>
      </c>
      <c r="AG43" s="11">
        <v>8</v>
      </c>
      <c r="AH43" s="11" t="s">
        <v>47</v>
      </c>
      <c r="AI43" s="1">
        <f t="shared" si="20"/>
        <v>500000</v>
      </c>
      <c r="AJ43" s="2">
        <v>1000000000</v>
      </c>
      <c r="AK43">
        <v>14</v>
      </c>
      <c r="AL43" s="2">
        <v>625000</v>
      </c>
      <c r="AM43" s="1">
        <v>100000</v>
      </c>
      <c r="AN43" t="s">
        <v>56</v>
      </c>
      <c r="AO43" t="s">
        <v>56</v>
      </c>
      <c r="AP43" t="str">
        <f t="shared" si="21"/>
        <v>E310_Test_6-23-21_Off_8I</v>
      </c>
      <c r="AQ43" t="str">
        <f t="shared" si="22"/>
        <v>./rx_samples_to_file --bw 500000 --freq 1000000000 --gain 14 --rate 625000 --nsamps 100000 --file E310_Test_6-23-21_Off_8I.dat</v>
      </c>
      <c r="AR43" t="str">
        <f t="shared" si="23"/>
        <v>E310_Test_6-23-21_Off_8I.dat</v>
      </c>
    </row>
    <row r="44" spans="2:44" x14ac:dyDescent="0.25">
      <c r="B44" s="8" t="s">
        <v>30</v>
      </c>
      <c r="C44" s="8" t="s">
        <v>31</v>
      </c>
      <c r="AF44" s="12" t="s">
        <v>17</v>
      </c>
      <c r="AG44" s="11">
        <v>9</v>
      </c>
      <c r="AH44" s="11" t="s">
        <v>47</v>
      </c>
      <c r="AI44" s="1">
        <f t="shared" si="20"/>
        <v>500000</v>
      </c>
      <c r="AJ44" s="2">
        <v>1000000000</v>
      </c>
      <c r="AK44">
        <v>14</v>
      </c>
      <c r="AL44" s="2">
        <v>625000</v>
      </c>
      <c r="AM44" s="1">
        <v>100000</v>
      </c>
      <c r="AN44" t="s">
        <v>56</v>
      </c>
      <c r="AO44" t="s">
        <v>56</v>
      </c>
      <c r="AP44" t="str">
        <f t="shared" si="21"/>
        <v>E310_Test_6-23-21_On_9I</v>
      </c>
      <c r="AQ44" t="str">
        <f t="shared" si="22"/>
        <v>./rx_samples_to_file --bw 500000 --freq 1000000000 --gain 14 --rate 625000 --nsamps 100000 --file E310_Test_6-23-21_On_9I.dat</v>
      </c>
      <c r="AR44" t="str">
        <f t="shared" si="23"/>
        <v>E310_Test_6-23-21_On_9I.dat</v>
      </c>
    </row>
    <row r="45" spans="2:44" x14ac:dyDescent="0.25">
      <c r="AF45" s="11" t="s">
        <v>2</v>
      </c>
      <c r="AG45" s="11">
        <v>10</v>
      </c>
      <c r="AH45" s="11" t="s">
        <v>47</v>
      </c>
      <c r="AI45" s="1">
        <f t="shared" si="20"/>
        <v>500000</v>
      </c>
      <c r="AJ45" s="2">
        <v>1000000000</v>
      </c>
      <c r="AK45">
        <v>14</v>
      </c>
      <c r="AL45" s="2">
        <v>625000</v>
      </c>
      <c r="AM45" s="1">
        <v>100000</v>
      </c>
      <c r="AN45" t="s">
        <v>56</v>
      </c>
      <c r="AO45" t="s">
        <v>56</v>
      </c>
      <c r="AP45" t="str">
        <f t="shared" si="21"/>
        <v>E310_Test_6-23-21_Off_10I</v>
      </c>
      <c r="AQ45" t="str">
        <f t="shared" si="22"/>
        <v>./rx_samples_to_file --bw 500000 --freq 1000000000 --gain 14 --rate 625000 --nsamps 100000 --file E310_Test_6-23-21_Off_10I.dat</v>
      </c>
      <c r="AR45" t="str">
        <f t="shared" si="23"/>
        <v>E310_Test_6-23-21_Off_10I.dat</v>
      </c>
    </row>
    <row r="46" spans="2:44" x14ac:dyDescent="0.25">
      <c r="AF46" s="11" t="s">
        <v>17</v>
      </c>
      <c r="AG46" s="11">
        <v>11</v>
      </c>
      <c r="AH46" s="11" t="s">
        <v>47</v>
      </c>
      <c r="AI46" s="1">
        <f t="shared" si="20"/>
        <v>500000</v>
      </c>
      <c r="AJ46" s="2">
        <v>1000000000</v>
      </c>
      <c r="AK46">
        <v>14</v>
      </c>
      <c r="AL46" s="2">
        <v>625000</v>
      </c>
      <c r="AM46" s="1">
        <v>100000</v>
      </c>
      <c r="AN46" t="s">
        <v>56</v>
      </c>
      <c r="AO46" t="s">
        <v>56</v>
      </c>
      <c r="AP46" t="str">
        <f t="shared" si="21"/>
        <v>E310_Test_6-23-21_On_11I</v>
      </c>
      <c r="AQ46" t="str">
        <f t="shared" si="22"/>
        <v>./rx_samples_to_file --bw 500000 --freq 1000000000 --gain 14 --rate 625000 --nsamps 100000 --file E310_Test_6-23-21_On_11I.dat</v>
      </c>
      <c r="AR46" t="str">
        <f t="shared" si="23"/>
        <v>E310_Test_6-23-21_On_11I.dat</v>
      </c>
    </row>
    <row r="47" spans="2:44" x14ac:dyDescent="0.25">
      <c r="AF47" s="11" t="s">
        <v>2</v>
      </c>
      <c r="AG47" s="11">
        <v>12</v>
      </c>
      <c r="AH47" s="11" t="s">
        <v>47</v>
      </c>
      <c r="AI47" s="1">
        <f t="shared" si="20"/>
        <v>500000</v>
      </c>
      <c r="AJ47" s="2">
        <v>1000000000</v>
      </c>
      <c r="AK47">
        <v>14</v>
      </c>
      <c r="AL47" s="2">
        <v>625000</v>
      </c>
      <c r="AM47" s="1">
        <v>100000</v>
      </c>
      <c r="AN47" t="s">
        <v>56</v>
      </c>
      <c r="AO47" t="s">
        <v>56</v>
      </c>
      <c r="AP47" t="str">
        <f t="shared" si="21"/>
        <v>E310_Test_6-23-21_Off_12I</v>
      </c>
      <c r="AQ47" t="str">
        <f t="shared" si="22"/>
        <v>./rx_samples_to_file --bw 500000 --freq 1000000000 --gain 14 --rate 625000 --nsamps 100000 --file E310_Test_6-23-21_Off_12I.dat</v>
      </c>
      <c r="AR47" t="str">
        <f t="shared" si="23"/>
        <v>E310_Test_6-23-21_Off_12I.dat</v>
      </c>
    </row>
    <row r="48" spans="2:44" x14ac:dyDescent="0.25">
      <c r="AF48" s="11" t="s">
        <v>17</v>
      </c>
      <c r="AG48" s="11">
        <v>13</v>
      </c>
      <c r="AH48" s="11" t="s">
        <v>47</v>
      </c>
      <c r="AI48" s="1">
        <f t="shared" si="20"/>
        <v>500000</v>
      </c>
      <c r="AJ48" s="2">
        <v>1000000000</v>
      </c>
      <c r="AK48">
        <v>14</v>
      </c>
      <c r="AL48" s="2">
        <v>625000</v>
      </c>
      <c r="AM48" s="1">
        <v>100000</v>
      </c>
      <c r="AN48" t="s">
        <v>56</v>
      </c>
      <c r="AO48" t="s">
        <v>56</v>
      </c>
      <c r="AP48" t="str">
        <f t="shared" si="21"/>
        <v>E310_Test_6-23-21_On_13I</v>
      </c>
      <c r="AQ48" t="str">
        <f t="shared" si="22"/>
        <v>./rx_samples_to_file --bw 500000 --freq 1000000000 --gain 14 --rate 625000 --nsamps 100000 --file E310_Test_6-23-21_On_13I.dat</v>
      </c>
      <c r="AR48" t="str">
        <f t="shared" si="23"/>
        <v>E310_Test_6-23-21_On_13I.dat</v>
      </c>
    </row>
    <row r="49" spans="32:44" x14ac:dyDescent="0.25">
      <c r="AF49" s="11" t="s">
        <v>2</v>
      </c>
      <c r="AG49" s="11">
        <v>14</v>
      </c>
      <c r="AH49" s="11" t="s">
        <v>47</v>
      </c>
      <c r="AI49" s="1">
        <f t="shared" si="20"/>
        <v>500000</v>
      </c>
      <c r="AJ49" s="2">
        <v>1000000000</v>
      </c>
      <c r="AK49">
        <v>14</v>
      </c>
      <c r="AL49" s="2">
        <v>625000</v>
      </c>
      <c r="AM49" s="1">
        <v>100000</v>
      </c>
      <c r="AN49" t="s">
        <v>56</v>
      </c>
      <c r="AO49" t="s">
        <v>56</v>
      </c>
      <c r="AP49" t="str">
        <f t="shared" si="21"/>
        <v>E310_Test_6-23-21_Off_14I</v>
      </c>
      <c r="AQ49" t="str">
        <f t="shared" si="22"/>
        <v>./rx_samples_to_file --bw 500000 --freq 1000000000 --gain 14 --rate 625000 --nsamps 100000 --file E310_Test_6-23-21_Off_14I.dat</v>
      </c>
      <c r="AR49" t="str">
        <f t="shared" si="23"/>
        <v>E310_Test_6-23-21_Off_14I.dat</v>
      </c>
    </row>
    <row r="50" spans="32:44" x14ac:dyDescent="0.25">
      <c r="AF50" s="11" t="s">
        <v>17</v>
      </c>
      <c r="AG50" s="11">
        <v>15</v>
      </c>
      <c r="AH50" s="11" t="s">
        <v>47</v>
      </c>
      <c r="AI50" s="1">
        <f t="shared" si="20"/>
        <v>500000</v>
      </c>
      <c r="AJ50" s="2">
        <v>1000000000</v>
      </c>
      <c r="AK50">
        <v>14</v>
      </c>
      <c r="AL50" s="2">
        <v>625000</v>
      </c>
      <c r="AM50" s="1">
        <v>100000</v>
      </c>
      <c r="AN50" t="s">
        <v>56</v>
      </c>
      <c r="AO50" t="s">
        <v>56</v>
      </c>
      <c r="AP50" t="str">
        <f t="shared" si="21"/>
        <v>E310_Test_6-23-21_On_15I</v>
      </c>
      <c r="AQ50" t="str">
        <f t="shared" si="22"/>
        <v>./rx_samples_to_file --bw 500000 --freq 1000000000 --gain 14 --rate 625000 --nsamps 100000 --file E310_Test_6-23-21_On_15I.dat</v>
      </c>
      <c r="AR50" t="str">
        <f t="shared" si="23"/>
        <v>E310_Test_6-23-21_On_15I.dat</v>
      </c>
    </row>
    <row r="51" spans="32:44" x14ac:dyDescent="0.25">
      <c r="AF51" s="11" t="s">
        <v>2</v>
      </c>
      <c r="AG51" s="11">
        <v>16</v>
      </c>
      <c r="AH51" s="11" t="s">
        <v>47</v>
      </c>
      <c r="AI51" s="1">
        <f t="shared" si="20"/>
        <v>500000</v>
      </c>
      <c r="AJ51" s="2">
        <v>1000000000</v>
      </c>
      <c r="AK51">
        <v>14</v>
      </c>
      <c r="AL51" s="2">
        <v>625000</v>
      </c>
      <c r="AM51" s="1">
        <v>100000</v>
      </c>
      <c r="AN51" t="s">
        <v>56</v>
      </c>
      <c r="AO51" t="s">
        <v>56</v>
      </c>
      <c r="AP51" t="str">
        <f t="shared" si="21"/>
        <v>E310_Test_6-23-21_Off_16I</v>
      </c>
      <c r="AQ51" t="str">
        <f t="shared" si="22"/>
        <v>./rx_samples_to_file --bw 500000 --freq 1000000000 --gain 14 --rate 625000 --nsamps 100000 --file E310_Test_6-23-21_Off_16I.dat</v>
      </c>
      <c r="AR51" t="str">
        <f t="shared" si="23"/>
        <v>E310_Test_6-23-21_Off_16I.dat</v>
      </c>
    </row>
    <row r="52" spans="32:44" x14ac:dyDescent="0.25">
      <c r="AF52" s="11" t="s">
        <v>17</v>
      </c>
      <c r="AG52" s="11">
        <v>17</v>
      </c>
      <c r="AH52" s="11" t="s">
        <v>47</v>
      </c>
      <c r="AI52" s="1">
        <f t="shared" si="20"/>
        <v>500000</v>
      </c>
      <c r="AJ52" s="2">
        <v>1000000000</v>
      </c>
      <c r="AK52">
        <v>14</v>
      </c>
      <c r="AL52" s="2">
        <v>625000</v>
      </c>
      <c r="AM52" s="1">
        <v>100000</v>
      </c>
      <c r="AN52" t="s">
        <v>56</v>
      </c>
      <c r="AO52" t="s">
        <v>56</v>
      </c>
      <c r="AP52" t="str">
        <f t="shared" si="21"/>
        <v>E310_Test_6-23-21_On_17I</v>
      </c>
      <c r="AQ52" t="str">
        <f t="shared" si="22"/>
        <v>./rx_samples_to_file --bw 500000 --freq 1000000000 --gain 14 --rate 625000 --nsamps 100000 --file E310_Test_6-23-21_On_17I.dat</v>
      </c>
      <c r="AR52" t="str">
        <f t="shared" si="23"/>
        <v>E310_Test_6-23-21_On_17I.dat</v>
      </c>
    </row>
    <row r="53" spans="32:44" x14ac:dyDescent="0.25">
      <c r="AF53" s="11" t="s">
        <v>2</v>
      </c>
      <c r="AG53" s="11">
        <v>18</v>
      </c>
      <c r="AH53" s="11" t="s">
        <v>47</v>
      </c>
      <c r="AI53" s="1">
        <f t="shared" si="20"/>
        <v>500000</v>
      </c>
      <c r="AJ53" s="2">
        <v>1000000000</v>
      </c>
      <c r="AK53">
        <v>14</v>
      </c>
      <c r="AL53" s="2">
        <v>625000</v>
      </c>
      <c r="AM53" s="1">
        <v>100000</v>
      </c>
      <c r="AN53" t="s">
        <v>56</v>
      </c>
      <c r="AO53" t="s">
        <v>56</v>
      </c>
      <c r="AP53" t="str">
        <f t="shared" si="21"/>
        <v>E310_Test_6-23-21_Off_18I</v>
      </c>
      <c r="AQ53" t="str">
        <f t="shared" si="22"/>
        <v>./rx_samples_to_file --bw 500000 --freq 1000000000 --gain 14 --rate 625000 --nsamps 100000 --file E310_Test_6-23-21_Off_18I.dat</v>
      </c>
      <c r="AR53" t="str">
        <f t="shared" si="23"/>
        <v>E310_Test_6-23-21_Off_18I.dat</v>
      </c>
    </row>
    <row r="54" spans="32:44" x14ac:dyDescent="0.25">
      <c r="AF54" s="11" t="s">
        <v>17</v>
      </c>
      <c r="AG54" s="11">
        <v>19</v>
      </c>
      <c r="AH54" s="11" t="s">
        <v>47</v>
      </c>
      <c r="AI54" s="1">
        <f t="shared" si="20"/>
        <v>500000</v>
      </c>
      <c r="AJ54" s="2">
        <v>1000000000</v>
      </c>
      <c r="AK54">
        <v>14</v>
      </c>
      <c r="AL54" s="2">
        <v>625000</v>
      </c>
      <c r="AM54" s="1">
        <v>100000</v>
      </c>
      <c r="AN54" t="s">
        <v>56</v>
      </c>
      <c r="AO54" t="s">
        <v>56</v>
      </c>
      <c r="AP54" t="str">
        <f t="shared" si="21"/>
        <v>E310_Test_6-23-21_On_19I</v>
      </c>
      <c r="AQ54" t="str">
        <f t="shared" si="22"/>
        <v>./rx_samples_to_file --bw 500000 --freq 1000000000 --gain 14 --rate 625000 --nsamps 100000 --file E310_Test_6-23-21_On_19I.dat</v>
      </c>
      <c r="AR54" t="str">
        <f t="shared" si="23"/>
        <v>E310_Test_6-23-21_On_19I.dat</v>
      </c>
    </row>
    <row r="55" spans="32:44" x14ac:dyDescent="0.25">
      <c r="AF55" s="11" t="s">
        <v>2</v>
      </c>
      <c r="AG55" s="11">
        <v>20</v>
      </c>
      <c r="AH55" s="11" t="s">
        <v>47</v>
      </c>
      <c r="AI55" s="1">
        <f t="shared" si="20"/>
        <v>500000</v>
      </c>
      <c r="AJ55" s="2">
        <v>1000000000</v>
      </c>
      <c r="AK55">
        <v>14</v>
      </c>
      <c r="AL55" s="2">
        <v>625000</v>
      </c>
      <c r="AM55" s="1">
        <v>100000</v>
      </c>
      <c r="AN55" t="s">
        <v>56</v>
      </c>
      <c r="AO55" t="s">
        <v>56</v>
      </c>
      <c r="AP55" t="str">
        <f t="shared" si="21"/>
        <v>E310_Test_6-23-21_Off_20I</v>
      </c>
      <c r="AQ55" t="str">
        <f t="shared" si="22"/>
        <v>./rx_samples_to_file --bw 500000 --freq 1000000000 --gain 14 --rate 625000 --nsamps 100000 --file E310_Test_6-23-21_Off_20I.dat</v>
      </c>
      <c r="AR55" t="str">
        <f t="shared" si="23"/>
        <v>E310_Test_6-23-21_Off_20I.dat</v>
      </c>
    </row>
    <row r="56" spans="32:44" x14ac:dyDescent="0.25">
      <c r="AF56" s="11" t="s">
        <v>17</v>
      </c>
      <c r="AG56" s="11">
        <v>21</v>
      </c>
      <c r="AH56" s="11" t="s">
        <v>47</v>
      </c>
      <c r="AI56" s="1">
        <f t="shared" si="20"/>
        <v>500000</v>
      </c>
      <c r="AJ56" s="2">
        <v>1000000000</v>
      </c>
      <c r="AK56">
        <v>14</v>
      </c>
      <c r="AL56" s="2">
        <v>625000</v>
      </c>
      <c r="AM56" s="1">
        <v>100000</v>
      </c>
      <c r="AN56" t="s">
        <v>56</v>
      </c>
      <c r="AO56" t="s">
        <v>56</v>
      </c>
      <c r="AP56" t="str">
        <f t="shared" si="21"/>
        <v>E310_Test_6-23-21_On_21I</v>
      </c>
      <c r="AQ56" t="str">
        <f t="shared" si="22"/>
        <v>./rx_samples_to_file --bw 500000 --freq 1000000000 --gain 14 --rate 625000 --nsamps 100000 --file E310_Test_6-23-21_On_21I.dat</v>
      </c>
      <c r="AR56" t="str">
        <f t="shared" si="23"/>
        <v>E310_Test_6-23-21_On_21I.dat</v>
      </c>
    </row>
    <row r="57" spans="32:44" x14ac:dyDescent="0.25">
      <c r="AF57" s="11" t="s">
        <v>2</v>
      </c>
      <c r="AG57" s="11">
        <v>22</v>
      </c>
      <c r="AH57" s="11" t="s">
        <v>47</v>
      </c>
      <c r="AI57" s="1">
        <f t="shared" si="20"/>
        <v>500000</v>
      </c>
      <c r="AJ57" s="2">
        <v>1000000000</v>
      </c>
      <c r="AK57">
        <v>14</v>
      </c>
      <c r="AL57" s="2">
        <v>625000</v>
      </c>
      <c r="AM57" s="1">
        <v>100000</v>
      </c>
      <c r="AN57" t="s">
        <v>56</v>
      </c>
      <c r="AO57" t="s">
        <v>56</v>
      </c>
      <c r="AP57" t="str">
        <f t="shared" si="21"/>
        <v>E310_Test_6-23-21_Off_22I</v>
      </c>
      <c r="AQ57" t="str">
        <f t="shared" si="22"/>
        <v>./rx_samples_to_file --bw 500000 --freq 1000000000 --gain 14 --rate 625000 --nsamps 100000 --file E310_Test_6-23-21_Off_22I.dat</v>
      </c>
      <c r="AR57" t="str">
        <f t="shared" si="23"/>
        <v>E310_Test_6-23-21_Off_22I.dat</v>
      </c>
    </row>
    <row r="58" spans="32:44" x14ac:dyDescent="0.25">
      <c r="AF58" s="11" t="s">
        <v>17</v>
      </c>
      <c r="AG58" s="11">
        <v>23</v>
      </c>
      <c r="AH58" s="11" t="s">
        <v>47</v>
      </c>
      <c r="AI58" s="1">
        <f t="shared" si="20"/>
        <v>500000</v>
      </c>
      <c r="AJ58" s="2">
        <v>1000000000</v>
      </c>
      <c r="AK58">
        <v>14</v>
      </c>
      <c r="AL58" s="2">
        <v>625000</v>
      </c>
      <c r="AM58" s="1">
        <v>100000</v>
      </c>
      <c r="AN58" t="s">
        <v>56</v>
      </c>
      <c r="AO58" t="s">
        <v>56</v>
      </c>
      <c r="AP58" t="str">
        <f t="shared" si="21"/>
        <v>E310_Test_6-23-21_On_23I</v>
      </c>
      <c r="AQ58" t="str">
        <f t="shared" si="22"/>
        <v>./rx_samples_to_file --bw 500000 --freq 1000000000 --gain 14 --rate 625000 --nsamps 100000 --file E310_Test_6-23-21_On_23I.dat</v>
      </c>
      <c r="AR58" t="str">
        <f t="shared" si="23"/>
        <v>E310_Test_6-23-21_On_23I.dat</v>
      </c>
    </row>
    <row r="59" spans="32:44" x14ac:dyDescent="0.25">
      <c r="AF59" s="11" t="s">
        <v>2</v>
      </c>
      <c r="AG59" s="11">
        <v>24</v>
      </c>
      <c r="AH59" s="11" t="s">
        <v>47</v>
      </c>
      <c r="AI59" s="1">
        <f t="shared" si="20"/>
        <v>500000</v>
      </c>
      <c r="AJ59" s="2">
        <v>1000000000</v>
      </c>
      <c r="AK59">
        <v>14</v>
      </c>
      <c r="AL59" s="2">
        <v>625000</v>
      </c>
      <c r="AM59" s="1">
        <v>100000</v>
      </c>
      <c r="AN59" t="s">
        <v>56</v>
      </c>
      <c r="AO59" t="s">
        <v>56</v>
      </c>
      <c r="AP59" t="str">
        <f t="shared" si="21"/>
        <v>E310_Test_6-23-21_Off_24I</v>
      </c>
      <c r="AQ59" t="str">
        <f t="shared" si="22"/>
        <v>./rx_samples_to_file --bw 500000 --freq 1000000000 --gain 14 --rate 625000 --nsamps 100000 --file E310_Test_6-23-21_Off_24I.dat</v>
      </c>
      <c r="AR59" t="str">
        <f t="shared" si="23"/>
        <v>E310_Test_6-23-21_Off_24I.dat</v>
      </c>
    </row>
    <row r="60" spans="32:44" x14ac:dyDescent="0.25">
      <c r="AF60" s="11" t="s">
        <v>17</v>
      </c>
      <c r="AG60" s="11">
        <v>25</v>
      </c>
      <c r="AH60" s="11" t="s">
        <v>47</v>
      </c>
      <c r="AI60" s="1">
        <f t="shared" si="20"/>
        <v>500000</v>
      </c>
      <c r="AJ60" s="2">
        <v>1000000000</v>
      </c>
      <c r="AK60">
        <v>14</v>
      </c>
      <c r="AL60" s="2">
        <v>625000</v>
      </c>
      <c r="AM60" s="1">
        <v>100000</v>
      </c>
      <c r="AN60" t="s">
        <v>56</v>
      </c>
      <c r="AO60" t="s">
        <v>56</v>
      </c>
      <c r="AP60" t="str">
        <f t="shared" si="21"/>
        <v>E310_Test_6-23-21_On_25I</v>
      </c>
      <c r="AQ60" t="str">
        <f t="shared" si="22"/>
        <v>./rx_samples_to_file --bw 500000 --freq 1000000000 --gain 14 --rate 625000 --nsamps 100000 --file E310_Test_6-23-21_On_25I.dat</v>
      </c>
      <c r="AR60" t="str">
        <f t="shared" si="23"/>
        <v>E310_Test_6-23-21_On_25I.dat</v>
      </c>
    </row>
    <row r="61" spans="32:44" x14ac:dyDescent="0.25">
      <c r="AF61" s="11" t="s">
        <v>2</v>
      </c>
      <c r="AG61" s="11">
        <v>26</v>
      </c>
      <c r="AH61" s="11" t="s">
        <v>47</v>
      </c>
      <c r="AI61" s="1">
        <f t="shared" si="20"/>
        <v>500000</v>
      </c>
      <c r="AJ61" s="2">
        <v>1000000000</v>
      </c>
      <c r="AK61">
        <v>14</v>
      </c>
      <c r="AL61" s="2">
        <v>625000</v>
      </c>
      <c r="AM61" s="1">
        <v>100000</v>
      </c>
      <c r="AN61" t="s">
        <v>56</v>
      </c>
      <c r="AO61" t="s">
        <v>56</v>
      </c>
      <c r="AP61" t="str">
        <f t="shared" si="21"/>
        <v>E310_Test_6-23-21_Off_26I</v>
      </c>
      <c r="AQ61" t="str">
        <f t="shared" si="22"/>
        <v>./rx_samples_to_file --bw 500000 --freq 1000000000 --gain 14 --rate 625000 --nsamps 100000 --file E310_Test_6-23-21_Off_26I.dat</v>
      </c>
      <c r="AR61" t="str">
        <f t="shared" si="23"/>
        <v>E310_Test_6-23-21_Off_26I.dat</v>
      </c>
    </row>
    <row r="62" spans="32:44" x14ac:dyDescent="0.25">
      <c r="AF62" s="11" t="s">
        <v>17</v>
      </c>
      <c r="AG62" s="11">
        <v>27</v>
      </c>
      <c r="AH62" s="11" t="s">
        <v>47</v>
      </c>
      <c r="AI62" s="1">
        <f t="shared" si="20"/>
        <v>500000</v>
      </c>
      <c r="AJ62" s="2">
        <v>1000000000</v>
      </c>
      <c r="AK62">
        <v>14</v>
      </c>
      <c r="AL62" s="2">
        <v>625000</v>
      </c>
      <c r="AM62" s="1">
        <v>100000</v>
      </c>
      <c r="AN62" t="s">
        <v>56</v>
      </c>
      <c r="AO62" t="s">
        <v>56</v>
      </c>
      <c r="AP62" t="str">
        <f t="shared" si="21"/>
        <v>E310_Test_6-23-21_On_27I</v>
      </c>
      <c r="AQ62" t="str">
        <f t="shared" si="22"/>
        <v>./rx_samples_to_file --bw 500000 --freq 1000000000 --gain 14 --rate 625000 --nsamps 100000 --file E310_Test_6-23-21_On_27I.dat</v>
      </c>
      <c r="AR62" t="str">
        <f t="shared" si="23"/>
        <v>E310_Test_6-23-21_On_27I.dat</v>
      </c>
    </row>
    <row r="63" spans="32:44" x14ac:dyDescent="0.25">
      <c r="AF63" s="11" t="s">
        <v>2</v>
      </c>
      <c r="AG63" s="11">
        <v>28</v>
      </c>
      <c r="AH63" s="11" t="s">
        <v>47</v>
      </c>
      <c r="AI63" s="1">
        <f t="shared" si="20"/>
        <v>500000</v>
      </c>
      <c r="AJ63" s="2">
        <v>1000000000</v>
      </c>
      <c r="AK63">
        <v>14</v>
      </c>
      <c r="AL63" s="2">
        <v>625000</v>
      </c>
      <c r="AM63" s="1">
        <v>100000</v>
      </c>
      <c r="AN63" t="s">
        <v>56</v>
      </c>
      <c r="AO63" t="s">
        <v>56</v>
      </c>
      <c r="AP63" t="str">
        <f t="shared" si="21"/>
        <v>E310_Test_6-23-21_Off_28I</v>
      </c>
      <c r="AQ63" t="str">
        <f t="shared" si="22"/>
        <v>./rx_samples_to_file --bw 500000 --freq 1000000000 --gain 14 --rate 625000 --nsamps 100000 --file E310_Test_6-23-21_Off_28I.dat</v>
      </c>
      <c r="AR63" t="str">
        <f t="shared" si="23"/>
        <v>E310_Test_6-23-21_Off_28I.dat</v>
      </c>
    </row>
    <row r="64" spans="32:44" x14ac:dyDescent="0.25">
      <c r="AF64" s="11" t="s">
        <v>17</v>
      </c>
      <c r="AG64" s="11">
        <v>29</v>
      </c>
      <c r="AH64" s="11" t="s">
        <v>47</v>
      </c>
      <c r="AI64" s="1">
        <f t="shared" si="20"/>
        <v>500000</v>
      </c>
      <c r="AJ64" s="2">
        <v>1000000000</v>
      </c>
      <c r="AK64">
        <v>14</v>
      </c>
      <c r="AL64" s="2">
        <v>625000</v>
      </c>
      <c r="AM64" s="1">
        <v>100000</v>
      </c>
      <c r="AN64" t="s">
        <v>56</v>
      </c>
      <c r="AO64" t="s">
        <v>56</v>
      </c>
      <c r="AP64" t="str">
        <f t="shared" si="21"/>
        <v>E310_Test_6-23-21_On_29I</v>
      </c>
      <c r="AQ64" t="str">
        <f t="shared" si="22"/>
        <v>./rx_samples_to_file --bw 500000 --freq 1000000000 --gain 14 --rate 625000 --nsamps 100000 --file E310_Test_6-23-21_On_29I.dat</v>
      </c>
      <c r="AR64" t="str">
        <f t="shared" si="23"/>
        <v>E310_Test_6-23-21_On_29I.dat</v>
      </c>
    </row>
    <row r="65" spans="32:44" x14ac:dyDescent="0.25">
      <c r="AF65" s="11" t="s">
        <v>2</v>
      </c>
      <c r="AG65" s="11">
        <v>30</v>
      </c>
      <c r="AH65" s="11" t="s">
        <v>47</v>
      </c>
      <c r="AI65" s="1">
        <f t="shared" si="20"/>
        <v>500000</v>
      </c>
      <c r="AJ65" s="2">
        <v>1000000000</v>
      </c>
      <c r="AK65">
        <v>14</v>
      </c>
      <c r="AL65" s="2">
        <v>625000</v>
      </c>
      <c r="AM65" s="1">
        <v>100000</v>
      </c>
      <c r="AN65" t="s">
        <v>56</v>
      </c>
      <c r="AO65" t="s">
        <v>56</v>
      </c>
      <c r="AP65" t="str">
        <f t="shared" si="21"/>
        <v>E310_Test_6-23-21_Off_30I</v>
      </c>
      <c r="AQ65" t="str">
        <f t="shared" si="22"/>
        <v>./rx_samples_to_file --bw 500000 --freq 1000000000 --gain 14 --rate 625000 --nsamps 100000 --file E310_Test_6-23-21_Off_30I.dat</v>
      </c>
      <c r="AR65" t="str">
        <f t="shared" si="23"/>
        <v>E310_Test_6-23-21_Off_30I.dat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9890D-B9E8-483A-A5E6-DE60A1CDE5B4}">
  <dimension ref="A1:AO57"/>
  <sheetViews>
    <sheetView zoomScale="90" zoomScaleNormal="90" workbookViewId="0">
      <selection activeCell="Y36" sqref="Y36"/>
    </sheetView>
  </sheetViews>
  <sheetFormatPr defaultRowHeight="15" x14ac:dyDescent="0.25"/>
  <cols>
    <col min="3" max="3" width="11.85546875" customWidth="1"/>
    <col min="4" max="5" width="8.85546875" bestFit="1" customWidth="1"/>
    <col min="6" max="6" width="14.28515625" bestFit="1" customWidth="1"/>
    <col min="7" max="9" width="8.85546875" bestFit="1" customWidth="1"/>
    <col min="14" max="14" width="16.140625" bestFit="1" customWidth="1"/>
    <col min="17" max="17" width="16.140625" bestFit="1" customWidth="1"/>
    <col min="22" max="22" width="16.140625" bestFit="1" customWidth="1"/>
    <col min="23" max="23" width="7.85546875" bestFit="1" customWidth="1"/>
    <col min="24" max="24" width="8" bestFit="1" customWidth="1"/>
    <col min="25" max="25" width="16.140625" bestFit="1" customWidth="1"/>
    <col min="26" max="26" width="14.85546875" bestFit="1" customWidth="1"/>
    <col min="27" max="27" width="15" bestFit="1" customWidth="1"/>
    <col min="30" max="30" width="12.140625" bestFit="1" customWidth="1"/>
    <col min="31" max="31" width="9.85546875" customWidth="1"/>
    <col min="32" max="32" width="14.7109375" bestFit="1" customWidth="1"/>
    <col min="33" max="33" width="14.42578125" bestFit="1" customWidth="1"/>
    <col min="34" max="34" width="9.140625" bestFit="1" customWidth="1"/>
    <col min="35" max="35" width="10.5703125" bestFit="1" customWidth="1"/>
    <col min="36" max="37" width="10" bestFit="1" customWidth="1"/>
    <col min="38" max="38" width="13.7109375" bestFit="1" customWidth="1"/>
    <col min="39" max="39" width="23.85546875" bestFit="1" customWidth="1"/>
    <col min="40" max="40" width="98.28515625" bestFit="1" customWidth="1"/>
    <col min="41" max="41" width="30.140625" bestFit="1" customWidth="1"/>
  </cols>
  <sheetData>
    <row r="1" spans="1:41" x14ac:dyDescent="0.25">
      <c r="D1" t="s">
        <v>54</v>
      </c>
      <c r="G1" t="s">
        <v>55</v>
      </c>
      <c r="L1" t="s">
        <v>45</v>
      </c>
      <c r="O1" t="s">
        <v>46</v>
      </c>
      <c r="T1" t="s">
        <v>32</v>
      </c>
      <c r="W1" t="s">
        <v>33</v>
      </c>
    </row>
    <row r="2" spans="1:41" x14ac:dyDescent="0.25">
      <c r="B2" s="3" t="s">
        <v>0</v>
      </c>
      <c r="C2" s="3" t="s">
        <v>1</v>
      </c>
      <c r="D2" s="4" t="s">
        <v>68</v>
      </c>
      <c r="E2" s="4" t="s">
        <v>43</v>
      </c>
      <c r="F2" s="4" t="s">
        <v>44</v>
      </c>
      <c r="G2" s="4" t="s">
        <v>42</v>
      </c>
      <c r="H2" s="4" t="s">
        <v>43</v>
      </c>
      <c r="I2" s="4" t="s">
        <v>44</v>
      </c>
      <c r="J2" s="5" t="s">
        <v>52</v>
      </c>
      <c r="K2" s="5" t="s">
        <v>53</v>
      </c>
      <c r="L2" s="4" t="s">
        <v>68</v>
      </c>
      <c r="M2" s="4" t="s">
        <v>43</v>
      </c>
      <c r="N2" s="4" t="s">
        <v>44</v>
      </c>
      <c r="O2" s="4" t="s">
        <v>42</v>
      </c>
      <c r="P2" s="4" t="s">
        <v>43</v>
      </c>
      <c r="Q2" s="4" t="s">
        <v>44</v>
      </c>
      <c r="R2" s="5" t="s">
        <v>48</v>
      </c>
      <c r="S2" s="5" t="s">
        <v>49</v>
      </c>
      <c r="T2" s="4" t="s">
        <v>68</v>
      </c>
      <c r="U2" s="4" t="s">
        <v>43</v>
      </c>
      <c r="V2" s="4" t="s">
        <v>44</v>
      </c>
      <c r="W2" s="4" t="s">
        <v>42</v>
      </c>
      <c r="X2" s="4" t="s">
        <v>43</v>
      </c>
      <c r="Y2" s="4" t="s">
        <v>44</v>
      </c>
      <c r="Z2" s="5" t="s">
        <v>50</v>
      </c>
      <c r="AA2" s="5" t="s">
        <v>51</v>
      </c>
      <c r="AC2" s="10" t="s">
        <v>35</v>
      </c>
    </row>
    <row r="3" spans="1:41" x14ac:dyDescent="0.25">
      <c r="A3">
        <v>1</v>
      </c>
      <c r="B3" s="6">
        <v>5000</v>
      </c>
      <c r="C3" s="26">
        <f t="shared" ref="C3:C14" si="0">B3*0.05</f>
        <v>250</v>
      </c>
      <c r="D3" s="7">
        <v>52.651900273462601</v>
      </c>
      <c r="E3" s="7">
        <v>-7.9</v>
      </c>
      <c r="F3" s="7">
        <v>-3750</v>
      </c>
      <c r="G3" s="7">
        <v>74.474354525977304</v>
      </c>
      <c r="H3" s="7">
        <v>78.400000000000006</v>
      </c>
      <c r="I3" s="7">
        <v>0</v>
      </c>
      <c r="J3" s="7">
        <f>D3-G3</f>
        <v>-21.822454252514703</v>
      </c>
      <c r="K3" s="7">
        <f>E3-H3</f>
        <v>-86.300000000000011</v>
      </c>
      <c r="L3" s="6">
        <v>-12.265438302919</v>
      </c>
      <c r="M3" s="6">
        <v>-44.711492977095901</v>
      </c>
      <c r="N3" s="6">
        <v>1000000929.83245</v>
      </c>
      <c r="O3">
        <v>-15.3296167698195</v>
      </c>
      <c r="P3" s="7">
        <v>-34.582222348424601</v>
      </c>
      <c r="Q3" s="7">
        <v>1000000057.22045</v>
      </c>
      <c r="R3" s="7">
        <f>L3-O3</f>
        <v>3.0641784669005006</v>
      </c>
      <c r="S3" s="7">
        <f>M3-P3</f>
        <v>-10.1292706286713</v>
      </c>
      <c r="T3" s="7">
        <v>6.5726629843296704</v>
      </c>
      <c r="U3" s="7">
        <v>-25.724826662371498</v>
      </c>
      <c r="V3" s="7">
        <v>1000000448.22692</v>
      </c>
      <c r="W3" s="7">
        <v>19.686855873023799</v>
      </c>
      <c r="X3" s="7">
        <v>0.37091101236426499</v>
      </c>
      <c r="Y3" s="7">
        <v>1000000448.22692</v>
      </c>
      <c r="Z3" s="7">
        <f>T3-W3</f>
        <v>-13.114192888694127</v>
      </c>
      <c r="AA3" s="7">
        <f>U3-X3</f>
        <v>-26.095737674735762</v>
      </c>
      <c r="AC3" t="s">
        <v>18</v>
      </c>
      <c r="AD3" t="s">
        <v>4</v>
      </c>
      <c r="AE3" t="s">
        <v>19</v>
      </c>
      <c r="AF3" t="s">
        <v>5</v>
      </c>
      <c r="AG3" t="s">
        <v>6</v>
      </c>
      <c r="AH3" t="s">
        <v>7</v>
      </c>
      <c r="AI3" t="s">
        <v>8</v>
      </c>
      <c r="AJ3" t="s">
        <v>9</v>
      </c>
      <c r="AK3" t="s">
        <v>10</v>
      </c>
      <c r="AL3" t="s">
        <v>11</v>
      </c>
      <c r="AM3" t="s">
        <v>12</v>
      </c>
      <c r="AN3" t="s">
        <v>13</v>
      </c>
      <c r="AO3" t="s">
        <v>57</v>
      </c>
    </row>
    <row r="4" spans="1:41" x14ac:dyDescent="0.25">
      <c r="A4">
        <v>2</v>
      </c>
      <c r="B4" s="6">
        <v>2000</v>
      </c>
      <c r="C4" s="26">
        <f t="shared" si="0"/>
        <v>100</v>
      </c>
      <c r="D4" s="7">
        <v>78.569494529883798</v>
      </c>
      <c r="E4" s="7">
        <v>67.5</v>
      </c>
      <c r="F4" s="7">
        <v>0</v>
      </c>
      <c r="G4" s="7">
        <v>74.455662855418396</v>
      </c>
      <c r="H4" s="7">
        <v>78.3</v>
      </c>
      <c r="I4" s="7">
        <v>0</v>
      </c>
      <c r="J4" s="7">
        <f t="shared" ref="J4:K14" si="1">D4-G4</f>
        <v>4.113831674465402</v>
      </c>
      <c r="K4" s="7">
        <f t="shared" si="1"/>
        <v>-10.799999999999997</v>
      </c>
      <c r="L4" s="6">
        <v>-11.684657021018801</v>
      </c>
      <c r="M4" s="6">
        <v>-44.057257008350597</v>
      </c>
      <c r="N4" s="6">
        <v>999998545.646667</v>
      </c>
      <c r="O4" s="7">
        <v>-17.563419939826002</v>
      </c>
      <c r="P4" s="7">
        <v>-36.959353019454603</v>
      </c>
      <c r="Q4" s="7">
        <v>1000000042.9153399</v>
      </c>
      <c r="R4" s="7">
        <f t="shared" ref="R4:S14" si="2">L4-O4</f>
        <v>5.878762918807201</v>
      </c>
      <c r="S4" s="7">
        <f t="shared" si="2"/>
        <v>-7.0979039888959932</v>
      </c>
      <c r="T4" s="7">
        <v>6.5351548469963801</v>
      </c>
      <c r="U4" s="7">
        <v>-25.727875743074399</v>
      </c>
      <c r="V4" s="7">
        <v>1000000448.22692</v>
      </c>
      <c r="W4" s="7">
        <v>19.683157399739802</v>
      </c>
      <c r="X4" s="7">
        <v>0.36875294180830198</v>
      </c>
      <c r="Y4" s="7">
        <v>1000000448.22692</v>
      </c>
      <c r="Z4" s="7">
        <f t="shared" ref="Z4:AA14" si="3">T4-W4</f>
        <v>-13.148002552743421</v>
      </c>
      <c r="AA4" s="7">
        <f t="shared" si="3"/>
        <v>-26.096628684882702</v>
      </c>
      <c r="AB4">
        <v>1</v>
      </c>
      <c r="AC4" s="11" t="s">
        <v>17</v>
      </c>
      <c r="AD4" s="11">
        <v>1</v>
      </c>
      <c r="AE4" s="11" t="s">
        <v>69</v>
      </c>
      <c r="AF4" s="1">
        <f t="shared" ref="AF4:AF21" si="4">0.8*AI4</f>
        <v>500000</v>
      </c>
      <c r="AG4" s="2">
        <v>1000000000</v>
      </c>
      <c r="AH4">
        <v>14</v>
      </c>
      <c r="AI4" s="2">
        <v>625000</v>
      </c>
      <c r="AJ4" s="1">
        <v>100000</v>
      </c>
      <c r="AK4" t="s">
        <v>14</v>
      </c>
      <c r="AL4" t="s">
        <v>15</v>
      </c>
      <c r="AM4" t="str">
        <f>_xlfn.CONCAT("s12_Test_6-23-21_",AC4,"_",AD4, AE4)</f>
        <v>s12_Test_6-23-21_On_1J</v>
      </c>
      <c r="AN4" t="str">
        <f t="shared" ref="AN4:AN21" si="5">_xlfn.CONCAT("./rx_samples -b ",AF4," -f ", AG4, " -g ",AH4, " -r ",AI4, " -w ", AJ4, " --handle=A1", " -d ", AM4, ".bin")</f>
        <v>./rx_samples -b 500000 -f 1000000000 -g 14 -r 625000 -w 100000 --handle=A1 -d s12_Test_6-23-21_On_1J.bin</v>
      </c>
      <c r="AO4" t="str">
        <f>_xlfn.CONCAT(AM4,".bin.a1")</f>
        <v>s12_Test_6-23-21_On_1J.bin.a1</v>
      </c>
    </row>
    <row r="5" spans="1:41" x14ac:dyDescent="0.25">
      <c r="A5">
        <v>3</v>
      </c>
      <c r="B5" s="6">
        <v>1000</v>
      </c>
      <c r="C5" s="26">
        <f t="shared" si="0"/>
        <v>50</v>
      </c>
      <c r="D5" s="7">
        <v>78.249166390819596</v>
      </c>
      <c r="E5" s="7">
        <v>61.7</v>
      </c>
      <c r="F5" s="7">
        <v>0</v>
      </c>
      <c r="G5" s="7">
        <v>74.569511401499298</v>
      </c>
      <c r="H5" s="7">
        <v>78.400000000000006</v>
      </c>
      <c r="I5" s="7">
        <v>0</v>
      </c>
      <c r="J5" s="7">
        <f t="shared" si="1"/>
        <v>3.6796549893202979</v>
      </c>
      <c r="K5" s="7">
        <f t="shared" si="1"/>
        <v>-16.700000000000003</v>
      </c>
      <c r="L5" s="6">
        <v>-11.6295138498554</v>
      </c>
      <c r="M5" s="6">
        <v>-43.908647430353703</v>
      </c>
      <c r="N5" s="6">
        <v>1000002040.86303</v>
      </c>
      <c r="O5" s="7">
        <v>-19.750667962025801</v>
      </c>
      <c r="P5" s="7">
        <v>-39.1152755638782</v>
      </c>
      <c r="Q5" s="7">
        <v>1000000038.14697</v>
      </c>
      <c r="R5" s="7">
        <f t="shared" si="2"/>
        <v>8.1211541121704016</v>
      </c>
      <c r="S5" s="7">
        <f t="shared" si="2"/>
        <v>-4.7933718664755034</v>
      </c>
      <c r="T5" s="7">
        <v>6.5200440092474201</v>
      </c>
      <c r="U5" s="7">
        <v>-25.762295430407701</v>
      </c>
      <c r="V5" s="7">
        <v>1000000448.22692</v>
      </c>
      <c r="W5" s="7">
        <v>19.6752867205327</v>
      </c>
      <c r="X5" s="7">
        <v>0.36378802503253899</v>
      </c>
      <c r="Y5" s="7">
        <v>1000000448.22692</v>
      </c>
      <c r="Z5" s="7">
        <f t="shared" si="3"/>
        <v>-13.155242711285279</v>
      </c>
      <c r="AA5" s="7">
        <f t="shared" si="3"/>
        <v>-26.126083455440238</v>
      </c>
      <c r="AC5" s="11" t="s">
        <v>2</v>
      </c>
      <c r="AD5" s="11">
        <v>2</v>
      </c>
      <c r="AE5" s="11" t="s">
        <v>69</v>
      </c>
      <c r="AF5" s="1">
        <f t="shared" si="4"/>
        <v>500000</v>
      </c>
      <c r="AG5" s="2">
        <v>1000000000</v>
      </c>
      <c r="AH5">
        <v>14</v>
      </c>
      <c r="AI5" s="2">
        <v>625000</v>
      </c>
      <c r="AJ5" s="1">
        <v>100000</v>
      </c>
      <c r="AK5" t="s">
        <v>14</v>
      </c>
      <c r="AL5" t="s">
        <v>15</v>
      </c>
      <c r="AM5" t="str">
        <f t="shared" ref="AM5:AM21" si="6">_xlfn.CONCAT("s12_Test_6-23-21_",AC5,"_",AD5, AE5)</f>
        <v>s12_Test_6-23-21_Off_2J</v>
      </c>
      <c r="AN5" t="str">
        <f t="shared" si="5"/>
        <v>./rx_samples -b 500000 -f 1000000000 -g 14 -r 625000 -w 100000 --handle=A1 -d s12_Test_6-23-21_Off_2J.bin</v>
      </c>
      <c r="AO5" t="str">
        <f t="shared" ref="AO5:AO21" si="7">_xlfn.CONCAT(AM5,".bin.a1")</f>
        <v>s12_Test_6-23-21_Off_2J.bin.a1</v>
      </c>
    </row>
    <row r="6" spans="1:41" x14ac:dyDescent="0.25">
      <c r="A6">
        <v>4</v>
      </c>
      <c r="B6" s="5">
        <v>500</v>
      </c>
      <c r="C6" s="26">
        <f t="shared" si="0"/>
        <v>25</v>
      </c>
      <c r="D6" s="7">
        <v>77.830643866329694</v>
      </c>
      <c r="E6" s="7">
        <v>55.7</v>
      </c>
      <c r="F6" s="7">
        <v>0</v>
      </c>
      <c r="G6" s="7">
        <v>74.486743670096601</v>
      </c>
      <c r="H6" s="7">
        <v>78.400000000000006</v>
      </c>
      <c r="I6" s="7">
        <v>0</v>
      </c>
      <c r="J6" s="7">
        <f t="shared" si="1"/>
        <v>3.3439001962330934</v>
      </c>
      <c r="K6" s="7">
        <f t="shared" si="1"/>
        <v>-22.700000000000003</v>
      </c>
      <c r="L6" s="6">
        <v>-11.6691123920299</v>
      </c>
      <c r="M6" s="6">
        <v>-43.848199971589402</v>
      </c>
      <c r="N6" s="6">
        <v>1000004034.0423501</v>
      </c>
      <c r="O6" s="7">
        <v>-20.989481327460101</v>
      </c>
      <c r="P6" s="7">
        <v>-40.261827350619001</v>
      </c>
      <c r="Q6" s="7">
        <v>1000000033.3786</v>
      </c>
      <c r="R6" s="7">
        <f t="shared" si="2"/>
        <v>9.3203689354302011</v>
      </c>
      <c r="S6" s="7">
        <f t="shared" si="2"/>
        <v>-3.5863726209704012</v>
      </c>
      <c r="T6" s="7">
        <v>6.4826153519606899</v>
      </c>
      <c r="U6" s="7">
        <v>-25.786459374727102</v>
      </c>
      <c r="V6" s="7">
        <v>1000000448.22692</v>
      </c>
      <c r="W6" s="7">
        <v>19.6636373654216</v>
      </c>
      <c r="X6" s="7">
        <v>0.352532553820675</v>
      </c>
      <c r="Y6" s="7">
        <v>1000000448.22692</v>
      </c>
      <c r="Z6" s="7">
        <f>T6-W6</f>
        <v>-13.181022013460911</v>
      </c>
      <c r="AA6" s="7">
        <f t="shared" si="3"/>
        <v>-26.138991928547778</v>
      </c>
      <c r="AB6">
        <v>2</v>
      </c>
      <c r="AC6" s="11" t="s">
        <v>17</v>
      </c>
      <c r="AD6" s="11">
        <v>3</v>
      </c>
      <c r="AE6" s="11" t="s">
        <v>69</v>
      </c>
      <c r="AF6" s="1">
        <f t="shared" si="4"/>
        <v>500000</v>
      </c>
      <c r="AG6" s="2">
        <v>1000000000</v>
      </c>
      <c r="AH6">
        <v>14</v>
      </c>
      <c r="AI6" s="2">
        <v>625000</v>
      </c>
      <c r="AJ6" s="1">
        <v>100000</v>
      </c>
      <c r="AK6" t="s">
        <v>14</v>
      </c>
      <c r="AL6" t="s">
        <v>15</v>
      </c>
      <c r="AM6" t="str">
        <f t="shared" si="6"/>
        <v>s12_Test_6-23-21_On_3J</v>
      </c>
      <c r="AN6" t="str">
        <f t="shared" si="5"/>
        <v>./rx_samples -b 500000 -f 1000000000 -g 14 -r 625000 -w 100000 --handle=A1 -d s12_Test_6-23-21_On_3J.bin</v>
      </c>
      <c r="AO6" t="str">
        <f t="shared" si="7"/>
        <v>s12_Test_6-23-21_On_3J.bin.a1</v>
      </c>
    </row>
    <row r="7" spans="1:41" x14ac:dyDescent="0.25">
      <c r="A7">
        <v>5</v>
      </c>
      <c r="B7" s="6">
        <v>200</v>
      </c>
      <c r="C7" s="26">
        <f t="shared" si="0"/>
        <v>10</v>
      </c>
      <c r="D7" s="7">
        <v>77.136613909599703</v>
      </c>
      <c r="E7" s="7">
        <v>52.3</v>
      </c>
      <c r="F7" s="7">
        <v>0</v>
      </c>
      <c r="G7" s="7">
        <v>74.4521060402204</v>
      </c>
      <c r="H7" s="7">
        <v>78.3</v>
      </c>
      <c r="I7" s="7">
        <v>0</v>
      </c>
      <c r="J7" s="7">
        <f t="shared" si="1"/>
        <v>2.6845078693793027</v>
      </c>
      <c r="K7" s="7">
        <f t="shared" si="1"/>
        <v>-26</v>
      </c>
      <c r="L7" s="6">
        <v>-11.5034167893135</v>
      </c>
      <c r="M7" s="6">
        <v>-43.512961940892701</v>
      </c>
      <c r="N7" s="6">
        <v>999995031.35681105</v>
      </c>
      <c r="O7" s="7">
        <v>-22.440227837340601</v>
      </c>
      <c r="P7" s="7">
        <v>-41.721894669164797</v>
      </c>
      <c r="Q7" s="7">
        <v>1000000028.61022</v>
      </c>
      <c r="R7" s="7">
        <f t="shared" si="2"/>
        <v>10.936811048027101</v>
      </c>
      <c r="S7" s="7">
        <f t="shared" si="2"/>
        <v>-1.7910672717279041</v>
      </c>
      <c r="T7" s="7">
        <v>6.3704957172885104</v>
      </c>
      <c r="U7" s="7">
        <v>-25.802874011978801</v>
      </c>
      <c r="V7" s="7">
        <v>1000000448.22692</v>
      </c>
      <c r="W7" s="7">
        <v>19.656464272386</v>
      </c>
      <c r="X7" s="7">
        <v>0.34438831381134299</v>
      </c>
      <c r="Y7" s="7">
        <v>1000000448.22692</v>
      </c>
      <c r="Z7" s="7">
        <f t="shared" ref="Z7:Z14" si="8">T7-W7</f>
        <v>-13.28596855509749</v>
      </c>
      <c r="AA7" s="7">
        <f t="shared" si="3"/>
        <v>-26.147262325790145</v>
      </c>
      <c r="AC7" s="11" t="s">
        <v>2</v>
      </c>
      <c r="AD7" s="11">
        <v>4</v>
      </c>
      <c r="AE7" s="11" t="s">
        <v>69</v>
      </c>
      <c r="AF7" s="1">
        <f t="shared" si="4"/>
        <v>500000</v>
      </c>
      <c r="AG7" s="2">
        <v>1000000000</v>
      </c>
      <c r="AH7">
        <v>14</v>
      </c>
      <c r="AI7" s="2">
        <v>625000</v>
      </c>
      <c r="AJ7" s="1">
        <v>100000</v>
      </c>
      <c r="AK7" t="s">
        <v>14</v>
      </c>
      <c r="AL7" t="s">
        <v>15</v>
      </c>
      <c r="AM7" t="str">
        <f t="shared" si="6"/>
        <v>s12_Test_6-23-21_Off_4J</v>
      </c>
      <c r="AN7" t="str">
        <f t="shared" si="5"/>
        <v>./rx_samples -b 500000 -f 1000000000 -g 14 -r 625000 -w 100000 --handle=A1 -d s12_Test_6-23-21_Off_4J.bin</v>
      </c>
      <c r="AO7" t="str">
        <f t="shared" si="7"/>
        <v>s12_Test_6-23-21_Off_4J.bin.a1</v>
      </c>
    </row>
    <row r="8" spans="1:41" x14ac:dyDescent="0.25">
      <c r="A8">
        <v>6</v>
      </c>
      <c r="B8" s="6">
        <v>100</v>
      </c>
      <c r="C8" s="26">
        <f t="shared" si="0"/>
        <v>5</v>
      </c>
      <c r="D8" s="7">
        <v>76.584321467869103</v>
      </c>
      <c r="E8" s="7">
        <v>52.2</v>
      </c>
      <c r="F8" s="7">
        <v>0</v>
      </c>
      <c r="G8" s="7">
        <v>74.480844130796996</v>
      </c>
      <c r="H8" s="7">
        <v>78.3</v>
      </c>
      <c r="I8" s="7">
        <v>0</v>
      </c>
      <c r="J8" s="7">
        <f t="shared" si="1"/>
        <v>2.1034773370721069</v>
      </c>
      <c r="K8" s="7">
        <f t="shared" si="1"/>
        <v>-26.099999999999994</v>
      </c>
      <c r="L8" s="6">
        <v>-11.835611848466099</v>
      </c>
      <c r="M8" s="6">
        <v>-43.590061697893098</v>
      </c>
      <c r="N8" s="6">
        <v>999990024.56665003</v>
      </c>
      <c r="O8" s="7">
        <v>-24.4503303982681</v>
      </c>
      <c r="P8" s="7">
        <v>-43.687220943441297</v>
      </c>
      <c r="Q8" s="7">
        <v>1000000023.84185</v>
      </c>
      <c r="R8" s="7">
        <f t="shared" si="2"/>
        <v>12.614718549802001</v>
      </c>
      <c r="S8" s="7">
        <f t="shared" si="2"/>
        <v>9.7159245548198214E-2</v>
      </c>
      <c r="T8" s="7">
        <v>6.1695193230861598</v>
      </c>
      <c r="U8" s="7">
        <v>-25.846172641417098</v>
      </c>
      <c r="V8" s="7">
        <v>1000000448.22692</v>
      </c>
      <c r="W8" s="7">
        <v>19.644647085614501</v>
      </c>
      <c r="X8" s="7">
        <v>0.33413380289147199</v>
      </c>
      <c r="Y8" s="7">
        <v>1000000448.22692</v>
      </c>
      <c r="Z8" s="7">
        <f t="shared" si="8"/>
        <v>-13.475127762528341</v>
      </c>
      <c r="AA8" s="7">
        <f t="shared" si="3"/>
        <v>-26.18030644430857</v>
      </c>
      <c r="AB8">
        <v>3</v>
      </c>
      <c r="AC8" s="11" t="s">
        <v>17</v>
      </c>
      <c r="AD8" s="11">
        <v>5</v>
      </c>
      <c r="AE8" s="11" t="s">
        <v>69</v>
      </c>
      <c r="AF8" s="1">
        <f t="shared" si="4"/>
        <v>500000</v>
      </c>
      <c r="AG8" s="2">
        <v>1000000000</v>
      </c>
      <c r="AH8">
        <v>14</v>
      </c>
      <c r="AI8" s="2">
        <v>625000</v>
      </c>
      <c r="AJ8" s="1">
        <v>100000</v>
      </c>
      <c r="AK8" t="s">
        <v>14</v>
      </c>
      <c r="AL8" t="s">
        <v>15</v>
      </c>
      <c r="AM8" t="str">
        <f t="shared" si="6"/>
        <v>s12_Test_6-23-21_On_5J</v>
      </c>
      <c r="AN8" t="str">
        <f t="shared" si="5"/>
        <v>./rx_samples -b 500000 -f 1000000000 -g 14 -r 625000 -w 100000 --handle=A1 -d s12_Test_6-23-21_On_5J.bin</v>
      </c>
      <c r="AO8" t="str">
        <f t="shared" si="7"/>
        <v>s12_Test_6-23-21_On_5J.bin.a1</v>
      </c>
    </row>
    <row r="9" spans="1:41" x14ac:dyDescent="0.25">
      <c r="A9">
        <v>7</v>
      </c>
      <c r="B9" s="6">
        <v>50</v>
      </c>
      <c r="C9" s="26">
        <f t="shared" si="0"/>
        <v>2.5</v>
      </c>
      <c r="D9" s="7">
        <v>75.891266397660402</v>
      </c>
      <c r="E9" s="7">
        <v>52.2</v>
      </c>
      <c r="F9" s="7">
        <v>0</v>
      </c>
      <c r="G9" s="7">
        <v>74.521086916830697</v>
      </c>
      <c r="H9" s="7">
        <v>78.3</v>
      </c>
      <c r="I9" s="7">
        <v>0</v>
      </c>
      <c r="J9" s="7">
        <f t="shared" si="1"/>
        <v>1.3701794808297052</v>
      </c>
      <c r="K9" s="7">
        <f t="shared" si="1"/>
        <v>-26.099999999999994</v>
      </c>
      <c r="L9" s="6">
        <v>-12.3871721234083</v>
      </c>
      <c r="M9" s="6">
        <v>-43.872736844881402</v>
      </c>
      <c r="N9" s="6">
        <v>999980020.52307105</v>
      </c>
      <c r="O9" s="7">
        <v>-24.9164988579039</v>
      </c>
      <c r="P9" s="7">
        <v>-44.278848080254797</v>
      </c>
      <c r="Q9" s="7">
        <v>1000000019.07348</v>
      </c>
      <c r="R9" s="7">
        <f t="shared" si="2"/>
        <v>12.5293267344956</v>
      </c>
      <c r="S9" s="7">
        <f t="shared" si="2"/>
        <v>0.40611123537339466</v>
      </c>
      <c r="T9" s="7">
        <v>5.8823703644277598</v>
      </c>
      <c r="U9" s="7">
        <v>-25.8186748297611</v>
      </c>
      <c r="V9" s="7">
        <v>1000000448.22692</v>
      </c>
      <c r="W9" s="7">
        <v>19.6430494850363</v>
      </c>
      <c r="X9" s="7">
        <v>0.33196391305706602</v>
      </c>
      <c r="Y9" s="7">
        <v>1000000448.22692</v>
      </c>
      <c r="Z9" s="7">
        <f t="shared" si="8"/>
        <v>-13.76067912060854</v>
      </c>
      <c r="AA9" s="7">
        <f t="shared" si="3"/>
        <v>-26.150638742818167</v>
      </c>
      <c r="AC9" s="12" t="s">
        <v>2</v>
      </c>
      <c r="AD9" s="11">
        <v>6</v>
      </c>
      <c r="AE9" s="11" t="s">
        <v>69</v>
      </c>
      <c r="AF9" s="1">
        <f t="shared" si="4"/>
        <v>500000</v>
      </c>
      <c r="AG9" s="2">
        <v>1000000000</v>
      </c>
      <c r="AH9">
        <v>14</v>
      </c>
      <c r="AI9" s="2">
        <v>625000</v>
      </c>
      <c r="AJ9" s="1">
        <v>100000</v>
      </c>
      <c r="AK9" t="s">
        <v>14</v>
      </c>
      <c r="AL9" t="s">
        <v>15</v>
      </c>
      <c r="AM9" t="str">
        <f t="shared" si="6"/>
        <v>s12_Test_6-23-21_Off_6J</v>
      </c>
      <c r="AN9" t="str">
        <f t="shared" si="5"/>
        <v>./rx_samples -b 500000 -f 1000000000 -g 14 -r 625000 -w 100000 --handle=A1 -d s12_Test_6-23-21_Off_6J.bin</v>
      </c>
      <c r="AO9" t="str">
        <f t="shared" si="7"/>
        <v>s12_Test_6-23-21_Off_6J.bin.a1</v>
      </c>
    </row>
    <row r="10" spans="1:41" x14ac:dyDescent="0.25">
      <c r="A10">
        <v>8</v>
      </c>
      <c r="B10" s="7">
        <v>20</v>
      </c>
      <c r="C10" s="26">
        <f t="shared" si="0"/>
        <v>1</v>
      </c>
      <c r="D10" s="7">
        <v>74.821708137478495</v>
      </c>
      <c r="E10" s="7">
        <v>52.1</v>
      </c>
      <c r="F10" s="7">
        <v>0</v>
      </c>
      <c r="G10" s="7">
        <v>74.500949452628106</v>
      </c>
      <c r="H10" s="7">
        <v>78.400000000000006</v>
      </c>
      <c r="I10" s="7">
        <v>0</v>
      </c>
      <c r="J10" s="7">
        <f t="shared" si="1"/>
        <v>0.32075868485038939</v>
      </c>
      <c r="K10" s="7">
        <f t="shared" si="1"/>
        <v>-26.300000000000004</v>
      </c>
      <c r="L10" s="7">
        <v>-14.929454552383399</v>
      </c>
      <c r="M10" s="7">
        <v>-43.809114347170102</v>
      </c>
      <c r="N10" s="7">
        <v>999950017.92907703</v>
      </c>
      <c r="O10" s="7">
        <v>-25.956554606977399</v>
      </c>
      <c r="P10" s="7">
        <v>-45.273959689446897</v>
      </c>
      <c r="Q10" s="7">
        <v>1000000019.07348</v>
      </c>
      <c r="R10" s="7">
        <f t="shared" si="2"/>
        <v>11.027100054593999</v>
      </c>
      <c r="S10" s="7">
        <f t="shared" si="2"/>
        <v>1.4648453422767957</v>
      </c>
      <c r="T10" s="7">
        <v>3.53088071577832</v>
      </c>
      <c r="U10" s="7">
        <v>-25.977160226594801</v>
      </c>
      <c r="V10" s="7">
        <v>1000000448.22692</v>
      </c>
      <c r="W10" s="7">
        <v>19.634477706816799</v>
      </c>
      <c r="X10" s="7">
        <v>0.32217863759509002</v>
      </c>
      <c r="Y10" s="7">
        <v>1000000448.22692</v>
      </c>
      <c r="Z10" s="7">
        <f t="shared" si="8"/>
        <v>-16.103596991038479</v>
      </c>
      <c r="AA10" s="7">
        <f t="shared" si="3"/>
        <v>-26.299338864189892</v>
      </c>
      <c r="AB10">
        <v>4</v>
      </c>
      <c r="AC10" s="11" t="s">
        <v>17</v>
      </c>
      <c r="AD10" s="11">
        <v>7</v>
      </c>
      <c r="AE10" s="11" t="s">
        <v>69</v>
      </c>
      <c r="AF10" s="1">
        <f t="shared" si="4"/>
        <v>500000</v>
      </c>
      <c r="AG10" s="2">
        <v>1000000000</v>
      </c>
      <c r="AH10">
        <v>14</v>
      </c>
      <c r="AI10" s="2">
        <v>625000</v>
      </c>
      <c r="AJ10" s="1">
        <v>100000</v>
      </c>
      <c r="AK10" t="s">
        <v>14</v>
      </c>
      <c r="AL10" t="s">
        <v>15</v>
      </c>
      <c r="AM10" t="str">
        <f t="shared" si="6"/>
        <v>s12_Test_6-23-21_On_7J</v>
      </c>
      <c r="AN10" t="str">
        <f t="shared" si="5"/>
        <v>./rx_samples -b 500000 -f 1000000000 -g 14 -r 625000 -w 100000 --handle=A1 -d s12_Test_6-23-21_On_7J.bin</v>
      </c>
      <c r="AO10" t="str">
        <f t="shared" si="7"/>
        <v>s12_Test_6-23-21_On_7J.bin.a1</v>
      </c>
    </row>
    <row r="11" spans="1:41" x14ac:dyDescent="0.25">
      <c r="A11">
        <v>9</v>
      </c>
      <c r="B11" s="7">
        <v>10</v>
      </c>
      <c r="C11" s="26">
        <f t="shared" si="0"/>
        <v>0.5</v>
      </c>
      <c r="D11" s="7">
        <v>73.431893714517003</v>
      </c>
      <c r="E11" s="7">
        <v>51.9</v>
      </c>
      <c r="F11" s="7">
        <v>0</v>
      </c>
      <c r="G11" s="7">
        <v>74.4892735395307</v>
      </c>
      <c r="H11" s="7">
        <v>78.3</v>
      </c>
      <c r="I11" s="7">
        <v>0</v>
      </c>
      <c r="J11" s="7">
        <f t="shared" si="1"/>
        <v>-1.0573798250136974</v>
      </c>
      <c r="K11" s="7">
        <f t="shared" si="1"/>
        <v>-26.4</v>
      </c>
      <c r="L11" s="7">
        <v>-19.0208321197324</v>
      </c>
      <c r="M11" s="7">
        <v>-44.362166324139501</v>
      </c>
      <c r="N11" s="7">
        <v>999900021.55303895</v>
      </c>
      <c r="O11" s="7">
        <v>-26.471605184089501</v>
      </c>
      <c r="P11" s="7">
        <v>-45.805680157974997</v>
      </c>
      <c r="Q11" s="7">
        <v>1000000014.30511</v>
      </c>
      <c r="R11" s="7">
        <f t="shared" si="2"/>
        <v>7.4507730643571008</v>
      </c>
      <c r="S11" s="7">
        <f t="shared" si="2"/>
        <v>1.443513833835496</v>
      </c>
      <c r="T11" s="7">
        <v>0.67268934589506502</v>
      </c>
      <c r="U11" s="7">
        <v>-26.1225118141511</v>
      </c>
      <c r="V11" s="7">
        <v>1000000448.22692</v>
      </c>
      <c r="W11" s="7">
        <v>19.633739484029501</v>
      </c>
      <c r="X11" s="7">
        <v>0.32187640157911201</v>
      </c>
      <c r="Y11" s="7">
        <v>1000000448.22692</v>
      </c>
      <c r="Z11" s="7">
        <f t="shared" si="8"/>
        <v>-18.961050138134436</v>
      </c>
      <c r="AA11" s="7">
        <f t="shared" si="3"/>
        <v>-26.444388215730211</v>
      </c>
      <c r="AC11" s="11" t="s">
        <v>2</v>
      </c>
      <c r="AD11" s="11">
        <v>8</v>
      </c>
      <c r="AE11" s="11" t="s">
        <v>69</v>
      </c>
      <c r="AF11" s="1">
        <f t="shared" si="4"/>
        <v>500000</v>
      </c>
      <c r="AG11" s="2">
        <v>1000000000</v>
      </c>
      <c r="AH11">
        <v>14</v>
      </c>
      <c r="AI11" s="2">
        <v>625000</v>
      </c>
      <c r="AJ11" s="1">
        <v>100000</v>
      </c>
      <c r="AK11" t="s">
        <v>14</v>
      </c>
      <c r="AL11" t="s">
        <v>15</v>
      </c>
      <c r="AM11" t="str">
        <f t="shared" si="6"/>
        <v>s12_Test_6-23-21_Off_8J</v>
      </c>
      <c r="AN11" t="str">
        <f t="shared" si="5"/>
        <v>./rx_samples -b 500000 -f 1000000000 -g 14 -r 625000 -w 100000 --handle=A1 -d s12_Test_6-23-21_Off_8J.bin</v>
      </c>
      <c r="AO11" t="str">
        <f t="shared" si="7"/>
        <v>s12_Test_6-23-21_Off_8J.bin.a1</v>
      </c>
    </row>
    <row r="12" spans="1:41" x14ac:dyDescent="0.25">
      <c r="A12">
        <v>10</v>
      </c>
      <c r="B12" s="7">
        <v>5</v>
      </c>
      <c r="C12" s="26">
        <f t="shared" si="0"/>
        <v>0.25</v>
      </c>
      <c r="D12" s="7">
        <v>71.142548467539896</v>
      </c>
      <c r="E12" s="7">
        <v>52.4</v>
      </c>
      <c r="F12" s="7">
        <v>0</v>
      </c>
      <c r="G12" s="7">
        <v>74.396341486275404</v>
      </c>
      <c r="H12" s="7">
        <v>78.2</v>
      </c>
      <c r="I12" s="7">
        <v>0</v>
      </c>
      <c r="J12" s="7">
        <f t="shared" si="1"/>
        <v>-3.2537930187355073</v>
      </c>
      <c r="K12" s="7">
        <f t="shared" si="1"/>
        <v>-25.800000000000004</v>
      </c>
      <c r="L12" s="7">
        <v>-21.602222588018201</v>
      </c>
      <c r="M12" s="7">
        <v>-44.244494853322799</v>
      </c>
      <c r="N12" s="7">
        <v>999800167.08374</v>
      </c>
      <c r="O12" s="7">
        <v>-11.0590605779875</v>
      </c>
      <c r="P12" s="7">
        <v>-30.391537546589401</v>
      </c>
      <c r="Q12" s="7">
        <v>1000000095.36743</v>
      </c>
      <c r="R12" s="7">
        <f>L12-O12</f>
        <v>-10.5431620100307</v>
      </c>
      <c r="S12" s="7">
        <f t="shared" si="2"/>
        <v>-13.852957306733398</v>
      </c>
      <c r="T12" s="7">
        <v>-2.51643200625008</v>
      </c>
      <c r="U12" s="7">
        <v>-26.467860810378902</v>
      </c>
      <c r="V12" s="7">
        <v>1000000424.38507</v>
      </c>
      <c r="W12" s="7">
        <v>19.641848840423499</v>
      </c>
      <c r="X12" s="7">
        <v>0.32582548466067202</v>
      </c>
      <c r="Y12" s="7">
        <v>1000000424.38507</v>
      </c>
      <c r="Z12" s="7">
        <f t="shared" si="8"/>
        <v>-22.158280846673581</v>
      </c>
      <c r="AA12" s="7">
        <f t="shared" si="3"/>
        <v>-26.793686295039574</v>
      </c>
      <c r="AB12">
        <v>5</v>
      </c>
      <c r="AC12" s="12" t="s">
        <v>17</v>
      </c>
      <c r="AD12" s="11">
        <v>9</v>
      </c>
      <c r="AE12" s="11" t="s">
        <v>69</v>
      </c>
      <c r="AF12" s="1">
        <f t="shared" si="4"/>
        <v>500000</v>
      </c>
      <c r="AG12" s="2">
        <v>1000000000</v>
      </c>
      <c r="AH12">
        <v>14</v>
      </c>
      <c r="AI12" s="2">
        <v>625000</v>
      </c>
      <c r="AJ12" s="1">
        <v>100000</v>
      </c>
      <c r="AK12" t="s">
        <v>14</v>
      </c>
      <c r="AL12" t="s">
        <v>15</v>
      </c>
      <c r="AM12" t="str">
        <f t="shared" si="6"/>
        <v>s12_Test_6-23-21_On_9J</v>
      </c>
      <c r="AN12" t="str">
        <f t="shared" si="5"/>
        <v>./rx_samples -b 500000 -f 1000000000 -g 14 -r 625000 -w 100000 --handle=A1 -d s12_Test_6-23-21_On_9J.bin</v>
      </c>
      <c r="AO12" t="str">
        <f t="shared" si="7"/>
        <v>s12_Test_6-23-21_On_9J.bin.a1</v>
      </c>
    </row>
    <row r="13" spans="1:41" x14ac:dyDescent="0.25">
      <c r="A13">
        <v>11</v>
      </c>
      <c r="B13" s="7">
        <v>2</v>
      </c>
      <c r="C13" s="26">
        <f t="shared" si="0"/>
        <v>0.1</v>
      </c>
      <c r="D13" s="7">
        <v>66.499079585314007</v>
      </c>
      <c r="E13" s="7">
        <v>50.5</v>
      </c>
      <c r="F13" s="7">
        <v>0</v>
      </c>
      <c r="G13" s="7">
        <v>74.4504908582078</v>
      </c>
      <c r="H13" s="7">
        <v>78.2</v>
      </c>
      <c r="I13" s="7">
        <v>0</v>
      </c>
      <c r="J13" s="7">
        <f t="shared" si="1"/>
        <v>-7.9514112728937931</v>
      </c>
      <c r="K13" s="7">
        <f t="shared" si="1"/>
        <v>-27.700000000000003</v>
      </c>
      <c r="L13" s="7">
        <v>-39.0293295337</v>
      </c>
      <c r="M13" s="7">
        <v>-58.954040984112801</v>
      </c>
      <c r="N13" s="7">
        <v>1000000081.06231</v>
      </c>
      <c r="O13" s="7">
        <v>-13.0410113598184</v>
      </c>
      <c r="P13" s="7">
        <v>-32.391959024436098</v>
      </c>
      <c r="Q13" s="7">
        <v>1000000071.52557</v>
      </c>
      <c r="R13" s="7">
        <f t="shared" si="2"/>
        <v>-25.988318173881602</v>
      </c>
      <c r="S13" s="7">
        <f t="shared" si="2"/>
        <v>-26.562081959676703</v>
      </c>
      <c r="T13" s="7">
        <v>-8.1010169453392802</v>
      </c>
      <c r="U13" s="7">
        <v>-27.499954723944001</v>
      </c>
      <c r="V13" s="7">
        <v>1000000424.38507</v>
      </c>
      <c r="W13" s="7">
        <v>19.636202098028299</v>
      </c>
      <c r="X13" s="7">
        <v>0.320479440638957</v>
      </c>
      <c r="Y13" s="7">
        <v>1000000424.38507</v>
      </c>
      <c r="Z13" s="7">
        <f t="shared" si="8"/>
        <v>-27.737219043367581</v>
      </c>
      <c r="AA13" s="7">
        <f t="shared" si="3"/>
        <v>-27.820434164582956</v>
      </c>
      <c r="AC13" s="11" t="s">
        <v>2</v>
      </c>
      <c r="AD13" s="11">
        <v>10</v>
      </c>
      <c r="AE13" s="11" t="s">
        <v>69</v>
      </c>
      <c r="AF13" s="1">
        <f t="shared" si="4"/>
        <v>500000</v>
      </c>
      <c r="AG13" s="2">
        <v>1000000000</v>
      </c>
      <c r="AH13">
        <v>14</v>
      </c>
      <c r="AI13" s="2">
        <v>625000</v>
      </c>
      <c r="AJ13" s="1">
        <v>100000</v>
      </c>
      <c r="AK13" t="s">
        <v>14</v>
      </c>
      <c r="AL13" t="s">
        <v>15</v>
      </c>
      <c r="AM13" t="str">
        <f t="shared" si="6"/>
        <v>s12_Test_6-23-21_Off_10J</v>
      </c>
      <c r="AN13" t="str">
        <f t="shared" si="5"/>
        <v>./rx_samples -b 500000 -f 1000000000 -g 14 -r 625000 -w 100000 --handle=A1 -d s12_Test_6-23-21_Off_10J.bin</v>
      </c>
      <c r="AO13" t="str">
        <f t="shared" si="7"/>
        <v>s12_Test_6-23-21_Off_10J.bin.a1</v>
      </c>
    </row>
    <row r="14" spans="1:41" x14ac:dyDescent="0.25">
      <c r="A14">
        <v>12</v>
      </c>
      <c r="B14" s="7">
        <v>1</v>
      </c>
      <c r="C14" s="26">
        <f t="shared" si="0"/>
        <v>0.05</v>
      </c>
      <c r="D14" s="7">
        <v>62.777588926246402</v>
      </c>
      <c r="E14" s="7">
        <v>48.6</v>
      </c>
      <c r="F14" s="7">
        <v>1000000</v>
      </c>
      <c r="G14" s="7">
        <v>74.4099861847575</v>
      </c>
      <c r="H14" s="7">
        <v>78.2</v>
      </c>
      <c r="I14" s="7">
        <v>0</v>
      </c>
      <c r="J14" s="7">
        <f t="shared" si="1"/>
        <v>-11.632397258511098</v>
      </c>
      <c r="K14" s="7">
        <f t="shared" si="1"/>
        <v>-29.6</v>
      </c>
      <c r="L14" s="7">
        <v>-42.351574945047503</v>
      </c>
      <c r="M14" s="7">
        <v>-62.809898121446999</v>
      </c>
      <c r="N14" s="7">
        <v>1000000066.7572</v>
      </c>
      <c r="O14" s="7">
        <v>-13.6697406737407</v>
      </c>
      <c r="P14" s="7">
        <v>-33.019627588190602</v>
      </c>
      <c r="Q14" s="7">
        <v>1000000066.7572</v>
      </c>
      <c r="R14" s="7">
        <f t="shared" si="2"/>
        <v>-28.681834271306805</v>
      </c>
      <c r="S14" s="7">
        <f t="shared" si="2"/>
        <v>-29.790270533256397</v>
      </c>
      <c r="T14" s="7">
        <v>-10.1909556812912</v>
      </c>
      <c r="U14" s="7">
        <v>-29.6197350163688</v>
      </c>
      <c r="V14" s="7">
        <v>1000000424.38507</v>
      </c>
      <c r="W14" s="7">
        <v>19.633189350649399</v>
      </c>
      <c r="X14" s="7">
        <v>0.31863965555500801</v>
      </c>
      <c r="Y14" s="7">
        <v>1000000424.38507</v>
      </c>
      <c r="Z14" s="7">
        <f t="shared" si="8"/>
        <v>-29.824145031940599</v>
      </c>
      <c r="AA14" s="7">
        <f t="shared" si="3"/>
        <v>-29.938374671923807</v>
      </c>
      <c r="AB14">
        <v>6</v>
      </c>
      <c r="AC14" s="12" t="s">
        <v>17</v>
      </c>
      <c r="AD14" s="11">
        <v>11</v>
      </c>
      <c r="AE14" s="11" t="s">
        <v>69</v>
      </c>
      <c r="AF14" s="1">
        <f t="shared" si="4"/>
        <v>500000</v>
      </c>
      <c r="AG14" s="2">
        <v>1000000000</v>
      </c>
      <c r="AH14">
        <v>14</v>
      </c>
      <c r="AI14" s="2">
        <v>625000</v>
      </c>
      <c r="AJ14" s="1">
        <v>100000</v>
      </c>
      <c r="AK14" t="s">
        <v>14</v>
      </c>
      <c r="AL14" t="s">
        <v>15</v>
      </c>
      <c r="AM14" t="str">
        <f t="shared" si="6"/>
        <v>s12_Test_6-23-21_On_11J</v>
      </c>
      <c r="AN14" t="str">
        <f t="shared" si="5"/>
        <v>./rx_samples -b 500000 -f 1000000000 -g 14 -r 625000 -w 100000 --handle=A1 -d s12_Test_6-23-21_On_11J.bin</v>
      </c>
      <c r="AO14" t="str">
        <f t="shared" si="7"/>
        <v>s12_Test_6-23-21_On_11J.bin.a1</v>
      </c>
    </row>
    <row r="15" spans="1:41" x14ac:dyDescent="0.25">
      <c r="AC15" s="11" t="s">
        <v>2</v>
      </c>
      <c r="AD15" s="11">
        <v>12</v>
      </c>
      <c r="AE15" s="11" t="s">
        <v>69</v>
      </c>
      <c r="AF15" s="1">
        <f t="shared" si="4"/>
        <v>500000</v>
      </c>
      <c r="AG15" s="2">
        <v>1000000000</v>
      </c>
      <c r="AH15">
        <v>14</v>
      </c>
      <c r="AI15" s="2">
        <v>625000</v>
      </c>
      <c r="AJ15" s="1">
        <v>100000</v>
      </c>
      <c r="AK15" t="s">
        <v>14</v>
      </c>
      <c r="AL15" t="s">
        <v>15</v>
      </c>
      <c r="AM15" t="str">
        <f t="shared" si="6"/>
        <v>s12_Test_6-23-21_Off_12J</v>
      </c>
      <c r="AN15" t="str">
        <f t="shared" si="5"/>
        <v>./rx_samples -b 500000 -f 1000000000 -g 14 -r 625000 -w 100000 --handle=A1 -d s12_Test_6-23-21_Off_12J.bin</v>
      </c>
      <c r="AO15" t="str">
        <f t="shared" si="7"/>
        <v>s12_Test_6-23-21_Off_12J.bin.a1</v>
      </c>
    </row>
    <row r="16" spans="1:41" x14ac:dyDescent="0.25">
      <c r="AB16">
        <v>7</v>
      </c>
      <c r="AC16" s="12" t="s">
        <v>17</v>
      </c>
      <c r="AD16" s="11">
        <v>13</v>
      </c>
      <c r="AE16" s="11" t="s">
        <v>69</v>
      </c>
      <c r="AF16" s="1">
        <f t="shared" si="4"/>
        <v>500000</v>
      </c>
      <c r="AG16" s="2">
        <v>1000000000</v>
      </c>
      <c r="AH16">
        <v>14</v>
      </c>
      <c r="AI16" s="2">
        <v>625000</v>
      </c>
      <c r="AJ16" s="1">
        <v>100000</v>
      </c>
      <c r="AK16" t="s">
        <v>14</v>
      </c>
      <c r="AL16" t="s">
        <v>15</v>
      </c>
      <c r="AM16" t="str">
        <f t="shared" si="6"/>
        <v>s12_Test_6-23-21_On_13J</v>
      </c>
      <c r="AN16" t="str">
        <f t="shared" si="5"/>
        <v>./rx_samples -b 500000 -f 1000000000 -g 14 -r 625000 -w 100000 --handle=A1 -d s12_Test_6-23-21_On_13J.bin</v>
      </c>
      <c r="AO16" t="str">
        <f t="shared" si="7"/>
        <v>s12_Test_6-23-21_On_13J.bin.a1</v>
      </c>
    </row>
    <row r="17" spans="28:41" x14ac:dyDescent="0.25">
      <c r="AC17" s="11" t="s">
        <v>2</v>
      </c>
      <c r="AD17" s="11">
        <v>14</v>
      </c>
      <c r="AE17" s="11" t="s">
        <v>69</v>
      </c>
      <c r="AF17" s="1">
        <f t="shared" si="4"/>
        <v>500000</v>
      </c>
      <c r="AG17" s="2">
        <v>1000000000</v>
      </c>
      <c r="AH17">
        <v>14</v>
      </c>
      <c r="AI17" s="2">
        <v>625000</v>
      </c>
      <c r="AJ17" s="1">
        <v>100000</v>
      </c>
      <c r="AK17" t="s">
        <v>14</v>
      </c>
      <c r="AL17" t="s">
        <v>15</v>
      </c>
      <c r="AM17" t="str">
        <f t="shared" si="6"/>
        <v>s12_Test_6-23-21_Off_14J</v>
      </c>
      <c r="AN17" t="str">
        <f t="shared" si="5"/>
        <v>./rx_samples -b 500000 -f 1000000000 -g 14 -r 625000 -w 100000 --handle=A1 -d s12_Test_6-23-21_Off_14J.bin</v>
      </c>
      <c r="AO17" t="str">
        <f t="shared" si="7"/>
        <v>s12_Test_6-23-21_Off_14J.bin.a1</v>
      </c>
    </row>
    <row r="18" spans="28:41" x14ac:dyDescent="0.25">
      <c r="AB18">
        <v>8</v>
      </c>
      <c r="AC18" s="12" t="s">
        <v>17</v>
      </c>
      <c r="AD18" s="11">
        <v>15</v>
      </c>
      <c r="AE18" s="11" t="s">
        <v>69</v>
      </c>
      <c r="AF18" s="1">
        <f t="shared" si="4"/>
        <v>500000</v>
      </c>
      <c r="AG18" s="2">
        <v>1000000000</v>
      </c>
      <c r="AH18">
        <v>14</v>
      </c>
      <c r="AI18" s="2">
        <v>625000</v>
      </c>
      <c r="AJ18" s="1">
        <v>100000</v>
      </c>
      <c r="AK18" t="s">
        <v>14</v>
      </c>
      <c r="AL18" t="s">
        <v>15</v>
      </c>
      <c r="AM18" t="str">
        <f t="shared" si="6"/>
        <v>s12_Test_6-23-21_On_15J</v>
      </c>
      <c r="AN18" t="str">
        <f t="shared" si="5"/>
        <v>./rx_samples -b 500000 -f 1000000000 -g 14 -r 625000 -w 100000 --handle=A1 -d s12_Test_6-23-21_On_15J.bin</v>
      </c>
      <c r="AO18" t="str">
        <f t="shared" si="7"/>
        <v>s12_Test_6-23-21_On_15J.bin.a1</v>
      </c>
    </row>
    <row r="19" spans="28:41" x14ac:dyDescent="0.25">
      <c r="AC19" s="11" t="s">
        <v>2</v>
      </c>
      <c r="AD19" s="11">
        <v>16</v>
      </c>
      <c r="AE19" s="11" t="s">
        <v>69</v>
      </c>
      <c r="AF19" s="1">
        <f t="shared" si="4"/>
        <v>500000</v>
      </c>
      <c r="AG19" s="2">
        <v>1000000000</v>
      </c>
      <c r="AH19">
        <v>14</v>
      </c>
      <c r="AI19" s="2">
        <v>625000</v>
      </c>
      <c r="AJ19" s="1">
        <v>100000</v>
      </c>
      <c r="AK19" t="s">
        <v>14</v>
      </c>
      <c r="AL19" t="s">
        <v>15</v>
      </c>
      <c r="AM19" t="str">
        <f t="shared" si="6"/>
        <v>s12_Test_6-23-21_Off_16J</v>
      </c>
      <c r="AN19" t="str">
        <f t="shared" si="5"/>
        <v>./rx_samples -b 500000 -f 1000000000 -g 14 -r 625000 -w 100000 --handle=A1 -d s12_Test_6-23-21_Off_16J.bin</v>
      </c>
      <c r="AO19" t="str">
        <f t="shared" si="7"/>
        <v>s12_Test_6-23-21_Off_16J.bin.a1</v>
      </c>
    </row>
    <row r="20" spans="28:41" x14ac:dyDescent="0.25">
      <c r="AB20">
        <v>9</v>
      </c>
      <c r="AC20" s="12" t="s">
        <v>17</v>
      </c>
      <c r="AD20" s="11">
        <v>17</v>
      </c>
      <c r="AE20" s="11" t="s">
        <v>69</v>
      </c>
      <c r="AF20" s="1">
        <f t="shared" si="4"/>
        <v>500000</v>
      </c>
      <c r="AG20" s="2">
        <v>1000000000</v>
      </c>
      <c r="AH20">
        <v>14</v>
      </c>
      <c r="AI20" s="2">
        <v>625000</v>
      </c>
      <c r="AJ20" s="1">
        <v>100000</v>
      </c>
      <c r="AK20" t="s">
        <v>14</v>
      </c>
      <c r="AL20" t="s">
        <v>15</v>
      </c>
      <c r="AM20" t="str">
        <f t="shared" si="6"/>
        <v>s12_Test_6-23-21_On_17J</v>
      </c>
      <c r="AN20" t="str">
        <f t="shared" si="5"/>
        <v>./rx_samples -b 500000 -f 1000000000 -g 14 -r 625000 -w 100000 --handle=A1 -d s12_Test_6-23-21_On_17J.bin</v>
      </c>
      <c r="AO20" t="str">
        <f t="shared" si="7"/>
        <v>s12_Test_6-23-21_On_17J.bin.a1</v>
      </c>
    </row>
    <row r="21" spans="28:41" x14ac:dyDescent="0.25">
      <c r="AC21" s="11" t="s">
        <v>2</v>
      </c>
      <c r="AD21" s="11">
        <v>18</v>
      </c>
      <c r="AE21" s="11" t="s">
        <v>69</v>
      </c>
      <c r="AF21" s="1">
        <f t="shared" si="4"/>
        <v>500000</v>
      </c>
      <c r="AG21" s="2">
        <v>1000000000</v>
      </c>
      <c r="AH21">
        <v>14</v>
      </c>
      <c r="AI21" s="2">
        <v>625000</v>
      </c>
      <c r="AJ21" s="1">
        <v>100000</v>
      </c>
      <c r="AK21" t="s">
        <v>14</v>
      </c>
      <c r="AL21" t="s">
        <v>15</v>
      </c>
      <c r="AM21" t="str">
        <f t="shared" si="6"/>
        <v>s12_Test_6-23-21_Off_18J</v>
      </c>
      <c r="AN21" t="str">
        <f t="shared" si="5"/>
        <v>./rx_samples -b 500000 -f 1000000000 -g 14 -r 625000 -w 100000 --handle=A1 -d s12_Test_6-23-21_Off_18J.bin</v>
      </c>
      <c r="AO21" t="str">
        <f t="shared" si="7"/>
        <v>s12_Test_6-23-21_Off_18J.bin.a1</v>
      </c>
    </row>
    <row r="22" spans="28:41" x14ac:dyDescent="0.25">
      <c r="AB22">
        <v>10</v>
      </c>
      <c r="AC22" s="21" t="s">
        <v>17</v>
      </c>
      <c r="AD22" s="22">
        <v>19</v>
      </c>
      <c r="AE22" s="22" t="s">
        <v>69</v>
      </c>
      <c r="AF22" s="23">
        <f t="shared" ref="AF22:AF27" si="9">0.8*AI22</f>
        <v>500000</v>
      </c>
      <c r="AG22" s="24">
        <v>1000000000</v>
      </c>
      <c r="AH22" s="25">
        <v>14</v>
      </c>
      <c r="AI22" s="24">
        <v>625000</v>
      </c>
      <c r="AJ22" s="23">
        <v>100000</v>
      </c>
      <c r="AK22" s="25" t="s">
        <v>14</v>
      </c>
      <c r="AL22" s="25" t="s">
        <v>15</v>
      </c>
      <c r="AM22" s="25" t="str">
        <f t="shared" ref="AM22:AM27" si="10">_xlfn.CONCAT("s12_Test_6-23-21_",AC22,"_",AD22, AE22)</f>
        <v>s12_Test_6-23-21_On_19J</v>
      </c>
      <c r="AN22" s="25" t="str">
        <f t="shared" ref="AN22:AN27" si="11">_xlfn.CONCAT("./rx_samples -b ",AF22," -f ", AG22, " -g ",AH22, " -r ",AI22, " -w ", AJ22, " --handle=A1", " -d ", AM22, ".bin")</f>
        <v>./rx_samples -b 500000 -f 1000000000 -g 14 -r 625000 -w 100000 --handle=A1 -d s12_Test_6-23-21_On_19J.bin</v>
      </c>
      <c r="AO22" s="25" t="str">
        <f t="shared" ref="AO22:AO27" si="12">_xlfn.CONCAT(AM22,".bin.a1")</f>
        <v>s12_Test_6-23-21_On_19J.bin.a1</v>
      </c>
    </row>
    <row r="23" spans="28:41" x14ac:dyDescent="0.25">
      <c r="AC23" s="22" t="s">
        <v>2</v>
      </c>
      <c r="AD23" s="22">
        <v>20</v>
      </c>
      <c r="AE23" s="22" t="s">
        <v>69</v>
      </c>
      <c r="AF23" s="23">
        <f t="shared" si="9"/>
        <v>500000</v>
      </c>
      <c r="AG23" s="24">
        <v>1000000000</v>
      </c>
      <c r="AH23" s="25">
        <v>14</v>
      </c>
      <c r="AI23" s="24">
        <v>625000</v>
      </c>
      <c r="AJ23" s="23">
        <v>100000</v>
      </c>
      <c r="AK23" s="25" t="s">
        <v>14</v>
      </c>
      <c r="AL23" s="25" t="s">
        <v>15</v>
      </c>
      <c r="AM23" s="25" t="str">
        <f t="shared" si="10"/>
        <v>s12_Test_6-23-21_Off_20J</v>
      </c>
      <c r="AN23" s="25" t="str">
        <f t="shared" si="11"/>
        <v>./rx_samples -b 500000 -f 1000000000 -g 14 -r 625000 -w 100000 --handle=A1 -d s12_Test_6-23-21_Off_20J.bin</v>
      </c>
      <c r="AO23" s="25" t="str">
        <f t="shared" si="12"/>
        <v>s12_Test_6-23-21_Off_20J.bin.a1</v>
      </c>
    </row>
    <row r="24" spans="28:41" x14ac:dyDescent="0.25">
      <c r="AB24">
        <v>11</v>
      </c>
      <c r="AC24" s="21" t="s">
        <v>17</v>
      </c>
      <c r="AD24" s="22">
        <v>21</v>
      </c>
      <c r="AE24" s="22" t="s">
        <v>69</v>
      </c>
      <c r="AF24" s="23">
        <f t="shared" si="9"/>
        <v>500000</v>
      </c>
      <c r="AG24" s="24">
        <v>1000000000</v>
      </c>
      <c r="AH24" s="25">
        <v>14</v>
      </c>
      <c r="AI24" s="24">
        <v>625000</v>
      </c>
      <c r="AJ24" s="23">
        <v>100000</v>
      </c>
      <c r="AK24" s="25" t="s">
        <v>14</v>
      </c>
      <c r="AL24" s="25" t="s">
        <v>15</v>
      </c>
      <c r="AM24" s="25" t="str">
        <f t="shared" si="10"/>
        <v>s12_Test_6-23-21_On_21J</v>
      </c>
      <c r="AN24" s="25" t="str">
        <f t="shared" si="11"/>
        <v>./rx_samples -b 500000 -f 1000000000 -g 14 -r 625000 -w 100000 --handle=A1 -d s12_Test_6-23-21_On_21J.bin</v>
      </c>
      <c r="AO24" s="25" t="str">
        <f t="shared" si="12"/>
        <v>s12_Test_6-23-21_On_21J.bin.a1</v>
      </c>
    </row>
    <row r="25" spans="28:41" x14ac:dyDescent="0.25">
      <c r="AC25" s="22" t="s">
        <v>2</v>
      </c>
      <c r="AD25" s="22">
        <v>22</v>
      </c>
      <c r="AE25" s="22" t="s">
        <v>69</v>
      </c>
      <c r="AF25" s="23">
        <f t="shared" si="9"/>
        <v>500000</v>
      </c>
      <c r="AG25" s="24">
        <v>1000000000</v>
      </c>
      <c r="AH25" s="25">
        <v>14</v>
      </c>
      <c r="AI25" s="24">
        <v>625000</v>
      </c>
      <c r="AJ25" s="23">
        <v>100000</v>
      </c>
      <c r="AK25" s="25" t="s">
        <v>14</v>
      </c>
      <c r="AL25" s="25" t="s">
        <v>15</v>
      </c>
      <c r="AM25" s="25" t="str">
        <f t="shared" si="10"/>
        <v>s12_Test_6-23-21_Off_22J</v>
      </c>
      <c r="AN25" s="25" t="str">
        <f t="shared" si="11"/>
        <v>./rx_samples -b 500000 -f 1000000000 -g 14 -r 625000 -w 100000 --handle=A1 -d s12_Test_6-23-21_Off_22J.bin</v>
      </c>
      <c r="AO25" s="25" t="str">
        <f t="shared" si="12"/>
        <v>s12_Test_6-23-21_Off_22J.bin.a1</v>
      </c>
    </row>
    <row r="26" spans="28:41" x14ac:dyDescent="0.25">
      <c r="AB26">
        <v>12</v>
      </c>
      <c r="AC26" s="21" t="s">
        <v>17</v>
      </c>
      <c r="AD26" s="22">
        <v>23</v>
      </c>
      <c r="AE26" s="22" t="s">
        <v>69</v>
      </c>
      <c r="AF26" s="23">
        <f t="shared" si="9"/>
        <v>500000</v>
      </c>
      <c r="AG26" s="24">
        <v>1000000000</v>
      </c>
      <c r="AH26" s="25">
        <v>14</v>
      </c>
      <c r="AI26" s="24">
        <v>625000</v>
      </c>
      <c r="AJ26" s="23">
        <v>100000</v>
      </c>
      <c r="AK26" s="25" t="s">
        <v>14</v>
      </c>
      <c r="AL26" s="25" t="s">
        <v>15</v>
      </c>
      <c r="AM26" s="25" t="str">
        <f t="shared" si="10"/>
        <v>s12_Test_6-23-21_On_23J</v>
      </c>
      <c r="AN26" s="25" t="str">
        <f t="shared" si="11"/>
        <v>./rx_samples -b 500000 -f 1000000000 -g 14 -r 625000 -w 100000 --handle=A1 -d s12_Test_6-23-21_On_23J.bin</v>
      </c>
      <c r="AO26" s="25" t="str">
        <f t="shared" si="12"/>
        <v>s12_Test_6-23-21_On_23J.bin.a1</v>
      </c>
    </row>
    <row r="27" spans="28:41" x14ac:dyDescent="0.25">
      <c r="AC27" s="22" t="s">
        <v>2</v>
      </c>
      <c r="AD27" s="22">
        <v>24</v>
      </c>
      <c r="AE27" s="22" t="s">
        <v>69</v>
      </c>
      <c r="AF27" s="23">
        <f t="shared" si="9"/>
        <v>500000</v>
      </c>
      <c r="AG27" s="24">
        <v>1000000000</v>
      </c>
      <c r="AH27" s="25">
        <v>14</v>
      </c>
      <c r="AI27" s="24">
        <v>625000</v>
      </c>
      <c r="AJ27" s="23">
        <v>100000</v>
      </c>
      <c r="AK27" s="25" t="s">
        <v>14</v>
      </c>
      <c r="AL27" s="25" t="s">
        <v>15</v>
      </c>
      <c r="AM27" s="25" t="str">
        <f t="shared" si="10"/>
        <v>s12_Test_6-23-21_Off_24J</v>
      </c>
      <c r="AN27" s="25" t="str">
        <f t="shared" si="11"/>
        <v>./rx_samples -b 500000 -f 1000000000 -g 14 -r 625000 -w 100000 --handle=A1 -d s12_Test_6-23-21_Off_24J.bin</v>
      </c>
      <c r="AO27" s="25" t="str">
        <f t="shared" si="12"/>
        <v>s12_Test_6-23-21_Off_24J.bin.a1</v>
      </c>
    </row>
    <row r="28" spans="28:41" x14ac:dyDescent="0.25">
      <c r="AC28" s="11"/>
      <c r="AD28" s="11"/>
      <c r="AE28" s="11"/>
      <c r="AF28" s="1"/>
      <c r="AG28" s="2"/>
      <c r="AI28" s="2"/>
      <c r="AJ28" s="1"/>
    </row>
    <row r="29" spans="28:41" x14ac:dyDescent="0.25">
      <c r="AC29" s="11"/>
      <c r="AD29" s="11"/>
      <c r="AE29" s="11"/>
      <c r="AF29" s="1"/>
      <c r="AG29" s="2"/>
      <c r="AI29" s="2"/>
      <c r="AJ29" s="1"/>
    </row>
    <row r="30" spans="28:41" x14ac:dyDescent="0.25">
      <c r="AC30" s="13" t="s">
        <v>26</v>
      </c>
    </row>
    <row r="31" spans="28:41" x14ac:dyDescent="0.25">
      <c r="AC31" t="s">
        <v>18</v>
      </c>
      <c r="AD31" t="s">
        <v>4</v>
      </c>
      <c r="AE31" t="s">
        <v>19</v>
      </c>
      <c r="AF31" t="s">
        <v>5</v>
      </c>
      <c r="AG31" t="s">
        <v>6</v>
      </c>
      <c r="AH31" t="s">
        <v>7</v>
      </c>
      <c r="AI31" t="s">
        <v>8</v>
      </c>
      <c r="AJ31" t="s">
        <v>9</v>
      </c>
      <c r="AK31" t="s">
        <v>10</v>
      </c>
      <c r="AL31" t="s">
        <v>11</v>
      </c>
      <c r="AM31" t="s">
        <v>12</v>
      </c>
      <c r="AN31" t="s">
        <v>13</v>
      </c>
      <c r="AO31" t="s">
        <v>57</v>
      </c>
    </row>
    <row r="32" spans="28:41" x14ac:dyDescent="0.25">
      <c r="AB32">
        <v>1</v>
      </c>
      <c r="AC32" s="11" t="s">
        <v>17</v>
      </c>
      <c r="AD32" s="11">
        <v>1</v>
      </c>
      <c r="AE32" s="11" t="s">
        <v>69</v>
      </c>
      <c r="AF32" s="1">
        <f>0.8*AI32</f>
        <v>500000</v>
      </c>
      <c r="AG32" s="2">
        <v>1000000000</v>
      </c>
      <c r="AH32">
        <v>14</v>
      </c>
      <c r="AI32" s="2">
        <v>625000</v>
      </c>
      <c r="AJ32" s="1">
        <v>100000</v>
      </c>
      <c r="AK32" t="s">
        <v>56</v>
      </c>
      <c r="AL32" t="s">
        <v>56</v>
      </c>
      <c r="AM32" t="str">
        <f>_xlfn.CONCAT("E310_Test_6-23-21_",AC32,"_",AD32, AE32)</f>
        <v>E310_Test_6-23-21_On_1J</v>
      </c>
      <c r="AN32" t="str">
        <f>_xlfn.CONCAT("./rx_samples_to_file --bw ",AF32," --freq ", AG32, " --gain ",AH32, " --rate ",AI32, " --nsamps ", AJ32, " --file ", AM32, ".dat")</f>
        <v>./rx_samples_to_file --bw 500000 --freq 1000000000 --gain 14 --rate 625000 --nsamps 100000 --file E310_Test_6-23-21_On_1J.dat</v>
      </c>
      <c r="AO32" t="str">
        <f>_xlfn.CONCAT(AM32,".dat")</f>
        <v>E310_Test_6-23-21_On_1J.dat</v>
      </c>
    </row>
    <row r="33" spans="28:41" x14ac:dyDescent="0.25">
      <c r="AC33" s="11" t="s">
        <v>2</v>
      </c>
      <c r="AD33" s="11">
        <v>2</v>
      </c>
      <c r="AE33" s="11" t="s">
        <v>69</v>
      </c>
      <c r="AF33" s="1">
        <f t="shared" ref="AF33:AF49" si="13">0.8*AI33</f>
        <v>500000</v>
      </c>
      <c r="AG33" s="2">
        <v>1000000000</v>
      </c>
      <c r="AH33">
        <v>14</v>
      </c>
      <c r="AI33" s="2">
        <v>625000</v>
      </c>
      <c r="AJ33" s="1">
        <v>100000</v>
      </c>
      <c r="AK33" t="s">
        <v>56</v>
      </c>
      <c r="AL33" t="s">
        <v>56</v>
      </c>
      <c r="AM33" t="str">
        <f t="shared" ref="AM33:AM49" si="14">_xlfn.CONCAT("E310_Test_6-23-21_",AC33,"_",AD33, AE33)</f>
        <v>E310_Test_6-23-21_Off_2J</v>
      </c>
      <c r="AN33" t="str">
        <f t="shared" ref="AN33:AN49" si="15">_xlfn.CONCAT("./rx_samples_to_file --bw ",AF33," --freq ", AG33, " --gain ",AH33, " --rate ",AI33, " --nsamps ", AJ33, " --file ", AM33, ".dat")</f>
        <v>./rx_samples_to_file --bw 500000 --freq 1000000000 --gain 14 --rate 625000 --nsamps 100000 --file E310_Test_6-23-21_Off_2J.dat</v>
      </c>
      <c r="AO33" t="str">
        <f t="shared" ref="AO33:AO49" si="16">_xlfn.CONCAT(AM33,".dat")</f>
        <v>E310_Test_6-23-21_Off_2J.dat</v>
      </c>
    </row>
    <row r="34" spans="28:41" x14ac:dyDescent="0.25">
      <c r="AB34">
        <v>2</v>
      </c>
      <c r="AC34" s="11" t="s">
        <v>17</v>
      </c>
      <c r="AD34" s="11">
        <v>3</v>
      </c>
      <c r="AE34" s="11" t="s">
        <v>69</v>
      </c>
      <c r="AF34" s="1">
        <f t="shared" si="13"/>
        <v>500000</v>
      </c>
      <c r="AG34" s="2">
        <v>1000000000</v>
      </c>
      <c r="AH34">
        <v>14</v>
      </c>
      <c r="AI34" s="2">
        <v>625000</v>
      </c>
      <c r="AJ34" s="1">
        <v>100000</v>
      </c>
      <c r="AK34" t="s">
        <v>56</v>
      </c>
      <c r="AL34" t="s">
        <v>56</v>
      </c>
      <c r="AM34" t="str">
        <f t="shared" si="14"/>
        <v>E310_Test_6-23-21_On_3J</v>
      </c>
      <c r="AN34" t="str">
        <f t="shared" si="15"/>
        <v>./rx_samples_to_file --bw 500000 --freq 1000000000 --gain 14 --rate 625000 --nsamps 100000 --file E310_Test_6-23-21_On_3J.dat</v>
      </c>
      <c r="AO34" t="str">
        <f t="shared" si="16"/>
        <v>E310_Test_6-23-21_On_3J.dat</v>
      </c>
    </row>
    <row r="35" spans="28:41" x14ac:dyDescent="0.25">
      <c r="AC35" s="11" t="s">
        <v>2</v>
      </c>
      <c r="AD35" s="11">
        <v>4</v>
      </c>
      <c r="AE35" s="11" t="s">
        <v>69</v>
      </c>
      <c r="AF35" s="1">
        <f t="shared" si="13"/>
        <v>500000</v>
      </c>
      <c r="AG35" s="2">
        <v>1000000000</v>
      </c>
      <c r="AH35">
        <v>14</v>
      </c>
      <c r="AI35" s="2">
        <v>625000</v>
      </c>
      <c r="AJ35" s="1">
        <v>100000</v>
      </c>
      <c r="AK35" t="s">
        <v>56</v>
      </c>
      <c r="AL35" t="s">
        <v>56</v>
      </c>
      <c r="AM35" t="str">
        <f t="shared" si="14"/>
        <v>E310_Test_6-23-21_Off_4J</v>
      </c>
      <c r="AN35" t="str">
        <f t="shared" si="15"/>
        <v>./rx_samples_to_file --bw 500000 --freq 1000000000 --gain 14 --rate 625000 --nsamps 100000 --file E310_Test_6-23-21_Off_4J.dat</v>
      </c>
      <c r="AO35" t="str">
        <f t="shared" si="16"/>
        <v>E310_Test_6-23-21_Off_4J.dat</v>
      </c>
    </row>
    <row r="36" spans="28:41" x14ac:dyDescent="0.25">
      <c r="AB36">
        <v>3</v>
      </c>
      <c r="AC36" s="11" t="s">
        <v>17</v>
      </c>
      <c r="AD36" s="11">
        <v>5</v>
      </c>
      <c r="AE36" s="11" t="s">
        <v>69</v>
      </c>
      <c r="AF36" s="1">
        <f t="shared" si="13"/>
        <v>500000</v>
      </c>
      <c r="AG36" s="2">
        <v>1000000000</v>
      </c>
      <c r="AH36">
        <v>14</v>
      </c>
      <c r="AI36" s="2">
        <v>625000</v>
      </c>
      <c r="AJ36" s="1">
        <v>100000</v>
      </c>
      <c r="AK36" t="s">
        <v>56</v>
      </c>
      <c r="AL36" t="s">
        <v>56</v>
      </c>
      <c r="AM36" t="str">
        <f t="shared" si="14"/>
        <v>E310_Test_6-23-21_On_5J</v>
      </c>
      <c r="AN36" t="str">
        <f t="shared" si="15"/>
        <v>./rx_samples_to_file --bw 500000 --freq 1000000000 --gain 14 --rate 625000 --nsamps 100000 --file E310_Test_6-23-21_On_5J.dat</v>
      </c>
      <c r="AO36" t="str">
        <f t="shared" si="16"/>
        <v>E310_Test_6-23-21_On_5J.dat</v>
      </c>
    </row>
    <row r="37" spans="28:41" x14ac:dyDescent="0.25">
      <c r="AC37" s="12" t="s">
        <v>2</v>
      </c>
      <c r="AD37" s="11">
        <v>6</v>
      </c>
      <c r="AE37" s="11" t="s">
        <v>69</v>
      </c>
      <c r="AF37" s="1">
        <f t="shared" si="13"/>
        <v>500000</v>
      </c>
      <c r="AG37" s="2">
        <v>1000000000</v>
      </c>
      <c r="AH37">
        <v>14</v>
      </c>
      <c r="AI37" s="2">
        <v>625000</v>
      </c>
      <c r="AJ37" s="1">
        <v>100000</v>
      </c>
      <c r="AK37" t="s">
        <v>56</v>
      </c>
      <c r="AL37" t="s">
        <v>56</v>
      </c>
      <c r="AM37" t="str">
        <f t="shared" si="14"/>
        <v>E310_Test_6-23-21_Off_6J</v>
      </c>
      <c r="AN37" t="str">
        <f t="shared" si="15"/>
        <v>./rx_samples_to_file --bw 500000 --freq 1000000000 --gain 14 --rate 625000 --nsamps 100000 --file E310_Test_6-23-21_Off_6J.dat</v>
      </c>
      <c r="AO37" t="str">
        <f t="shared" si="16"/>
        <v>E310_Test_6-23-21_Off_6J.dat</v>
      </c>
    </row>
    <row r="38" spans="28:41" x14ac:dyDescent="0.25">
      <c r="AB38">
        <v>4</v>
      </c>
      <c r="AC38" s="11" t="s">
        <v>17</v>
      </c>
      <c r="AD38" s="11">
        <v>7</v>
      </c>
      <c r="AE38" s="11" t="s">
        <v>69</v>
      </c>
      <c r="AF38" s="1">
        <f t="shared" si="13"/>
        <v>500000</v>
      </c>
      <c r="AG38" s="2">
        <v>1000000000</v>
      </c>
      <c r="AH38">
        <v>14</v>
      </c>
      <c r="AI38" s="2">
        <v>625000</v>
      </c>
      <c r="AJ38" s="1">
        <v>100000</v>
      </c>
      <c r="AK38" t="s">
        <v>56</v>
      </c>
      <c r="AL38" t="s">
        <v>56</v>
      </c>
      <c r="AM38" t="str">
        <f t="shared" si="14"/>
        <v>E310_Test_6-23-21_On_7J</v>
      </c>
      <c r="AN38" t="str">
        <f t="shared" si="15"/>
        <v>./rx_samples_to_file --bw 500000 --freq 1000000000 --gain 14 --rate 625000 --nsamps 100000 --file E310_Test_6-23-21_On_7J.dat</v>
      </c>
      <c r="AO38" t="str">
        <f t="shared" si="16"/>
        <v>E310_Test_6-23-21_On_7J.dat</v>
      </c>
    </row>
    <row r="39" spans="28:41" x14ac:dyDescent="0.25">
      <c r="AC39" s="11" t="s">
        <v>2</v>
      </c>
      <c r="AD39" s="11">
        <v>8</v>
      </c>
      <c r="AE39" s="11" t="s">
        <v>69</v>
      </c>
      <c r="AF39" s="1">
        <f t="shared" si="13"/>
        <v>500000</v>
      </c>
      <c r="AG39" s="2">
        <v>1000000000</v>
      </c>
      <c r="AH39">
        <v>14</v>
      </c>
      <c r="AI39" s="2">
        <v>625000</v>
      </c>
      <c r="AJ39" s="1">
        <v>100000</v>
      </c>
      <c r="AK39" t="s">
        <v>56</v>
      </c>
      <c r="AL39" t="s">
        <v>56</v>
      </c>
      <c r="AM39" t="str">
        <f t="shared" si="14"/>
        <v>E310_Test_6-23-21_Off_8J</v>
      </c>
      <c r="AN39" t="str">
        <f t="shared" si="15"/>
        <v>./rx_samples_to_file --bw 500000 --freq 1000000000 --gain 14 --rate 625000 --nsamps 100000 --file E310_Test_6-23-21_Off_8J.dat</v>
      </c>
      <c r="AO39" t="str">
        <f t="shared" si="16"/>
        <v>E310_Test_6-23-21_Off_8J.dat</v>
      </c>
    </row>
    <row r="40" spans="28:41" x14ac:dyDescent="0.25">
      <c r="AB40">
        <v>5</v>
      </c>
      <c r="AC40" s="12" t="s">
        <v>17</v>
      </c>
      <c r="AD40" s="11">
        <v>9</v>
      </c>
      <c r="AE40" s="11" t="s">
        <v>69</v>
      </c>
      <c r="AF40" s="1">
        <f t="shared" si="13"/>
        <v>500000</v>
      </c>
      <c r="AG40" s="2">
        <v>1000000000</v>
      </c>
      <c r="AH40">
        <v>14</v>
      </c>
      <c r="AI40" s="2">
        <v>625000</v>
      </c>
      <c r="AJ40" s="1">
        <v>100000</v>
      </c>
      <c r="AK40" t="s">
        <v>56</v>
      </c>
      <c r="AL40" t="s">
        <v>56</v>
      </c>
      <c r="AM40" t="str">
        <f t="shared" si="14"/>
        <v>E310_Test_6-23-21_On_9J</v>
      </c>
      <c r="AN40" t="str">
        <f t="shared" si="15"/>
        <v>./rx_samples_to_file --bw 500000 --freq 1000000000 --gain 14 --rate 625000 --nsamps 100000 --file E310_Test_6-23-21_On_9J.dat</v>
      </c>
      <c r="AO40" t="str">
        <f t="shared" si="16"/>
        <v>E310_Test_6-23-21_On_9J.dat</v>
      </c>
    </row>
    <row r="41" spans="28:41" x14ac:dyDescent="0.25">
      <c r="AC41" s="11" t="s">
        <v>2</v>
      </c>
      <c r="AD41" s="11">
        <v>10</v>
      </c>
      <c r="AE41" s="11" t="s">
        <v>69</v>
      </c>
      <c r="AF41" s="1">
        <f t="shared" si="13"/>
        <v>500000</v>
      </c>
      <c r="AG41" s="2">
        <v>1000000000</v>
      </c>
      <c r="AH41">
        <v>14</v>
      </c>
      <c r="AI41" s="2">
        <v>625000</v>
      </c>
      <c r="AJ41" s="1">
        <v>100000</v>
      </c>
      <c r="AK41" t="s">
        <v>56</v>
      </c>
      <c r="AL41" t="s">
        <v>56</v>
      </c>
      <c r="AM41" t="str">
        <f t="shared" si="14"/>
        <v>E310_Test_6-23-21_Off_10J</v>
      </c>
      <c r="AN41" t="str">
        <f t="shared" si="15"/>
        <v>./rx_samples_to_file --bw 500000 --freq 1000000000 --gain 14 --rate 625000 --nsamps 100000 --file E310_Test_6-23-21_Off_10J.dat</v>
      </c>
      <c r="AO41" t="str">
        <f t="shared" si="16"/>
        <v>E310_Test_6-23-21_Off_10J.dat</v>
      </c>
    </row>
    <row r="42" spans="28:41" x14ac:dyDescent="0.25">
      <c r="AB42">
        <v>6</v>
      </c>
      <c r="AC42" s="12" t="s">
        <v>17</v>
      </c>
      <c r="AD42" s="11">
        <v>11</v>
      </c>
      <c r="AE42" s="11" t="s">
        <v>69</v>
      </c>
      <c r="AF42" s="1">
        <f t="shared" si="13"/>
        <v>500000</v>
      </c>
      <c r="AG42" s="2">
        <v>1000000000</v>
      </c>
      <c r="AH42">
        <v>14</v>
      </c>
      <c r="AI42" s="2">
        <v>625000</v>
      </c>
      <c r="AJ42" s="1">
        <v>100000</v>
      </c>
      <c r="AK42" t="s">
        <v>56</v>
      </c>
      <c r="AL42" t="s">
        <v>56</v>
      </c>
      <c r="AM42" t="str">
        <f t="shared" si="14"/>
        <v>E310_Test_6-23-21_On_11J</v>
      </c>
      <c r="AN42" t="str">
        <f t="shared" si="15"/>
        <v>./rx_samples_to_file --bw 500000 --freq 1000000000 --gain 14 --rate 625000 --nsamps 100000 --file E310_Test_6-23-21_On_11J.dat</v>
      </c>
      <c r="AO42" t="str">
        <f t="shared" si="16"/>
        <v>E310_Test_6-23-21_On_11J.dat</v>
      </c>
    </row>
    <row r="43" spans="28:41" x14ac:dyDescent="0.25">
      <c r="AC43" s="11" t="s">
        <v>2</v>
      </c>
      <c r="AD43" s="11">
        <v>12</v>
      </c>
      <c r="AE43" s="11" t="s">
        <v>69</v>
      </c>
      <c r="AF43" s="1">
        <f t="shared" si="13"/>
        <v>500000</v>
      </c>
      <c r="AG43" s="2">
        <v>1000000000</v>
      </c>
      <c r="AH43">
        <v>14</v>
      </c>
      <c r="AI43" s="2">
        <v>625000</v>
      </c>
      <c r="AJ43" s="1">
        <v>100000</v>
      </c>
      <c r="AK43" t="s">
        <v>56</v>
      </c>
      <c r="AL43" t="s">
        <v>56</v>
      </c>
      <c r="AM43" t="str">
        <f t="shared" si="14"/>
        <v>E310_Test_6-23-21_Off_12J</v>
      </c>
      <c r="AN43" t="str">
        <f t="shared" si="15"/>
        <v>./rx_samples_to_file --bw 500000 --freq 1000000000 --gain 14 --rate 625000 --nsamps 100000 --file E310_Test_6-23-21_Off_12J.dat</v>
      </c>
      <c r="AO43" t="str">
        <f t="shared" si="16"/>
        <v>E310_Test_6-23-21_Off_12J.dat</v>
      </c>
    </row>
    <row r="44" spans="28:41" x14ac:dyDescent="0.25">
      <c r="AB44">
        <v>7</v>
      </c>
      <c r="AC44" s="12" t="s">
        <v>17</v>
      </c>
      <c r="AD44" s="11">
        <v>13</v>
      </c>
      <c r="AE44" s="11" t="s">
        <v>69</v>
      </c>
      <c r="AF44" s="1">
        <f t="shared" si="13"/>
        <v>500000</v>
      </c>
      <c r="AG44" s="2">
        <v>1000000000</v>
      </c>
      <c r="AH44">
        <v>14</v>
      </c>
      <c r="AI44" s="2">
        <v>625000</v>
      </c>
      <c r="AJ44" s="1">
        <v>100000</v>
      </c>
      <c r="AK44" t="s">
        <v>56</v>
      </c>
      <c r="AL44" t="s">
        <v>56</v>
      </c>
      <c r="AM44" t="str">
        <f t="shared" si="14"/>
        <v>E310_Test_6-23-21_On_13J</v>
      </c>
      <c r="AN44" t="str">
        <f t="shared" si="15"/>
        <v>./rx_samples_to_file --bw 500000 --freq 1000000000 --gain 14 --rate 625000 --nsamps 100000 --file E310_Test_6-23-21_On_13J.dat</v>
      </c>
      <c r="AO44" t="str">
        <f t="shared" si="16"/>
        <v>E310_Test_6-23-21_On_13J.dat</v>
      </c>
    </row>
    <row r="45" spans="28:41" x14ac:dyDescent="0.25">
      <c r="AC45" s="11" t="s">
        <v>2</v>
      </c>
      <c r="AD45" s="11">
        <v>14</v>
      </c>
      <c r="AE45" s="11" t="s">
        <v>69</v>
      </c>
      <c r="AF45" s="1">
        <f t="shared" si="13"/>
        <v>500000</v>
      </c>
      <c r="AG45" s="2">
        <v>1000000000</v>
      </c>
      <c r="AH45">
        <v>14</v>
      </c>
      <c r="AI45" s="2">
        <v>625000</v>
      </c>
      <c r="AJ45" s="1">
        <v>100000</v>
      </c>
      <c r="AK45" t="s">
        <v>56</v>
      </c>
      <c r="AL45" t="s">
        <v>56</v>
      </c>
      <c r="AM45" t="str">
        <f t="shared" si="14"/>
        <v>E310_Test_6-23-21_Off_14J</v>
      </c>
      <c r="AN45" t="str">
        <f t="shared" si="15"/>
        <v>./rx_samples_to_file --bw 500000 --freq 1000000000 --gain 14 --rate 625000 --nsamps 100000 --file E310_Test_6-23-21_Off_14J.dat</v>
      </c>
      <c r="AO45" t="str">
        <f t="shared" si="16"/>
        <v>E310_Test_6-23-21_Off_14J.dat</v>
      </c>
    </row>
    <row r="46" spans="28:41" x14ac:dyDescent="0.25">
      <c r="AB46">
        <v>8</v>
      </c>
      <c r="AC46" s="12" t="s">
        <v>17</v>
      </c>
      <c r="AD46" s="11">
        <v>15</v>
      </c>
      <c r="AE46" s="11" t="s">
        <v>69</v>
      </c>
      <c r="AF46" s="1">
        <f t="shared" si="13"/>
        <v>500000</v>
      </c>
      <c r="AG46" s="2">
        <v>1000000000</v>
      </c>
      <c r="AH46">
        <v>14</v>
      </c>
      <c r="AI46" s="2">
        <v>625000</v>
      </c>
      <c r="AJ46" s="1">
        <v>100000</v>
      </c>
      <c r="AK46" t="s">
        <v>56</v>
      </c>
      <c r="AL46" t="s">
        <v>56</v>
      </c>
      <c r="AM46" t="str">
        <f t="shared" si="14"/>
        <v>E310_Test_6-23-21_On_15J</v>
      </c>
      <c r="AN46" t="str">
        <f t="shared" si="15"/>
        <v>./rx_samples_to_file --bw 500000 --freq 1000000000 --gain 14 --rate 625000 --nsamps 100000 --file E310_Test_6-23-21_On_15J.dat</v>
      </c>
      <c r="AO46" t="str">
        <f t="shared" si="16"/>
        <v>E310_Test_6-23-21_On_15J.dat</v>
      </c>
    </row>
    <row r="47" spans="28:41" x14ac:dyDescent="0.25">
      <c r="AC47" s="11" t="s">
        <v>2</v>
      </c>
      <c r="AD47" s="11">
        <v>16</v>
      </c>
      <c r="AE47" s="11" t="s">
        <v>69</v>
      </c>
      <c r="AF47" s="1">
        <f t="shared" si="13"/>
        <v>500000</v>
      </c>
      <c r="AG47" s="2">
        <v>1000000000</v>
      </c>
      <c r="AH47">
        <v>14</v>
      </c>
      <c r="AI47" s="2">
        <v>625000</v>
      </c>
      <c r="AJ47" s="1">
        <v>100000</v>
      </c>
      <c r="AK47" t="s">
        <v>56</v>
      </c>
      <c r="AL47" t="s">
        <v>56</v>
      </c>
      <c r="AM47" t="str">
        <f t="shared" si="14"/>
        <v>E310_Test_6-23-21_Off_16J</v>
      </c>
      <c r="AN47" t="str">
        <f t="shared" si="15"/>
        <v>./rx_samples_to_file --bw 500000 --freq 1000000000 --gain 14 --rate 625000 --nsamps 100000 --file E310_Test_6-23-21_Off_16J.dat</v>
      </c>
      <c r="AO47" t="str">
        <f t="shared" si="16"/>
        <v>E310_Test_6-23-21_Off_16J.dat</v>
      </c>
    </row>
    <row r="48" spans="28:41" x14ac:dyDescent="0.25">
      <c r="AB48">
        <v>9</v>
      </c>
      <c r="AC48" s="12" t="s">
        <v>17</v>
      </c>
      <c r="AD48" s="11">
        <v>17</v>
      </c>
      <c r="AE48" s="11" t="s">
        <v>69</v>
      </c>
      <c r="AF48" s="1">
        <f t="shared" si="13"/>
        <v>500000</v>
      </c>
      <c r="AG48" s="2">
        <v>1000000000</v>
      </c>
      <c r="AH48">
        <v>14</v>
      </c>
      <c r="AI48" s="2">
        <v>625000</v>
      </c>
      <c r="AJ48" s="1">
        <v>100000</v>
      </c>
      <c r="AK48" t="s">
        <v>56</v>
      </c>
      <c r="AL48" t="s">
        <v>56</v>
      </c>
      <c r="AM48" t="str">
        <f t="shared" si="14"/>
        <v>E310_Test_6-23-21_On_17J</v>
      </c>
      <c r="AN48" t="str">
        <f t="shared" si="15"/>
        <v>./rx_samples_to_file --bw 500000 --freq 1000000000 --gain 14 --rate 625000 --nsamps 100000 --file E310_Test_6-23-21_On_17J.dat</v>
      </c>
      <c r="AO48" t="str">
        <f t="shared" si="16"/>
        <v>E310_Test_6-23-21_On_17J.dat</v>
      </c>
    </row>
    <row r="49" spans="28:41" x14ac:dyDescent="0.25">
      <c r="AC49" s="11" t="s">
        <v>2</v>
      </c>
      <c r="AD49" s="11">
        <v>18</v>
      </c>
      <c r="AE49" s="11" t="s">
        <v>69</v>
      </c>
      <c r="AF49" s="1">
        <f t="shared" si="13"/>
        <v>500000</v>
      </c>
      <c r="AG49" s="2">
        <v>1000000000</v>
      </c>
      <c r="AH49">
        <v>14</v>
      </c>
      <c r="AI49" s="2">
        <v>625000</v>
      </c>
      <c r="AJ49" s="1">
        <v>100000</v>
      </c>
      <c r="AK49" t="s">
        <v>56</v>
      </c>
      <c r="AL49" t="s">
        <v>56</v>
      </c>
      <c r="AM49" t="str">
        <f t="shared" si="14"/>
        <v>E310_Test_6-23-21_Off_18J</v>
      </c>
      <c r="AN49" t="str">
        <f t="shared" si="15"/>
        <v>./rx_samples_to_file --bw 500000 --freq 1000000000 --gain 14 --rate 625000 --nsamps 100000 --file E310_Test_6-23-21_Off_18J.dat</v>
      </c>
      <c r="AO49" t="str">
        <f t="shared" si="16"/>
        <v>E310_Test_6-23-21_Off_18J.dat</v>
      </c>
    </row>
    <row r="50" spans="28:41" x14ac:dyDescent="0.25">
      <c r="AB50">
        <v>10</v>
      </c>
      <c r="AC50" s="21" t="s">
        <v>17</v>
      </c>
      <c r="AD50" s="22">
        <v>19</v>
      </c>
      <c r="AE50" s="22" t="s">
        <v>69</v>
      </c>
      <c r="AF50" s="23">
        <f t="shared" ref="AF50:AF55" si="17">0.8*AI50</f>
        <v>500000</v>
      </c>
      <c r="AG50" s="24">
        <v>1000000000</v>
      </c>
      <c r="AH50" s="25">
        <v>14</v>
      </c>
      <c r="AI50" s="24">
        <v>625000</v>
      </c>
      <c r="AJ50" s="23">
        <v>100000</v>
      </c>
      <c r="AK50" s="25" t="s">
        <v>56</v>
      </c>
      <c r="AL50" s="25" t="s">
        <v>56</v>
      </c>
      <c r="AM50" s="25" t="str">
        <f t="shared" ref="AM50:AM55" si="18">_xlfn.CONCAT("E310_Test_6-23-21_",AC50,"_",AD50, AE50)</f>
        <v>E310_Test_6-23-21_On_19J</v>
      </c>
      <c r="AN50" s="25" t="str">
        <f t="shared" ref="AN50:AN55" si="19">_xlfn.CONCAT("./rx_samples_to_file --bw ",AF50," --freq ", AG50, " --gain ",AH50, " --rate ",AI50, " --nsamps ", AJ50, " --file ", AM50, ".dat")</f>
        <v>./rx_samples_to_file --bw 500000 --freq 1000000000 --gain 14 --rate 625000 --nsamps 100000 --file E310_Test_6-23-21_On_19J.dat</v>
      </c>
      <c r="AO50" s="25" t="str">
        <f t="shared" ref="AO50:AO55" si="20">_xlfn.CONCAT(AM50,".dat")</f>
        <v>E310_Test_6-23-21_On_19J.dat</v>
      </c>
    </row>
    <row r="51" spans="28:41" x14ac:dyDescent="0.25">
      <c r="AC51" s="22" t="s">
        <v>2</v>
      </c>
      <c r="AD51" s="22">
        <v>20</v>
      </c>
      <c r="AE51" s="22" t="s">
        <v>69</v>
      </c>
      <c r="AF51" s="23">
        <f t="shared" si="17"/>
        <v>500000</v>
      </c>
      <c r="AG51" s="24">
        <v>1000000000</v>
      </c>
      <c r="AH51" s="25">
        <v>14</v>
      </c>
      <c r="AI51" s="24">
        <v>625000</v>
      </c>
      <c r="AJ51" s="23">
        <v>100000</v>
      </c>
      <c r="AK51" s="25" t="s">
        <v>56</v>
      </c>
      <c r="AL51" s="25" t="s">
        <v>56</v>
      </c>
      <c r="AM51" s="25" t="str">
        <f t="shared" si="18"/>
        <v>E310_Test_6-23-21_Off_20J</v>
      </c>
      <c r="AN51" s="25" t="str">
        <f t="shared" si="19"/>
        <v>./rx_samples_to_file --bw 500000 --freq 1000000000 --gain 14 --rate 625000 --nsamps 100000 --file E310_Test_6-23-21_Off_20J.dat</v>
      </c>
      <c r="AO51" s="25" t="str">
        <f t="shared" si="20"/>
        <v>E310_Test_6-23-21_Off_20J.dat</v>
      </c>
    </row>
    <row r="52" spans="28:41" x14ac:dyDescent="0.25">
      <c r="AB52">
        <v>11</v>
      </c>
      <c r="AC52" s="21" t="s">
        <v>17</v>
      </c>
      <c r="AD52" s="22">
        <v>21</v>
      </c>
      <c r="AE52" s="22" t="s">
        <v>69</v>
      </c>
      <c r="AF52" s="23">
        <f t="shared" si="17"/>
        <v>500000</v>
      </c>
      <c r="AG52" s="24">
        <v>1000000000</v>
      </c>
      <c r="AH52" s="25">
        <v>14</v>
      </c>
      <c r="AI52" s="24">
        <v>625000</v>
      </c>
      <c r="AJ52" s="23">
        <v>100000</v>
      </c>
      <c r="AK52" s="25" t="s">
        <v>56</v>
      </c>
      <c r="AL52" s="25" t="s">
        <v>56</v>
      </c>
      <c r="AM52" s="25" t="str">
        <f t="shared" si="18"/>
        <v>E310_Test_6-23-21_On_21J</v>
      </c>
      <c r="AN52" s="25" t="str">
        <f t="shared" si="19"/>
        <v>./rx_samples_to_file --bw 500000 --freq 1000000000 --gain 14 --rate 625000 --nsamps 100000 --file E310_Test_6-23-21_On_21J.dat</v>
      </c>
      <c r="AO52" s="25" t="str">
        <f t="shared" si="20"/>
        <v>E310_Test_6-23-21_On_21J.dat</v>
      </c>
    </row>
    <row r="53" spans="28:41" x14ac:dyDescent="0.25">
      <c r="AC53" s="22" t="s">
        <v>2</v>
      </c>
      <c r="AD53" s="22">
        <v>22</v>
      </c>
      <c r="AE53" s="22" t="s">
        <v>69</v>
      </c>
      <c r="AF53" s="23">
        <f t="shared" si="17"/>
        <v>500000</v>
      </c>
      <c r="AG53" s="24">
        <v>1000000000</v>
      </c>
      <c r="AH53" s="25">
        <v>14</v>
      </c>
      <c r="AI53" s="24">
        <v>625000</v>
      </c>
      <c r="AJ53" s="23">
        <v>100000</v>
      </c>
      <c r="AK53" s="25" t="s">
        <v>56</v>
      </c>
      <c r="AL53" s="25" t="s">
        <v>56</v>
      </c>
      <c r="AM53" s="25" t="str">
        <f t="shared" si="18"/>
        <v>E310_Test_6-23-21_Off_22J</v>
      </c>
      <c r="AN53" s="25" t="str">
        <f t="shared" si="19"/>
        <v>./rx_samples_to_file --bw 500000 --freq 1000000000 --gain 14 --rate 625000 --nsamps 100000 --file E310_Test_6-23-21_Off_22J.dat</v>
      </c>
      <c r="AO53" s="25" t="str">
        <f t="shared" si="20"/>
        <v>E310_Test_6-23-21_Off_22J.dat</v>
      </c>
    </row>
    <row r="54" spans="28:41" x14ac:dyDescent="0.25">
      <c r="AB54">
        <v>12</v>
      </c>
      <c r="AC54" s="21" t="s">
        <v>17</v>
      </c>
      <c r="AD54" s="22">
        <v>23</v>
      </c>
      <c r="AE54" s="22" t="s">
        <v>69</v>
      </c>
      <c r="AF54" s="23">
        <f t="shared" si="17"/>
        <v>500000</v>
      </c>
      <c r="AG54" s="24">
        <v>1000000000</v>
      </c>
      <c r="AH54" s="25">
        <v>14</v>
      </c>
      <c r="AI54" s="24">
        <v>625000</v>
      </c>
      <c r="AJ54" s="23">
        <v>100000</v>
      </c>
      <c r="AK54" s="25" t="s">
        <v>56</v>
      </c>
      <c r="AL54" s="25" t="s">
        <v>56</v>
      </c>
      <c r="AM54" s="25" t="str">
        <f t="shared" si="18"/>
        <v>E310_Test_6-23-21_On_23J</v>
      </c>
      <c r="AN54" s="25" t="str">
        <f t="shared" si="19"/>
        <v>./rx_samples_to_file --bw 500000 --freq 1000000000 --gain 14 --rate 625000 --nsamps 100000 --file E310_Test_6-23-21_On_23J.dat</v>
      </c>
      <c r="AO54" s="25" t="str">
        <f t="shared" si="20"/>
        <v>E310_Test_6-23-21_On_23J.dat</v>
      </c>
    </row>
    <row r="55" spans="28:41" x14ac:dyDescent="0.25">
      <c r="AC55" s="22" t="s">
        <v>2</v>
      </c>
      <c r="AD55" s="22">
        <v>24</v>
      </c>
      <c r="AE55" s="22" t="s">
        <v>69</v>
      </c>
      <c r="AF55" s="23">
        <f t="shared" si="17"/>
        <v>500000</v>
      </c>
      <c r="AG55" s="24">
        <v>1000000000</v>
      </c>
      <c r="AH55" s="25">
        <v>14</v>
      </c>
      <c r="AI55" s="24">
        <v>625000</v>
      </c>
      <c r="AJ55" s="23">
        <v>100000</v>
      </c>
      <c r="AK55" s="25" t="s">
        <v>56</v>
      </c>
      <c r="AL55" s="25" t="s">
        <v>56</v>
      </c>
      <c r="AM55" s="25" t="str">
        <f t="shared" si="18"/>
        <v>E310_Test_6-23-21_Off_24J</v>
      </c>
      <c r="AN55" s="25" t="str">
        <f t="shared" si="19"/>
        <v>./rx_samples_to_file --bw 500000 --freq 1000000000 --gain 14 --rate 625000 --nsamps 100000 --file E310_Test_6-23-21_Off_24J.dat</v>
      </c>
      <c r="AO55" s="25" t="str">
        <f t="shared" si="20"/>
        <v>E310_Test_6-23-21_Off_24J.dat</v>
      </c>
    </row>
    <row r="56" spans="28:41" x14ac:dyDescent="0.25">
      <c r="AC56" s="11"/>
      <c r="AD56" s="11"/>
      <c r="AE56" s="11"/>
      <c r="AF56" s="1"/>
      <c r="AG56" s="2"/>
      <c r="AI56" s="2"/>
      <c r="AJ56" s="1"/>
      <c r="AM56" t="s">
        <v>73</v>
      </c>
    </row>
    <row r="57" spans="28:41" x14ac:dyDescent="0.25">
      <c r="AC57" s="11"/>
      <c r="AD57" s="11"/>
      <c r="AE57" s="11"/>
      <c r="AF57" s="1"/>
      <c r="AG57" s="2"/>
      <c r="AI57" s="2"/>
      <c r="AJ57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21ABB-3C7A-4E25-81B9-CAA4046B3A02}">
  <dimension ref="A1:AP50"/>
  <sheetViews>
    <sheetView topLeftCell="B1" zoomScale="85" zoomScaleNormal="85" workbookViewId="0">
      <selection activeCell="C15" sqref="C15"/>
    </sheetView>
  </sheetViews>
  <sheetFormatPr defaultRowHeight="15" x14ac:dyDescent="0.25"/>
  <cols>
    <col min="3" max="3" width="14.85546875" bestFit="1" customWidth="1"/>
    <col min="4" max="4" width="14.5703125" bestFit="1" customWidth="1"/>
    <col min="15" max="15" width="18.140625" bestFit="1" customWidth="1"/>
    <col min="18" max="18" width="18.140625" bestFit="1" customWidth="1"/>
    <col min="34" max="34" width="9.7109375" customWidth="1"/>
    <col min="36" max="36" width="10" customWidth="1"/>
    <col min="40" max="40" width="24.42578125" bestFit="1" customWidth="1"/>
    <col min="41" max="41" width="115.42578125" bestFit="1" customWidth="1"/>
  </cols>
  <sheetData>
    <row r="1" spans="1:42" x14ac:dyDescent="0.25">
      <c r="E1" t="s">
        <v>54</v>
      </c>
      <c r="H1" t="s">
        <v>55</v>
      </c>
      <c r="M1" t="s">
        <v>45</v>
      </c>
      <c r="P1" t="s">
        <v>46</v>
      </c>
      <c r="U1" t="s">
        <v>32</v>
      </c>
      <c r="X1" t="s">
        <v>33</v>
      </c>
      <c r="AD1" s="10" t="s">
        <v>35</v>
      </c>
    </row>
    <row r="2" spans="1:42" x14ac:dyDescent="0.25">
      <c r="C2" s="3" t="s">
        <v>0</v>
      </c>
      <c r="D2" s="3" t="s">
        <v>1</v>
      </c>
      <c r="E2" s="4" t="s">
        <v>68</v>
      </c>
      <c r="F2" s="4" t="s">
        <v>43</v>
      </c>
      <c r="G2" s="4" t="s">
        <v>44</v>
      </c>
      <c r="H2" s="4" t="s">
        <v>42</v>
      </c>
      <c r="I2" s="4" t="s">
        <v>43</v>
      </c>
      <c r="J2" s="4" t="s">
        <v>44</v>
      </c>
      <c r="K2" s="5" t="s">
        <v>52</v>
      </c>
      <c r="L2" s="5" t="s">
        <v>53</v>
      </c>
      <c r="M2" s="4" t="s">
        <v>68</v>
      </c>
      <c r="N2" s="4" t="s">
        <v>43</v>
      </c>
      <c r="O2" s="4" t="s">
        <v>44</v>
      </c>
      <c r="P2" s="4" t="s">
        <v>42</v>
      </c>
      <c r="Q2" s="4" t="s">
        <v>43</v>
      </c>
      <c r="R2" s="4" t="s">
        <v>44</v>
      </c>
      <c r="S2" s="5" t="s">
        <v>48</v>
      </c>
      <c r="T2" s="5" t="s">
        <v>49</v>
      </c>
      <c r="U2" s="4" t="s">
        <v>68</v>
      </c>
      <c r="V2" s="4" t="s">
        <v>43</v>
      </c>
      <c r="W2" s="4" t="s">
        <v>44</v>
      </c>
      <c r="X2" s="4" t="s">
        <v>42</v>
      </c>
      <c r="Y2" s="4" t="s">
        <v>43</v>
      </c>
      <c r="Z2" s="4" t="s">
        <v>44</v>
      </c>
      <c r="AA2" s="5" t="s">
        <v>50</v>
      </c>
      <c r="AB2" s="5" t="s">
        <v>51</v>
      </c>
      <c r="AD2" t="s">
        <v>18</v>
      </c>
      <c r="AE2" t="s">
        <v>4</v>
      </c>
      <c r="AF2" t="s">
        <v>19</v>
      </c>
      <c r="AG2" t="s">
        <v>5</v>
      </c>
      <c r="AH2" t="s">
        <v>6</v>
      </c>
      <c r="AI2" t="s">
        <v>7</v>
      </c>
      <c r="AJ2" t="s">
        <v>8</v>
      </c>
      <c r="AK2" t="s">
        <v>9</v>
      </c>
      <c r="AL2" t="s">
        <v>10</v>
      </c>
      <c r="AM2" t="s">
        <v>11</v>
      </c>
      <c r="AN2" t="s">
        <v>12</v>
      </c>
      <c r="AO2" t="s">
        <v>13</v>
      </c>
      <c r="AP2" t="s">
        <v>57</v>
      </c>
    </row>
    <row r="3" spans="1:42" x14ac:dyDescent="0.25">
      <c r="A3">
        <v>1</v>
      </c>
      <c r="B3">
        <v>1</v>
      </c>
      <c r="C3" s="6">
        <v>5000</v>
      </c>
      <c r="D3" s="26">
        <f>C3*0.01</f>
        <v>50</v>
      </c>
      <c r="E3" s="7">
        <v>52.699912897749698</v>
      </c>
      <c r="F3" s="7">
        <v>-6.2</v>
      </c>
      <c r="G3" s="7">
        <v>-6250</v>
      </c>
      <c r="H3" s="7">
        <v>74.402272561850296</v>
      </c>
      <c r="I3" s="7">
        <v>78.2</v>
      </c>
      <c r="J3" s="7">
        <v>0</v>
      </c>
      <c r="K3" s="7">
        <f>E3-H3</f>
        <v>-21.702359664100598</v>
      </c>
      <c r="L3" s="7"/>
      <c r="M3" s="6">
        <v>-18.913817275618101</v>
      </c>
      <c r="N3" s="6">
        <v>-57.978123698909201</v>
      </c>
      <c r="O3" s="6">
        <v>1000002045.6314</v>
      </c>
      <c r="P3">
        <v>-17.4193098142329</v>
      </c>
      <c r="Q3" s="7">
        <v>-36.689476552061898</v>
      </c>
      <c r="R3" s="7">
        <v>1000000047.68371</v>
      </c>
      <c r="S3" s="7">
        <f>M3-P3</f>
        <v>-1.4945074613852007</v>
      </c>
      <c r="T3" s="7"/>
      <c r="U3" s="7">
        <v>-0.50893849378675005</v>
      </c>
      <c r="V3" s="7">
        <v>-39.701141813477001</v>
      </c>
      <c r="W3" s="7">
        <v>1000000624.65667</v>
      </c>
      <c r="X3" s="7">
        <v>19.621289365457901</v>
      </c>
      <c r="Y3" s="7">
        <v>0.30826843261590797</v>
      </c>
      <c r="Z3" s="7">
        <v>1000000424.38507</v>
      </c>
      <c r="AA3" s="7">
        <f>U3-X3</f>
        <v>-20.130227859244652</v>
      </c>
      <c r="AB3" s="7"/>
      <c r="AC3">
        <v>1</v>
      </c>
      <c r="AD3" s="11" t="s">
        <v>17</v>
      </c>
      <c r="AE3" s="11">
        <v>1</v>
      </c>
      <c r="AF3" s="11" t="s">
        <v>72</v>
      </c>
      <c r="AG3" s="1">
        <f t="shared" ref="AG3:AG20" si="0">0.8*AJ3</f>
        <v>500000</v>
      </c>
      <c r="AH3" s="2">
        <v>1000000000</v>
      </c>
      <c r="AI3">
        <v>14</v>
      </c>
      <c r="AJ3" s="2">
        <v>625000</v>
      </c>
      <c r="AK3" s="1">
        <v>100000</v>
      </c>
      <c r="AL3" t="s">
        <v>14</v>
      </c>
      <c r="AM3" t="s">
        <v>15</v>
      </c>
      <c r="AN3" t="str">
        <f>_xlfn.CONCAT("s12_Test_6-30-21_",AD3,"_",AE3, AF3)</f>
        <v>s12_Test_6-30-21_On_1K</v>
      </c>
      <c r="AO3" t="str">
        <f t="shared" ref="AO3:AO20" si="1">_xlfn.CONCAT("./rx_samples -b ",AG3," -f ", AH3, " -g ",AI3, " -r ",AJ3, " -w ", AK3, " --handle=A1", " -d ", AN3, ".bin")</f>
        <v>./rx_samples -b 500000 -f 1000000000 -g 14 -r 625000 -w 100000 --handle=A1 -d s12_Test_6-30-21_On_1K.bin</v>
      </c>
      <c r="AP3" t="str">
        <f>_xlfn.CONCAT(AN3,".bin.a1")</f>
        <v>s12_Test_6-30-21_On_1K.bin.a1</v>
      </c>
    </row>
    <row r="4" spans="1:42" x14ac:dyDescent="0.25">
      <c r="A4">
        <v>2</v>
      </c>
      <c r="B4">
        <v>2</v>
      </c>
      <c r="C4" s="6">
        <v>2000</v>
      </c>
      <c r="D4" s="26">
        <f t="shared" ref="D4:D12" si="2">C4*0.01</f>
        <v>20</v>
      </c>
      <c r="E4" s="7">
        <v>77.370106212080003</v>
      </c>
      <c r="F4" s="7">
        <v>53.2</v>
      </c>
      <c r="G4" s="7">
        <v>0</v>
      </c>
      <c r="H4" s="7">
        <v>74.422960304287102</v>
      </c>
      <c r="I4" s="7">
        <v>78.2</v>
      </c>
      <c r="J4" s="7">
        <v>0</v>
      </c>
      <c r="K4" s="7">
        <f t="shared" ref="K4:K12" si="3">E4-H4</f>
        <v>2.9471459077929012</v>
      </c>
      <c r="L4" s="7"/>
      <c r="M4" s="6">
        <v>-18.727109304747799</v>
      </c>
      <c r="N4" s="6">
        <v>-57.864655387054803</v>
      </c>
      <c r="O4" s="6">
        <v>999997048.37799001</v>
      </c>
      <c r="P4" s="7">
        <v>-17.198224723220999</v>
      </c>
      <c r="Q4" s="7">
        <v>-36.441781274320903</v>
      </c>
      <c r="R4" s="7">
        <v>1000000047.68371</v>
      </c>
      <c r="S4" s="7">
        <f t="shared" ref="S4:S12" si="4">M4-P4</f>
        <v>-1.5288845815267997</v>
      </c>
      <c r="T4" s="7"/>
      <c r="U4" s="7">
        <v>-0.58280788278489604</v>
      </c>
      <c r="V4" s="7">
        <v>-39.715432475043201</v>
      </c>
      <c r="W4" s="7">
        <v>1000000424.38507</v>
      </c>
      <c r="X4" s="7">
        <v>19.615075996578099</v>
      </c>
      <c r="Y4" s="7">
        <v>0.29811735646722398</v>
      </c>
      <c r="Z4" s="7">
        <v>1000000424.38507</v>
      </c>
      <c r="AA4" s="7">
        <f t="shared" ref="AA4:AA12" si="5">U4-X4</f>
        <v>-20.197883879362994</v>
      </c>
      <c r="AB4" s="7"/>
      <c r="AD4" s="11" t="s">
        <v>2</v>
      </c>
      <c r="AE4" s="11">
        <v>2</v>
      </c>
      <c r="AF4" s="11" t="s">
        <v>72</v>
      </c>
      <c r="AG4" s="1">
        <f t="shared" si="0"/>
        <v>500000</v>
      </c>
      <c r="AH4" s="2">
        <v>1000000000</v>
      </c>
      <c r="AI4">
        <v>14</v>
      </c>
      <c r="AJ4" s="2">
        <v>625000</v>
      </c>
      <c r="AK4" s="1">
        <v>100000</v>
      </c>
      <c r="AL4" t="s">
        <v>14</v>
      </c>
      <c r="AM4" t="s">
        <v>15</v>
      </c>
      <c r="AN4" t="str">
        <f t="shared" ref="AN4:AN20" si="6">_xlfn.CONCAT("s12_Test_6-30-21_",AD4,"_",AE4, AF4)</f>
        <v>s12_Test_6-30-21_Off_2K</v>
      </c>
      <c r="AO4" t="str">
        <f t="shared" si="1"/>
        <v>./rx_samples -b 500000 -f 1000000000 -g 14 -r 625000 -w 100000 --handle=A1 -d s12_Test_6-30-21_Off_2K.bin</v>
      </c>
      <c r="AP4" t="str">
        <f t="shared" ref="AP4:AP20" si="7">_xlfn.CONCAT(AN4,".bin.a1")</f>
        <v>s12_Test_6-30-21_Off_2K.bin.a1</v>
      </c>
    </row>
    <row r="5" spans="1:42" x14ac:dyDescent="0.25">
      <c r="A5">
        <v>3</v>
      </c>
      <c r="B5">
        <v>3</v>
      </c>
      <c r="C5" s="6">
        <v>1000</v>
      </c>
      <c r="D5" s="26">
        <f t="shared" si="2"/>
        <v>10</v>
      </c>
      <c r="E5" s="7">
        <v>69.827680355167104</v>
      </c>
      <c r="F5" s="7">
        <v>33.200000000000003</v>
      </c>
      <c r="G5" s="7">
        <v>0</v>
      </c>
      <c r="H5" s="7">
        <v>74.400293400815499</v>
      </c>
      <c r="I5" s="7">
        <v>78.2</v>
      </c>
      <c r="J5" s="7">
        <v>0</v>
      </c>
      <c r="K5" s="7">
        <f t="shared" si="3"/>
        <v>-4.5726130456483958</v>
      </c>
      <c r="L5" s="7"/>
      <c r="M5" s="6">
        <v>-18.822828936084001</v>
      </c>
      <c r="N5" s="6">
        <v>-57.941621975220301</v>
      </c>
      <c r="O5" s="6">
        <v>1000007047.65319</v>
      </c>
      <c r="P5" s="7">
        <v>-17.814781086439599</v>
      </c>
      <c r="Q5" s="7">
        <v>-37.104852931511097</v>
      </c>
      <c r="R5" s="7">
        <v>1000000047.68371</v>
      </c>
      <c r="S5" s="7">
        <f t="shared" si="4"/>
        <v>-1.0080478496444023</v>
      </c>
      <c r="T5" s="7"/>
      <c r="U5" s="7">
        <v>-0.65841361565135703</v>
      </c>
      <c r="V5" s="7">
        <v>-39.602140898458998</v>
      </c>
      <c r="W5" s="7">
        <v>1000000424.38507</v>
      </c>
      <c r="X5" s="7">
        <v>19.613697117836399</v>
      </c>
      <c r="Y5" s="7">
        <v>0.29325774869801502</v>
      </c>
      <c r="Z5" s="7">
        <v>1000000429.15344</v>
      </c>
      <c r="AA5" s="7">
        <f t="shared" si="5"/>
        <v>-20.272110733487757</v>
      </c>
      <c r="AB5" s="7"/>
      <c r="AC5">
        <v>2</v>
      </c>
      <c r="AD5" s="11" t="s">
        <v>17</v>
      </c>
      <c r="AE5" s="11">
        <v>3</v>
      </c>
      <c r="AF5" s="11" t="s">
        <v>72</v>
      </c>
      <c r="AG5" s="1">
        <f t="shared" si="0"/>
        <v>500000</v>
      </c>
      <c r="AH5" s="2">
        <v>1000000000</v>
      </c>
      <c r="AI5">
        <v>14</v>
      </c>
      <c r="AJ5" s="2">
        <v>625000</v>
      </c>
      <c r="AK5" s="1">
        <v>100000</v>
      </c>
      <c r="AL5" t="s">
        <v>14</v>
      </c>
      <c r="AM5" t="s">
        <v>15</v>
      </c>
      <c r="AN5" t="str">
        <f t="shared" si="6"/>
        <v>s12_Test_6-30-21_On_3K</v>
      </c>
      <c r="AO5" t="str">
        <f t="shared" si="1"/>
        <v>./rx_samples -b 500000 -f 1000000000 -g 14 -r 625000 -w 100000 --handle=A1 -d s12_Test_6-30-21_On_3K.bin</v>
      </c>
      <c r="AP5" t="str">
        <f t="shared" si="7"/>
        <v>s12_Test_6-30-21_On_3K.bin.a1</v>
      </c>
    </row>
    <row r="6" spans="1:42" x14ac:dyDescent="0.25">
      <c r="A6">
        <v>4</v>
      </c>
      <c r="B6">
        <v>4</v>
      </c>
      <c r="C6" s="5">
        <v>500</v>
      </c>
      <c r="D6" s="26">
        <f t="shared" si="2"/>
        <v>5</v>
      </c>
      <c r="E6" s="7">
        <v>76.478028107574701</v>
      </c>
      <c r="F6" s="7">
        <v>41.7</v>
      </c>
      <c r="G6" s="7">
        <v>0</v>
      </c>
      <c r="H6" s="7">
        <v>74.4722600944812</v>
      </c>
      <c r="I6" s="7">
        <v>78.3</v>
      </c>
      <c r="J6" s="7">
        <v>0</v>
      </c>
      <c r="K6" s="7">
        <f t="shared" si="3"/>
        <v>2.0057680130935012</v>
      </c>
      <c r="L6" s="7"/>
      <c r="M6" s="6">
        <v>-18.8728216145687</v>
      </c>
      <c r="N6" s="6">
        <v>-57.7682735353075</v>
      </c>
      <c r="O6" s="6">
        <v>999996047.01995802</v>
      </c>
      <c r="P6" s="7">
        <v>-17.511643900467799</v>
      </c>
      <c r="Q6" s="7">
        <v>-36.7383087460966</v>
      </c>
      <c r="R6" s="7">
        <v>1000000047.68371</v>
      </c>
      <c r="S6" s="7">
        <f t="shared" si="4"/>
        <v>-1.3611777141009007</v>
      </c>
      <c r="T6" s="7"/>
      <c r="U6" s="7">
        <v>-0.84892579214720798</v>
      </c>
      <c r="V6" s="7">
        <v>-39.791891016573999</v>
      </c>
      <c r="W6" s="7">
        <v>1000002427.10113</v>
      </c>
      <c r="X6" s="7">
        <v>19.611100223108199</v>
      </c>
      <c r="Y6" s="7">
        <v>0.29197555368681499</v>
      </c>
      <c r="Z6" s="7">
        <v>1000000424.38507</v>
      </c>
      <c r="AA6" s="7">
        <f t="shared" si="5"/>
        <v>-20.460026015255409</v>
      </c>
      <c r="AB6" s="7"/>
      <c r="AD6" s="11" t="s">
        <v>2</v>
      </c>
      <c r="AE6" s="11">
        <v>4</v>
      </c>
      <c r="AF6" s="11" t="s">
        <v>72</v>
      </c>
      <c r="AG6" s="1">
        <f t="shared" si="0"/>
        <v>500000</v>
      </c>
      <c r="AH6" s="2">
        <v>1000000000</v>
      </c>
      <c r="AI6">
        <v>14</v>
      </c>
      <c r="AJ6" s="2">
        <v>625000</v>
      </c>
      <c r="AK6" s="1">
        <v>100000</v>
      </c>
      <c r="AL6" t="s">
        <v>14</v>
      </c>
      <c r="AM6" t="s">
        <v>15</v>
      </c>
      <c r="AN6" t="str">
        <f t="shared" si="6"/>
        <v>s12_Test_6-30-21_Off_4K</v>
      </c>
      <c r="AO6" t="str">
        <f t="shared" si="1"/>
        <v>./rx_samples -b 500000 -f 1000000000 -g 14 -r 625000 -w 100000 --handle=A1 -d s12_Test_6-30-21_Off_4K.bin</v>
      </c>
      <c r="AP6" t="str">
        <f t="shared" si="7"/>
        <v>s12_Test_6-30-21_Off_4K.bin.a1</v>
      </c>
    </row>
    <row r="7" spans="1:42" x14ac:dyDescent="0.25">
      <c r="A7">
        <v>5</v>
      </c>
      <c r="B7">
        <v>5</v>
      </c>
      <c r="C7" s="6">
        <v>200</v>
      </c>
      <c r="D7" s="26">
        <f t="shared" si="2"/>
        <v>2</v>
      </c>
      <c r="E7" s="7">
        <v>75.502250598328899</v>
      </c>
      <c r="F7" s="7">
        <v>38.200000000000003</v>
      </c>
      <c r="G7" s="7">
        <v>0</v>
      </c>
      <c r="H7" s="7">
        <v>74.440048858286005</v>
      </c>
      <c r="I7" s="7">
        <v>78.2</v>
      </c>
      <c r="J7" s="7">
        <v>0</v>
      </c>
      <c r="K7" s="7">
        <f t="shared" si="3"/>
        <v>1.0622017400428945</v>
      </c>
      <c r="L7" s="7"/>
      <c r="M7" s="6">
        <v>-19.606724292606</v>
      </c>
      <c r="N7" s="6">
        <v>-57.809969490098098</v>
      </c>
      <c r="O7" s="6">
        <v>1000010046.95892</v>
      </c>
      <c r="P7" s="7">
        <v>-17.992569569795499</v>
      </c>
      <c r="Q7" s="7">
        <v>-37.216935474718703</v>
      </c>
      <c r="R7" s="7">
        <v>1000000047.68371</v>
      </c>
      <c r="S7" s="7">
        <f t="shared" si="4"/>
        <v>-1.6141547228105004</v>
      </c>
      <c r="T7" s="7"/>
      <c r="U7" s="7">
        <v>-1.46814383804808</v>
      </c>
      <c r="V7" s="7">
        <v>-39.832116424646301</v>
      </c>
      <c r="W7" s="7">
        <v>999980425.83465505</v>
      </c>
      <c r="X7" s="7">
        <v>19.595559408262201</v>
      </c>
      <c r="Y7" s="7">
        <v>0.27563735836110498</v>
      </c>
      <c r="Z7" s="7">
        <v>1000000429.15344</v>
      </c>
      <c r="AA7" s="7">
        <f t="shared" si="5"/>
        <v>-21.063703246310279</v>
      </c>
      <c r="AB7" s="7"/>
      <c r="AC7">
        <v>3</v>
      </c>
      <c r="AD7" s="11" t="s">
        <v>17</v>
      </c>
      <c r="AE7" s="11">
        <v>5</v>
      </c>
      <c r="AF7" s="11" t="s">
        <v>72</v>
      </c>
      <c r="AG7" s="1">
        <f t="shared" si="0"/>
        <v>500000</v>
      </c>
      <c r="AH7" s="2">
        <v>1000000000</v>
      </c>
      <c r="AI7">
        <v>14</v>
      </c>
      <c r="AJ7" s="2">
        <v>625000</v>
      </c>
      <c r="AK7" s="1">
        <v>100000</v>
      </c>
      <c r="AL7" t="s">
        <v>14</v>
      </c>
      <c r="AM7" t="s">
        <v>15</v>
      </c>
      <c r="AN7" t="str">
        <f t="shared" si="6"/>
        <v>s12_Test_6-30-21_On_5K</v>
      </c>
      <c r="AO7" t="str">
        <f t="shared" si="1"/>
        <v>./rx_samples -b 500000 -f 1000000000 -g 14 -r 625000 -w 100000 --handle=A1 -d s12_Test_6-30-21_On_5K.bin</v>
      </c>
      <c r="AP7" t="str">
        <f t="shared" si="7"/>
        <v>s12_Test_6-30-21_On_5K.bin.a1</v>
      </c>
    </row>
    <row r="8" spans="1:42" x14ac:dyDescent="0.25">
      <c r="A8">
        <v>6</v>
      </c>
      <c r="B8">
        <v>6</v>
      </c>
      <c r="C8" s="6">
        <v>100</v>
      </c>
      <c r="D8" s="26">
        <f t="shared" si="2"/>
        <v>1</v>
      </c>
      <c r="E8" s="7">
        <v>74.636326783312001</v>
      </c>
      <c r="F8" s="7">
        <v>38.1</v>
      </c>
      <c r="G8" s="7">
        <v>0</v>
      </c>
      <c r="H8" s="7">
        <v>74.420168100721895</v>
      </c>
      <c r="I8" s="7">
        <v>78.2</v>
      </c>
      <c r="J8" s="7">
        <v>0</v>
      </c>
      <c r="K8" s="7">
        <f t="shared" si="3"/>
        <v>0.2161586825901054</v>
      </c>
      <c r="L8" s="7"/>
      <c r="M8" s="6">
        <v>-21.7001139124879</v>
      </c>
      <c r="N8" s="6">
        <v>-57.943164275394601</v>
      </c>
      <c r="O8" s="6">
        <v>1000040044.7845401</v>
      </c>
      <c r="P8" s="7">
        <v>-18.4724262022342</v>
      </c>
      <c r="Q8" s="7">
        <v>-37.6790730475118</v>
      </c>
      <c r="R8" s="7">
        <v>1000000047.68371</v>
      </c>
      <c r="S8" s="7">
        <f t="shared" si="4"/>
        <v>-3.2276877102537007</v>
      </c>
      <c r="T8" s="7"/>
      <c r="U8" s="7">
        <v>-3.4682207975355501</v>
      </c>
      <c r="V8" s="7">
        <v>-39.947741047903698</v>
      </c>
      <c r="W8" s="7">
        <v>999970426.559448</v>
      </c>
      <c r="X8" s="7">
        <v>19.611864036152799</v>
      </c>
      <c r="Y8" s="7">
        <v>0.29743373939968698</v>
      </c>
      <c r="Z8" s="7">
        <v>1000000424.38507</v>
      </c>
      <c r="AA8" s="7">
        <f t="shared" si="5"/>
        <v>-23.08008483368835</v>
      </c>
      <c r="AB8" s="7"/>
      <c r="AD8" s="12" t="s">
        <v>2</v>
      </c>
      <c r="AE8" s="11">
        <v>6</v>
      </c>
      <c r="AF8" s="11" t="s">
        <v>72</v>
      </c>
      <c r="AG8" s="1">
        <f t="shared" si="0"/>
        <v>500000</v>
      </c>
      <c r="AH8" s="2">
        <v>1000000000</v>
      </c>
      <c r="AI8">
        <v>14</v>
      </c>
      <c r="AJ8" s="2">
        <v>625000</v>
      </c>
      <c r="AK8" s="1">
        <v>100000</v>
      </c>
      <c r="AL8" t="s">
        <v>14</v>
      </c>
      <c r="AM8" t="s">
        <v>15</v>
      </c>
      <c r="AN8" t="str">
        <f t="shared" si="6"/>
        <v>s12_Test_6-30-21_Off_6K</v>
      </c>
      <c r="AO8" t="str">
        <f t="shared" si="1"/>
        <v>./rx_samples -b 500000 -f 1000000000 -g 14 -r 625000 -w 100000 --handle=A1 -d s12_Test_6-30-21_Off_6K.bin</v>
      </c>
      <c r="AP8" t="str">
        <f t="shared" si="7"/>
        <v>s12_Test_6-30-21_Off_6K.bin.a1</v>
      </c>
    </row>
    <row r="9" spans="1:42" x14ac:dyDescent="0.25">
      <c r="A9">
        <v>7</v>
      </c>
      <c r="B9">
        <v>7</v>
      </c>
      <c r="C9" s="6">
        <v>50</v>
      </c>
      <c r="D9" s="26">
        <f t="shared" si="2"/>
        <v>0.5</v>
      </c>
      <c r="E9" s="7">
        <v>73.314498189923299</v>
      </c>
      <c r="F9" s="7">
        <v>38</v>
      </c>
      <c r="G9" s="7">
        <v>0</v>
      </c>
      <c r="H9" s="7">
        <v>74.442257735581194</v>
      </c>
      <c r="I9" s="7">
        <v>78.3</v>
      </c>
      <c r="J9" s="7">
        <v>0</v>
      </c>
      <c r="K9" s="7">
        <f t="shared" si="3"/>
        <v>-1.127759545657895</v>
      </c>
      <c r="L9" s="7"/>
      <c r="M9" s="6">
        <v>-24.990113079424901</v>
      </c>
      <c r="N9" s="6">
        <v>-58.3781195428814</v>
      </c>
      <c r="O9" s="6">
        <v>999920043.94531202</v>
      </c>
      <c r="P9" s="7">
        <v>-17.894150751088301</v>
      </c>
      <c r="Q9" s="7">
        <v>-37.218226847523297</v>
      </c>
      <c r="R9" s="7">
        <v>1000000047.68371</v>
      </c>
      <c r="S9" s="7">
        <f t="shared" si="4"/>
        <v>-7.0959623283366007</v>
      </c>
      <c r="T9" s="7"/>
      <c r="U9" s="7">
        <v>-6.3245389589192902</v>
      </c>
      <c r="V9" s="7">
        <v>-40.0967110858751</v>
      </c>
      <c r="W9" s="7">
        <v>999940428.73382497</v>
      </c>
      <c r="X9" s="7">
        <v>19.6029408525986</v>
      </c>
      <c r="Y9" s="7">
        <v>0.28528957558222401</v>
      </c>
      <c r="Z9" s="7">
        <v>1000000424.38507</v>
      </c>
      <c r="AA9" s="7">
        <f t="shared" si="5"/>
        <v>-25.927479811517891</v>
      </c>
      <c r="AB9" s="7"/>
      <c r="AC9">
        <v>4</v>
      </c>
      <c r="AD9" s="11" t="s">
        <v>17</v>
      </c>
      <c r="AE9" s="11">
        <v>7</v>
      </c>
      <c r="AF9" s="11" t="s">
        <v>72</v>
      </c>
      <c r="AG9" s="1">
        <f t="shared" si="0"/>
        <v>500000</v>
      </c>
      <c r="AH9" s="2">
        <v>1000000000</v>
      </c>
      <c r="AI9">
        <v>14</v>
      </c>
      <c r="AJ9" s="2">
        <v>625000</v>
      </c>
      <c r="AK9" s="1">
        <v>100000</v>
      </c>
      <c r="AL9" t="s">
        <v>14</v>
      </c>
      <c r="AM9" t="s">
        <v>15</v>
      </c>
      <c r="AN9" t="str">
        <f t="shared" si="6"/>
        <v>s12_Test_6-30-21_On_7K</v>
      </c>
      <c r="AO9" t="str">
        <f t="shared" si="1"/>
        <v>./rx_samples -b 500000 -f 1000000000 -g 14 -r 625000 -w 100000 --handle=A1 -d s12_Test_6-30-21_On_7K.bin</v>
      </c>
      <c r="AP9" t="str">
        <f t="shared" si="7"/>
        <v>s12_Test_6-30-21_On_7K.bin.a1</v>
      </c>
    </row>
    <row r="10" spans="1:42" x14ac:dyDescent="0.25">
      <c r="A10">
        <v>8</v>
      </c>
      <c r="B10">
        <v>8</v>
      </c>
      <c r="C10" s="6">
        <v>20</v>
      </c>
      <c r="D10" s="26">
        <f t="shared" si="2"/>
        <v>0.2</v>
      </c>
      <c r="E10" s="7">
        <v>69.625347821851406</v>
      </c>
      <c r="F10" s="7">
        <v>37.5</v>
      </c>
      <c r="G10" s="7">
        <v>0</v>
      </c>
      <c r="H10" s="7">
        <v>74.475652795846102</v>
      </c>
      <c r="I10" s="7">
        <v>78.3</v>
      </c>
      <c r="J10" s="7">
        <v>0</v>
      </c>
      <c r="K10" s="7">
        <f t="shared" si="3"/>
        <v>-4.850304973994696</v>
      </c>
      <c r="L10" s="7"/>
      <c r="M10" s="6">
        <v>-29.4578784386526</v>
      </c>
      <c r="N10" s="6">
        <v>-58.521624333971602</v>
      </c>
      <c r="O10" s="6">
        <v>1000050044.05975</v>
      </c>
      <c r="P10" s="7">
        <v>-17.3956795133656</v>
      </c>
      <c r="Q10" s="7">
        <v>-37.304991555949101</v>
      </c>
      <c r="R10" s="7">
        <v>1000000047.68371</v>
      </c>
      <c r="S10" s="7">
        <f t="shared" si="4"/>
        <v>-12.062198925286999</v>
      </c>
      <c r="T10" s="7"/>
      <c r="U10" s="7">
        <v>-10.578132047445999</v>
      </c>
      <c r="V10" s="7">
        <v>-40.105815585245502</v>
      </c>
      <c r="W10" s="7">
        <v>1000000424.38507</v>
      </c>
      <c r="X10" s="7">
        <v>19.602258138869299</v>
      </c>
      <c r="Y10" s="7">
        <v>0.28401258785919198</v>
      </c>
      <c r="Z10" s="7">
        <v>1000000429.15344</v>
      </c>
      <c r="AA10" s="7">
        <f t="shared" si="5"/>
        <v>-30.1803901863153</v>
      </c>
      <c r="AB10" s="7"/>
      <c r="AD10" s="11" t="s">
        <v>2</v>
      </c>
      <c r="AE10" s="11">
        <v>8</v>
      </c>
      <c r="AF10" s="11" t="s">
        <v>72</v>
      </c>
      <c r="AG10" s="1">
        <f t="shared" si="0"/>
        <v>500000</v>
      </c>
      <c r="AH10" s="2">
        <v>1000000000</v>
      </c>
      <c r="AI10">
        <v>14</v>
      </c>
      <c r="AJ10" s="2">
        <v>625000</v>
      </c>
      <c r="AK10" s="1">
        <v>100000</v>
      </c>
      <c r="AL10" t="s">
        <v>14</v>
      </c>
      <c r="AM10" t="s">
        <v>15</v>
      </c>
      <c r="AN10" t="str">
        <f t="shared" si="6"/>
        <v>s12_Test_6-30-21_Off_8K</v>
      </c>
      <c r="AO10" t="str">
        <f t="shared" si="1"/>
        <v>./rx_samples -b 500000 -f 1000000000 -g 14 -r 625000 -w 100000 --handle=A1 -d s12_Test_6-30-21_Off_8K.bin</v>
      </c>
      <c r="AP10" t="str">
        <f t="shared" si="7"/>
        <v>s12_Test_6-30-21_Off_8K.bin.a1</v>
      </c>
    </row>
    <row r="11" spans="1:42" x14ac:dyDescent="0.25">
      <c r="A11">
        <v>9</v>
      </c>
      <c r="B11">
        <v>9</v>
      </c>
      <c r="C11" s="6">
        <v>10</v>
      </c>
      <c r="D11" s="26">
        <f t="shared" si="2"/>
        <v>0.1</v>
      </c>
      <c r="E11" s="7">
        <v>66.3893224359838</v>
      </c>
      <c r="F11" s="7">
        <v>36.6</v>
      </c>
      <c r="G11" s="7">
        <v>0</v>
      </c>
      <c r="H11" s="7">
        <v>62.6114753088385</v>
      </c>
      <c r="I11" s="7">
        <v>34.6</v>
      </c>
      <c r="J11" s="7">
        <v>200000</v>
      </c>
      <c r="K11" s="7">
        <f t="shared" si="3"/>
        <v>3.7778471271453</v>
      </c>
      <c r="L11" s="7"/>
      <c r="M11" s="6">
        <v>-34.110100177405997</v>
      </c>
      <c r="N11" s="6">
        <v>-59.5539601041555</v>
      </c>
      <c r="O11" s="6">
        <v>1000100045.20416</v>
      </c>
      <c r="P11" s="7">
        <v>-18.337261458153801</v>
      </c>
      <c r="Q11" s="7">
        <v>-37.802395458200898</v>
      </c>
      <c r="R11" s="7">
        <v>1000000042.9153399</v>
      </c>
      <c r="S11" s="7">
        <f t="shared" si="4"/>
        <v>-15.772838719252196</v>
      </c>
      <c r="T11" s="7"/>
      <c r="U11" s="7">
        <v>-14.261860116660101</v>
      </c>
      <c r="V11" s="7">
        <v>-41.432969822321802</v>
      </c>
      <c r="W11" s="7">
        <v>1000000424.38507</v>
      </c>
      <c r="X11" s="7">
        <v>19.595284129600198</v>
      </c>
      <c r="Y11" s="7">
        <v>0.27559479597784398</v>
      </c>
      <c r="Z11" s="7">
        <v>1000000424.38507</v>
      </c>
      <c r="AA11" s="7">
        <v>1</v>
      </c>
      <c r="AB11" s="7"/>
      <c r="AC11">
        <v>5</v>
      </c>
      <c r="AD11" s="12" t="s">
        <v>17</v>
      </c>
      <c r="AE11" s="11">
        <v>9</v>
      </c>
      <c r="AF11" s="11" t="s">
        <v>72</v>
      </c>
      <c r="AG11" s="1">
        <f t="shared" si="0"/>
        <v>500000</v>
      </c>
      <c r="AH11" s="2">
        <v>1000000000</v>
      </c>
      <c r="AI11">
        <v>14</v>
      </c>
      <c r="AJ11" s="2">
        <v>625000</v>
      </c>
      <c r="AK11" s="1">
        <v>100000</v>
      </c>
      <c r="AL11" t="s">
        <v>14</v>
      </c>
      <c r="AM11" t="s">
        <v>15</v>
      </c>
      <c r="AN11" t="str">
        <f t="shared" si="6"/>
        <v>s12_Test_6-30-21_On_9K</v>
      </c>
      <c r="AO11" t="str">
        <f t="shared" si="1"/>
        <v>./rx_samples -b 500000 -f 1000000000 -g 14 -r 625000 -w 100000 --handle=A1 -d s12_Test_6-30-21_On_9K.bin</v>
      </c>
      <c r="AP11" t="str">
        <f t="shared" si="7"/>
        <v>s12_Test_6-30-21_On_9K.bin.a1</v>
      </c>
    </row>
    <row r="12" spans="1:42" x14ac:dyDescent="0.25">
      <c r="A12">
        <v>10</v>
      </c>
      <c r="B12">
        <v>10</v>
      </c>
      <c r="C12" s="7">
        <v>5</v>
      </c>
      <c r="D12" s="26">
        <f t="shared" si="2"/>
        <v>0.05</v>
      </c>
      <c r="E12" s="7">
        <v>74.410781662138703</v>
      </c>
      <c r="F12" s="7">
        <v>78.2</v>
      </c>
      <c r="G12" s="7">
        <v>0</v>
      </c>
      <c r="H12" s="7">
        <v>74.402272561850296</v>
      </c>
      <c r="I12" s="7">
        <v>78.2</v>
      </c>
      <c r="J12" s="7">
        <v>0</v>
      </c>
      <c r="K12" s="7">
        <f t="shared" si="3"/>
        <v>8.5091002884070122E-3</v>
      </c>
      <c r="L12" s="7"/>
      <c r="M12" s="7">
        <v>-38.304670399939099</v>
      </c>
      <c r="N12" s="7">
        <v>-60.918287550551398</v>
      </c>
      <c r="O12" s="7">
        <v>999800047.87444997</v>
      </c>
      <c r="P12" s="7">
        <v>-18.1121768582294</v>
      </c>
      <c r="Q12" s="7">
        <v>-37.3876149106271</v>
      </c>
      <c r="R12" s="7">
        <v>1000000042.9153399</v>
      </c>
      <c r="S12" s="7">
        <f t="shared" si="4"/>
        <v>-20.192493541709698</v>
      </c>
      <c r="T12" s="7"/>
      <c r="U12" s="7">
        <v>-18.433553981724401</v>
      </c>
      <c r="V12" s="7">
        <v>-43.039968996682298</v>
      </c>
      <c r="W12" s="7">
        <v>1000000424.38507</v>
      </c>
      <c r="X12" s="7">
        <v>19.5888442440123</v>
      </c>
      <c r="Y12" s="7">
        <v>0.269538842975935</v>
      </c>
      <c r="Z12" s="7">
        <v>1000000424.38507</v>
      </c>
      <c r="AA12" s="7">
        <f t="shared" si="5"/>
        <v>-38.022398225736701</v>
      </c>
      <c r="AB12" s="7"/>
      <c r="AD12" s="11" t="s">
        <v>2</v>
      </c>
      <c r="AE12" s="11">
        <v>10</v>
      </c>
      <c r="AF12" s="11" t="s">
        <v>72</v>
      </c>
      <c r="AG12" s="1">
        <f t="shared" si="0"/>
        <v>500000</v>
      </c>
      <c r="AH12" s="2">
        <v>1000000000</v>
      </c>
      <c r="AI12">
        <v>14</v>
      </c>
      <c r="AJ12" s="2">
        <v>625000</v>
      </c>
      <c r="AK12" s="1">
        <v>100000</v>
      </c>
      <c r="AL12" t="s">
        <v>14</v>
      </c>
      <c r="AM12" t="s">
        <v>15</v>
      </c>
      <c r="AN12" t="str">
        <f t="shared" si="6"/>
        <v>s12_Test_6-30-21_Off_10K</v>
      </c>
      <c r="AO12" t="str">
        <f t="shared" si="1"/>
        <v>./rx_samples -b 500000 -f 1000000000 -g 14 -r 625000 -w 100000 --handle=A1 -d s12_Test_6-30-21_Off_10K.bin</v>
      </c>
      <c r="AP12" t="str">
        <f t="shared" si="7"/>
        <v>s12_Test_6-30-21_Off_10K.bin.a1</v>
      </c>
    </row>
    <row r="13" spans="1:42" x14ac:dyDescent="0.25">
      <c r="AC13">
        <v>6</v>
      </c>
      <c r="AD13" s="12" t="s">
        <v>17</v>
      </c>
      <c r="AE13" s="11">
        <v>11</v>
      </c>
      <c r="AF13" s="11" t="s">
        <v>72</v>
      </c>
      <c r="AG13" s="1">
        <f t="shared" si="0"/>
        <v>500000</v>
      </c>
      <c r="AH13" s="2">
        <v>1000000000</v>
      </c>
      <c r="AI13">
        <v>14</v>
      </c>
      <c r="AJ13" s="2">
        <v>625000</v>
      </c>
      <c r="AK13" s="1">
        <v>100000</v>
      </c>
      <c r="AL13" t="s">
        <v>14</v>
      </c>
      <c r="AM13" t="s">
        <v>15</v>
      </c>
      <c r="AN13" t="str">
        <f t="shared" si="6"/>
        <v>s12_Test_6-30-21_On_11K</v>
      </c>
      <c r="AO13" t="str">
        <f t="shared" si="1"/>
        <v>./rx_samples -b 500000 -f 1000000000 -g 14 -r 625000 -w 100000 --handle=A1 -d s12_Test_6-30-21_On_11K.bin</v>
      </c>
      <c r="AP13" t="str">
        <f t="shared" si="7"/>
        <v>s12_Test_6-30-21_On_11K.bin.a1</v>
      </c>
    </row>
    <row r="14" spans="1:42" x14ac:dyDescent="0.25">
      <c r="AD14" s="22" t="s">
        <v>2</v>
      </c>
      <c r="AE14" s="22">
        <v>12</v>
      </c>
      <c r="AF14" s="22" t="s">
        <v>72</v>
      </c>
      <c r="AG14" s="23">
        <f t="shared" si="0"/>
        <v>500000</v>
      </c>
      <c r="AH14" s="24">
        <v>1000000000</v>
      </c>
      <c r="AI14" s="25">
        <v>14</v>
      </c>
      <c r="AJ14" s="24">
        <v>625000</v>
      </c>
      <c r="AK14" s="23">
        <v>100000</v>
      </c>
      <c r="AL14" s="25" t="s">
        <v>14</v>
      </c>
      <c r="AM14" s="25" t="s">
        <v>15</v>
      </c>
      <c r="AN14" s="25" t="str">
        <f t="shared" si="6"/>
        <v>s12_Test_6-30-21_Off_12K</v>
      </c>
      <c r="AO14" s="25" t="str">
        <f t="shared" si="1"/>
        <v>./rx_samples -b 500000 -f 1000000000 -g 14 -r 625000 -w 100000 --handle=A1 -d s12_Test_6-30-21_Off_12K.bin</v>
      </c>
      <c r="AP14" s="25" t="str">
        <f t="shared" si="7"/>
        <v>s12_Test_6-30-21_Off_12K.bin.a1</v>
      </c>
    </row>
    <row r="15" spans="1:42" x14ac:dyDescent="0.25">
      <c r="AC15">
        <v>7</v>
      </c>
      <c r="AD15" s="21" t="s">
        <v>17</v>
      </c>
      <c r="AE15" s="22">
        <v>13</v>
      </c>
      <c r="AF15" s="22" t="s">
        <v>72</v>
      </c>
      <c r="AG15" s="23">
        <f t="shared" si="0"/>
        <v>500000</v>
      </c>
      <c r="AH15" s="24">
        <v>1000000000</v>
      </c>
      <c r="AI15" s="25">
        <v>14</v>
      </c>
      <c r="AJ15" s="24">
        <v>625000</v>
      </c>
      <c r="AK15" s="23">
        <v>100000</v>
      </c>
      <c r="AL15" s="25" t="s">
        <v>14</v>
      </c>
      <c r="AM15" s="25" t="s">
        <v>15</v>
      </c>
      <c r="AN15" s="25" t="str">
        <f t="shared" si="6"/>
        <v>s12_Test_6-30-21_On_13K</v>
      </c>
      <c r="AO15" s="25" t="str">
        <f t="shared" si="1"/>
        <v>./rx_samples -b 500000 -f 1000000000 -g 14 -r 625000 -w 100000 --handle=A1 -d s12_Test_6-30-21_On_13K.bin</v>
      </c>
      <c r="AP15" s="25" t="str">
        <f t="shared" si="7"/>
        <v>s12_Test_6-30-21_On_13K.bin.a1</v>
      </c>
    </row>
    <row r="16" spans="1:42" x14ac:dyDescent="0.25">
      <c r="AD16" s="22" t="s">
        <v>2</v>
      </c>
      <c r="AE16" s="22">
        <v>14</v>
      </c>
      <c r="AF16" s="22" t="s">
        <v>72</v>
      </c>
      <c r="AG16" s="23">
        <f t="shared" si="0"/>
        <v>500000</v>
      </c>
      <c r="AH16" s="24">
        <v>1000000000</v>
      </c>
      <c r="AI16" s="25">
        <v>14</v>
      </c>
      <c r="AJ16" s="24">
        <v>625000</v>
      </c>
      <c r="AK16" s="23">
        <v>100000</v>
      </c>
      <c r="AL16" s="25" t="s">
        <v>14</v>
      </c>
      <c r="AM16" s="25" t="s">
        <v>15</v>
      </c>
      <c r="AN16" s="25" t="str">
        <f t="shared" si="6"/>
        <v>s12_Test_6-30-21_Off_14K</v>
      </c>
      <c r="AO16" s="25" t="str">
        <f t="shared" si="1"/>
        <v>./rx_samples -b 500000 -f 1000000000 -g 14 -r 625000 -w 100000 --handle=A1 -d s12_Test_6-30-21_Off_14K.bin</v>
      </c>
      <c r="AP16" s="25" t="str">
        <f t="shared" si="7"/>
        <v>s12_Test_6-30-21_Off_14K.bin.a1</v>
      </c>
    </row>
    <row r="17" spans="29:42" x14ac:dyDescent="0.25">
      <c r="AC17">
        <v>8</v>
      </c>
      <c r="AD17" s="21" t="s">
        <v>17</v>
      </c>
      <c r="AE17" s="22">
        <v>15</v>
      </c>
      <c r="AF17" s="22" t="s">
        <v>72</v>
      </c>
      <c r="AG17" s="23">
        <f t="shared" si="0"/>
        <v>500000</v>
      </c>
      <c r="AH17" s="24">
        <v>1000000000</v>
      </c>
      <c r="AI17" s="25">
        <v>14</v>
      </c>
      <c r="AJ17" s="24">
        <v>625000</v>
      </c>
      <c r="AK17" s="23">
        <v>100000</v>
      </c>
      <c r="AL17" s="25" t="s">
        <v>14</v>
      </c>
      <c r="AM17" s="25" t="s">
        <v>15</v>
      </c>
      <c r="AN17" s="25" t="str">
        <f t="shared" si="6"/>
        <v>s12_Test_6-30-21_On_15K</v>
      </c>
      <c r="AO17" s="25" t="str">
        <f t="shared" si="1"/>
        <v>./rx_samples -b 500000 -f 1000000000 -g 14 -r 625000 -w 100000 --handle=A1 -d s12_Test_6-30-21_On_15K.bin</v>
      </c>
      <c r="AP17" s="25" t="str">
        <f t="shared" si="7"/>
        <v>s12_Test_6-30-21_On_15K.bin.a1</v>
      </c>
    </row>
    <row r="18" spans="29:42" x14ac:dyDescent="0.25">
      <c r="AD18" s="22" t="s">
        <v>2</v>
      </c>
      <c r="AE18" s="22">
        <v>16</v>
      </c>
      <c r="AF18" s="22" t="s">
        <v>72</v>
      </c>
      <c r="AG18" s="23">
        <f t="shared" si="0"/>
        <v>500000</v>
      </c>
      <c r="AH18" s="24">
        <v>1000000000</v>
      </c>
      <c r="AI18" s="25">
        <v>14</v>
      </c>
      <c r="AJ18" s="24">
        <v>625000</v>
      </c>
      <c r="AK18" s="23">
        <v>100000</v>
      </c>
      <c r="AL18" s="25" t="s">
        <v>14</v>
      </c>
      <c r="AM18" s="25" t="s">
        <v>15</v>
      </c>
      <c r="AN18" s="25" t="str">
        <f t="shared" si="6"/>
        <v>s12_Test_6-30-21_Off_16K</v>
      </c>
      <c r="AO18" s="25" t="str">
        <f t="shared" si="1"/>
        <v>./rx_samples -b 500000 -f 1000000000 -g 14 -r 625000 -w 100000 --handle=A1 -d s12_Test_6-30-21_Off_16K.bin</v>
      </c>
      <c r="AP18" s="25" t="str">
        <f t="shared" si="7"/>
        <v>s12_Test_6-30-21_Off_16K.bin.a1</v>
      </c>
    </row>
    <row r="19" spans="29:42" x14ac:dyDescent="0.25">
      <c r="AC19">
        <v>9</v>
      </c>
      <c r="AD19" s="21" t="s">
        <v>17</v>
      </c>
      <c r="AE19" s="22">
        <v>17</v>
      </c>
      <c r="AF19" s="22" t="s">
        <v>72</v>
      </c>
      <c r="AG19" s="23">
        <f t="shared" si="0"/>
        <v>500000</v>
      </c>
      <c r="AH19" s="24">
        <v>1000000000</v>
      </c>
      <c r="AI19" s="25">
        <v>14</v>
      </c>
      <c r="AJ19" s="24">
        <v>625000</v>
      </c>
      <c r="AK19" s="23">
        <v>100000</v>
      </c>
      <c r="AL19" s="25" t="s">
        <v>14</v>
      </c>
      <c r="AM19" s="25" t="s">
        <v>15</v>
      </c>
      <c r="AN19" s="25" t="str">
        <f t="shared" si="6"/>
        <v>s12_Test_6-30-21_On_17K</v>
      </c>
      <c r="AO19" s="25" t="str">
        <f t="shared" si="1"/>
        <v>./rx_samples -b 500000 -f 1000000000 -g 14 -r 625000 -w 100000 --handle=A1 -d s12_Test_6-30-21_On_17K.bin</v>
      </c>
      <c r="AP19" s="25" t="str">
        <f t="shared" si="7"/>
        <v>s12_Test_6-30-21_On_17K.bin.a1</v>
      </c>
    </row>
    <row r="20" spans="29:42" x14ac:dyDescent="0.25">
      <c r="AD20" s="22" t="s">
        <v>2</v>
      </c>
      <c r="AE20" s="22">
        <v>18</v>
      </c>
      <c r="AF20" s="22" t="s">
        <v>72</v>
      </c>
      <c r="AG20" s="23">
        <f t="shared" si="0"/>
        <v>500000</v>
      </c>
      <c r="AH20" s="24">
        <v>1000000000</v>
      </c>
      <c r="AI20" s="25">
        <v>14</v>
      </c>
      <c r="AJ20" s="24">
        <v>625000</v>
      </c>
      <c r="AK20" s="23">
        <v>100000</v>
      </c>
      <c r="AL20" s="25" t="s">
        <v>14</v>
      </c>
      <c r="AM20" s="25" t="s">
        <v>15</v>
      </c>
      <c r="AN20" s="25" t="str">
        <f t="shared" si="6"/>
        <v>s12_Test_6-30-21_Off_18K</v>
      </c>
      <c r="AO20" s="25" t="str">
        <f t="shared" si="1"/>
        <v>./rx_samples -b 500000 -f 1000000000 -g 14 -r 625000 -w 100000 --handle=A1 -d s12_Test_6-30-21_Off_18K.bin</v>
      </c>
      <c r="AP20" s="25" t="str">
        <f t="shared" si="7"/>
        <v>s12_Test_6-30-21_Off_18K.bin.a1</v>
      </c>
    </row>
    <row r="21" spans="29:42" x14ac:dyDescent="0.25">
      <c r="AC21">
        <v>10</v>
      </c>
      <c r="AD21" s="21" t="s">
        <v>17</v>
      </c>
      <c r="AE21" s="22">
        <v>19</v>
      </c>
      <c r="AF21" s="22" t="s">
        <v>72</v>
      </c>
      <c r="AG21" s="23">
        <f t="shared" ref="AG21" si="8">0.8*AJ21</f>
        <v>500000</v>
      </c>
      <c r="AH21" s="24">
        <v>1000000000</v>
      </c>
      <c r="AI21" s="25">
        <v>14</v>
      </c>
      <c r="AJ21" s="24">
        <v>625000</v>
      </c>
      <c r="AK21" s="23">
        <v>100000</v>
      </c>
      <c r="AL21" s="25" t="s">
        <v>14</v>
      </c>
      <c r="AM21" s="25" t="s">
        <v>15</v>
      </c>
      <c r="AN21" s="25" t="str">
        <f t="shared" ref="AN21" si="9">_xlfn.CONCAT("s12_Test_6-30-21_",AD21,"_",AE21, AF21)</f>
        <v>s12_Test_6-30-21_On_19K</v>
      </c>
      <c r="AO21" s="25" t="str">
        <f t="shared" ref="AO21" si="10">_xlfn.CONCAT("./rx_samples -b ",AG21," -f ", AH21, " -g ",AI21, " -r ",AJ21, " -w ", AK21, " --handle=A1", " -d ", AN21, ".bin")</f>
        <v>./rx_samples -b 500000 -f 1000000000 -g 14 -r 625000 -w 100000 --handle=A1 -d s12_Test_6-30-21_On_19K.bin</v>
      </c>
      <c r="AP21" s="25" t="str">
        <f t="shared" ref="AP21" si="11">_xlfn.CONCAT(AN21,".bin.a1")</f>
        <v>s12_Test_6-30-21_On_19K.bin.a1</v>
      </c>
    </row>
    <row r="22" spans="29:42" x14ac:dyDescent="0.25">
      <c r="AD22" s="22" t="s">
        <v>2</v>
      </c>
      <c r="AE22" s="22">
        <v>20</v>
      </c>
      <c r="AF22" s="22" t="s">
        <v>72</v>
      </c>
      <c r="AG22" s="23">
        <f t="shared" ref="AG22" si="12">0.8*AJ22</f>
        <v>500000</v>
      </c>
      <c r="AH22" s="24">
        <v>1000000000</v>
      </c>
      <c r="AI22" s="25">
        <v>14</v>
      </c>
      <c r="AJ22" s="24">
        <v>625000</v>
      </c>
      <c r="AK22" s="23">
        <v>100000</v>
      </c>
      <c r="AL22" s="25" t="s">
        <v>14</v>
      </c>
      <c r="AM22" s="25" t="s">
        <v>15</v>
      </c>
      <c r="AN22" s="25" t="str">
        <f t="shared" ref="AN22" si="13">_xlfn.CONCAT("s12_Test_6-30-21_",AD22,"_",AE22, AF22)</f>
        <v>s12_Test_6-30-21_Off_20K</v>
      </c>
      <c r="AO22" s="25" t="str">
        <f t="shared" ref="AO22" si="14">_xlfn.CONCAT("./rx_samples -b ",AG22," -f ", AH22, " -g ",AI22, " -r ",AJ22, " -w ", AK22, " --handle=A1", " -d ", AN22, ".bin")</f>
        <v>./rx_samples -b 500000 -f 1000000000 -g 14 -r 625000 -w 100000 --handle=A1 -d s12_Test_6-30-21_Off_20K.bin</v>
      </c>
      <c r="AP22" s="25" t="str">
        <f t="shared" ref="AP22" si="15">_xlfn.CONCAT(AN22,".bin.a1")</f>
        <v>s12_Test_6-30-21_Off_20K.bin.a1</v>
      </c>
    </row>
    <row r="23" spans="29:42" x14ac:dyDescent="0.25">
      <c r="AD23" s="11"/>
      <c r="AE23" s="11"/>
      <c r="AF23" s="11"/>
      <c r="AG23" s="1"/>
      <c r="AH23" s="2"/>
      <c r="AJ23" s="2"/>
      <c r="AK23" s="1"/>
    </row>
    <row r="24" spans="29:42" x14ac:dyDescent="0.25">
      <c r="AD24" s="11"/>
      <c r="AE24" s="11"/>
      <c r="AF24" s="11"/>
      <c r="AG24" s="1"/>
      <c r="AH24" s="2"/>
      <c r="AJ24" s="2"/>
      <c r="AK24" s="1"/>
    </row>
    <row r="25" spans="29:42" x14ac:dyDescent="0.25">
      <c r="AD25" s="11"/>
      <c r="AE25" s="11"/>
      <c r="AF25" s="11"/>
      <c r="AG25" s="1"/>
      <c r="AH25" s="2"/>
      <c r="AJ25" s="2"/>
      <c r="AK25" s="1"/>
    </row>
    <row r="26" spans="29:42" x14ac:dyDescent="0.25">
      <c r="AD26" s="11"/>
      <c r="AE26" s="11"/>
      <c r="AF26" s="11"/>
      <c r="AG26" s="1"/>
      <c r="AH26" s="2"/>
      <c r="AJ26" s="2"/>
      <c r="AK26" s="1"/>
    </row>
    <row r="27" spans="29:42" x14ac:dyDescent="0.25">
      <c r="AD27" s="11"/>
      <c r="AE27" s="11"/>
      <c r="AF27" s="11"/>
      <c r="AG27" s="1"/>
      <c r="AH27" s="2"/>
      <c r="AJ27" s="2"/>
      <c r="AK27" s="1"/>
    </row>
    <row r="28" spans="29:42" x14ac:dyDescent="0.25">
      <c r="AD28" s="11"/>
      <c r="AE28" s="11"/>
      <c r="AF28" s="11"/>
      <c r="AG28" s="1"/>
      <c r="AH28" s="2"/>
      <c r="AJ28" s="2"/>
      <c r="AK28" s="1"/>
    </row>
    <row r="29" spans="29:42" x14ac:dyDescent="0.25">
      <c r="AD29" s="13" t="s">
        <v>26</v>
      </c>
    </row>
    <row r="30" spans="29:42" x14ac:dyDescent="0.25">
      <c r="AD30" t="s">
        <v>18</v>
      </c>
      <c r="AE30" t="s">
        <v>4</v>
      </c>
      <c r="AF30" t="s">
        <v>19</v>
      </c>
      <c r="AG30" t="s">
        <v>5</v>
      </c>
      <c r="AH30" t="s">
        <v>6</v>
      </c>
      <c r="AI30" t="s">
        <v>7</v>
      </c>
      <c r="AJ30" t="s">
        <v>8</v>
      </c>
      <c r="AK30" t="s">
        <v>9</v>
      </c>
      <c r="AL30" t="s">
        <v>10</v>
      </c>
      <c r="AM30" t="s">
        <v>11</v>
      </c>
      <c r="AN30" t="s">
        <v>12</v>
      </c>
      <c r="AO30" t="s">
        <v>13</v>
      </c>
      <c r="AP30" t="s">
        <v>57</v>
      </c>
    </row>
    <row r="31" spans="29:42" x14ac:dyDescent="0.25">
      <c r="AC31">
        <v>1</v>
      </c>
      <c r="AD31" s="11" t="s">
        <v>17</v>
      </c>
      <c r="AE31" s="11">
        <v>1</v>
      </c>
      <c r="AF31" s="11" t="s">
        <v>72</v>
      </c>
      <c r="AG31" s="1">
        <f>0.8*AJ31</f>
        <v>500000</v>
      </c>
      <c r="AH31" s="2">
        <v>1000000000</v>
      </c>
      <c r="AI31">
        <v>14</v>
      </c>
      <c r="AJ31" s="2">
        <v>625000</v>
      </c>
      <c r="AK31" s="1">
        <v>100000</v>
      </c>
      <c r="AL31" t="s">
        <v>56</v>
      </c>
      <c r="AM31" t="s">
        <v>56</v>
      </c>
      <c r="AN31" t="str">
        <f>_xlfn.CONCAT("E310_Test_6-30-21_",AD31,"_",AE31, AF31)</f>
        <v>E310_Test_6-30-21_On_1K</v>
      </c>
      <c r="AO31" t="str">
        <f>_xlfn.CONCAT("./rx_samples_to_file --bw ",AG31," --freq ", AH31, " --gain ",AI31, " --rate ",AJ31, " --nsamps ", AK31, " --file ", AN31, ".dat")</f>
        <v>./rx_samples_to_file --bw 500000 --freq 1000000000 --gain 14 --rate 625000 --nsamps 100000 --file E310_Test_6-30-21_On_1K.dat</v>
      </c>
      <c r="AP31" t="str">
        <f>_xlfn.CONCAT(AN31,".dat")</f>
        <v>E310_Test_6-30-21_On_1K.dat</v>
      </c>
    </row>
    <row r="32" spans="29:42" x14ac:dyDescent="0.25">
      <c r="AD32" s="11" t="s">
        <v>2</v>
      </c>
      <c r="AE32" s="11">
        <v>2</v>
      </c>
      <c r="AF32" s="11" t="s">
        <v>72</v>
      </c>
      <c r="AG32" s="1">
        <f t="shared" ref="AG32:AG48" si="16">0.8*AJ32</f>
        <v>500000</v>
      </c>
      <c r="AH32" s="2">
        <v>1000000000</v>
      </c>
      <c r="AI32">
        <v>14</v>
      </c>
      <c r="AJ32" s="2">
        <v>625000</v>
      </c>
      <c r="AK32" s="1">
        <v>100000</v>
      </c>
      <c r="AL32" t="s">
        <v>56</v>
      </c>
      <c r="AM32" t="s">
        <v>56</v>
      </c>
      <c r="AN32" t="str">
        <f t="shared" ref="AN32:AN48" si="17">_xlfn.CONCAT("E310_Test_6-30-21_",AD32,"_",AE32, AF32)</f>
        <v>E310_Test_6-30-21_Off_2K</v>
      </c>
      <c r="AO32" t="str">
        <f t="shared" ref="AO32:AO48" si="18">_xlfn.CONCAT("./rx_samples_to_file --bw ",AG32," --freq ", AH32, " --gain ",AI32, " --rate ",AJ32, " --nsamps ", AK32, " --file ", AN32, ".dat")</f>
        <v>./rx_samples_to_file --bw 500000 --freq 1000000000 --gain 14 --rate 625000 --nsamps 100000 --file E310_Test_6-30-21_Off_2K.dat</v>
      </c>
      <c r="AP32" t="str">
        <f t="shared" ref="AP32:AP48" si="19">_xlfn.CONCAT(AN32,".dat")</f>
        <v>E310_Test_6-30-21_Off_2K.dat</v>
      </c>
    </row>
    <row r="33" spans="29:42" x14ac:dyDescent="0.25">
      <c r="AC33">
        <v>2</v>
      </c>
      <c r="AD33" s="11" t="s">
        <v>17</v>
      </c>
      <c r="AE33" s="11">
        <v>3</v>
      </c>
      <c r="AF33" s="11" t="s">
        <v>72</v>
      </c>
      <c r="AG33" s="1">
        <f t="shared" si="16"/>
        <v>500000</v>
      </c>
      <c r="AH33" s="2">
        <v>1000000000</v>
      </c>
      <c r="AI33">
        <v>14</v>
      </c>
      <c r="AJ33" s="2">
        <v>625000</v>
      </c>
      <c r="AK33" s="1">
        <v>100000</v>
      </c>
      <c r="AL33" t="s">
        <v>56</v>
      </c>
      <c r="AM33" t="s">
        <v>56</v>
      </c>
      <c r="AN33" t="str">
        <f t="shared" si="17"/>
        <v>E310_Test_6-30-21_On_3K</v>
      </c>
      <c r="AO33" t="str">
        <f t="shared" si="18"/>
        <v>./rx_samples_to_file --bw 500000 --freq 1000000000 --gain 14 --rate 625000 --nsamps 100000 --file E310_Test_6-30-21_On_3K.dat</v>
      </c>
      <c r="AP33" t="str">
        <f t="shared" si="19"/>
        <v>E310_Test_6-30-21_On_3K.dat</v>
      </c>
    </row>
    <row r="34" spans="29:42" x14ac:dyDescent="0.25">
      <c r="AD34" s="11" t="s">
        <v>2</v>
      </c>
      <c r="AE34" s="11">
        <v>4</v>
      </c>
      <c r="AF34" s="11" t="s">
        <v>72</v>
      </c>
      <c r="AG34" s="1">
        <f t="shared" si="16"/>
        <v>500000</v>
      </c>
      <c r="AH34" s="2">
        <v>1000000000</v>
      </c>
      <c r="AI34">
        <v>14</v>
      </c>
      <c r="AJ34" s="2">
        <v>625000</v>
      </c>
      <c r="AK34" s="1">
        <v>100000</v>
      </c>
      <c r="AL34" t="s">
        <v>56</v>
      </c>
      <c r="AM34" t="s">
        <v>56</v>
      </c>
      <c r="AN34" t="str">
        <f t="shared" si="17"/>
        <v>E310_Test_6-30-21_Off_4K</v>
      </c>
      <c r="AO34" t="str">
        <f t="shared" si="18"/>
        <v>./rx_samples_to_file --bw 500000 --freq 1000000000 --gain 14 --rate 625000 --nsamps 100000 --file E310_Test_6-30-21_Off_4K.dat</v>
      </c>
      <c r="AP34" t="str">
        <f t="shared" si="19"/>
        <v>E310_Test_6-30-21_Off_4K.dat</v>
      </c>
    </row>
    <row r="35" spans="29:42" x14ac:dyDescent="0.25">
      <c r="AC35">
        <v>3</v>
      </c>
      <c r="AD35" s="11" t="s">
        <v>17</v>
      </c>
      <c r="AE35" s="11">
        <v>5</v>
      </c>
      <c r="AF35" s="11" t="s">
        <v>72</v>
      </c>
      <c r="AG35" s="1">
        <f t="shared" si="16"/>
        <v>500000</v>
      </c>
      <c r="AH35" s="2">
        <v>1000000000</v>
      </c>
      <c r="AI35">
        <v>14</v>
      </c>
      <c r="AJ35" s="2">
        <v>625000</v>
      </c>
      <c r="AK35" s="1">
        <v>100000</v>
      </c>
      <c r="AL35" t="s">
        <v>56</v>
      </c>
      <c r="AM35" t="s">
        <v>56</v>
      </c>
      <c r="AN35" t="str">
        <f t="shared" si="17"/>
        <v>E310_Test_6-30-21_On_5K</v>
      </c>
      <c r="AO35" t="str">
        <f t="shared" si="18"/>
        <v>./rx_samples_to_file --bw 500000 --freq 1000000000 --gain 14 --rate 625000 --nsamps 100000 --file E310_Test_6-30-21_On_5K.dat</v>
      </c>
      <c r="AP35" t="str">
        <f t="shared" si="19"/>
        <v>E310_Test_6-30-21_On_5K.dat</v>
      </c>
    </row>
    <row r="36" spans="29:42" x14ac:dyDescent="0.25">
      <c r="AD36" s="12" t="s">
        <v>2</v>
      </c>
      <c r="AE36" s="11">
        <v>6</v>
      </c>
      <c r="AF36" s="11" t="s">
        <v>72</v>
      </c>
      <c r="AG36" s="1">
        <f t="shared" si="16"/>
        <v>500000</v>
      </c>
      <c r="AH36" s="2">
        <v>1000000000</v>
      </c>
      <c r="AI36">
        <v>14</v>
      </c>
      <c r="AJ36" s="2">
        <v>625000</v>
      </c>
      <c r="AK36" s="1">
        <v>100000</v>
      </c>
      <c r="AL36" t="s">
        <v>56</v>
      </c>
      <c r="AM36" t="s">
        <v>56</v>
      </c>
      <c r="AN36" t="str">
        <f t="shared" si="17"/>
        <v>E310_Test_6-30-21_Off_6K</v>
      </c>
      <c r="AO36" t="str">
        <f t="shared" si="18"/>
        <v>./rx_samples_to_file --bw 500000 --freq 1000000000 --gain 14 --rate 625000 --nsamps 100000 --file E310_Test_6-30-21_Off_6K.dat</v>
      </c>
      <c r="AP36" t="str">
        <f t="shared" si="19"/>
        <v>E310_Test_6-30-21_Off_6K.dat</v>
      </c>
    </row>
    <row r="37" spans="29:42" x14ac:dyDescent="0.25">
      <c r="AC37">
        <v>4</v>
      </c>
      <c r="AD37" s="11" t="s">
        <v>17</v>
      </c>
      <c r="AE37" s="11">
        <v>7</v>
      </c>
      <c r="AF37" s="11" t="s">
        <v>72</v>
      </c>
      <c r="AG37" s="1">
        <f t="shared" si="16"/>
        <v>500000</v>
      </c>
      <c r="AH37" s="2">
        <v>1000000000</v>
      </c>
      <c r="AI37">
        <v>14</v>
      </c>
      <c r="AJ37" s="2">
        <v>625000</v>
      </c>
      <c r="AK37" s="1">
        <v>100000</v>
      </c>
      <c r="AL37" t="s">
        <v>56</v>
      </c>
      <c r="AM37" t="s">
        <v>56</v>
      </c>
      <c r="AN37" t="str">
        <f t="shared" si="17"/>
        <v>E310_Test_6-30-21_On_7K</v>
      </c>
      <c r="AO37" t="str">
        <f t="shared" si="18"/>
        <v>./rx_samples_to_file --bw 500000 --freq 1000000000 --gain 14 --rate 625000 --nsamps 100000 --file E310_Test_6-30-21_On_7K.dat</v>
      </c>
      <c r="AP37" t="str">
        <f t="shared" si="19"/>
        <v>E310_Test_6-30-21_On_7K.dat</v>
      </c>
    </row>
    <row r="38" spans="29:42" x14ac:dyDescent="0.25">
      <c r="AD38" s="11" t="s">
        <v>2</v>
      </c>
      <c r="AE38" s="11">
        <v>8</v>
      </c>
      <c r="AF38" s="11" t="s">
        <v>72</v>
      </c>
      <c r="AG38" s="1">
        <f t="shared" si="16"/>
        <v>500000</v>
      </c>
      <c r="AH38" s="2">
        <v>1000000000</v>
      </c>
      <c r="AI38">
        <v>14</v>
      </c>
      <c r="AJ38" s="2">
        <v>625000</v>
      </c>
      <c r="AK38" s="1">
        <v>100000</v>
      </c>
      <c r="AL38" t="s">
        <v>56</v>
      </c>
      <c r="AM38" t="s">
        <v>56</v>
      </c>
      <c r="AN38" t="str">
        <f t="shared" si="17"/>
        <v>E310_Test_6-30-21_Off_8K</v>
      </c>
      <c r="AO38" t="str">
        <f t="shared" si="18"/>
        <v>./rx_samples_to_file --bw 500000 --freq 1000000000 --gain 14 --rate 625000 --nsamps 100000 --file E310_Test_6-30-21_Off_8K.dat</v>
      </c>
      <c r="AP38" t="str">
        <f t="shared" si="19"/>
        <v>E310_Test_6-30-21_Off_8K.dat</v>
      </c>
    </row>
    <row r="39" spans="29:42" x14ac:dyDescent="0.25">
      <c r="AC39">
        <v>5</v>
      </c>
      <c r="AD39" s="12" t="s">
        <v>17</v>
      </c>
      <c r="AE39" s="11">
        <v>9</v>
      </c>
      <c r="AF39" s="11" t="s">
        <v>72</v>
      </c>
      <c r="AG39" s="1">
        <f t="shared" si="16"/>
        <v>500000</v>
      </c>
      <c r="AH39" s="2">
        <v>1000000000</v>
      </c>
      <c r="AI39">
        <v>14</v>
      </c>
      <c r="AJ39" s="2">
        <v>625000</v>
      </c>
      <c r="AK39" s="1">
        <v>100000</v>
      </c>
      <c r="AL39" t="s">
        <v>56</v>
      </c>
      <c r="AM39" t="s">
        <v>56</v>
      </c>
      <c r="AN39" t="str">
        <f t="shared" si="17"/>
        <v>E310_Test_6-30-21_On_9K</v>
      </c>
      <c r="AO39" t="str">
        <f t="shared" si="18"/>
        <v>./rx_samples_to_file --bw 500000 --freq 1000000000 --gain 14 --rate 625000 --nsamps 100000 --file E310_Test_6-30-21_On_9K.dat</v>
      </c>
      <c r="AP39" t="str">
        <f t="shared" si="19"/>
        <v>E310_Test_6-30-21_On_9K.dat</v>
      </c>
    </row>
    <row r="40" spans="29:42" x14ac:dyDescent="0.25">
      <c r="AD40" s="11" t="s">
        <v>2</v>
      </c>
      <c r="AE40" s="11">
        <v>10</v>
      </c>
      <c r="AF40" s="11" t="s">
        <v>72</v>
      </c>
      <c r="AG40" s="1">
        <f t="shared" si="16"/>
        <v>500000</v>
      </c>
      <c r="AH40" s="2">
        <v>1000000000</v>
      </c>
      <c r="AI40">
        <v>14</v>
      </c>
      <c r="AJ40" s="2">
        <v>625000</v>
      </c>
      <c r="AK40" s="1">
        <v>100000</v>
      </c>
      <c r="AL40" t="s">
        <v>56</v>
      </c>
      <c r="AM40" t="s">
        <v>56</v>
      </c>
      <c r="AN40" t="str">
        <f t="shared" si="17"/>
        <v>E310_Test_6-30-21_Off_10K</v>
      </c>
      <c r="AO40" t="str">
        <f t="shared" si="18"/>
        <v>./rx_samples_to_file --bw 500000 --freq 1000000000 --gain 14 --rate 625000 --nsamps 100000 --file E310_Test_6-30-21_Off_10K.dat</v>
      </c>
      <c r="AP40" t="str">
        <f t="shared" si="19"/>
        <v>E310_Test_6-30-21_Off_10K.dat</v>
      </c>
    </row>
    <row r="41" spans="29:42" x14ac:dyDescent="0.25">
      <c r="AC41">
        <v>6</v>
      </c>
      <c r="AD41" s="12" t="s">
        <v>17</v>
      </c>
      <c r="AE41" s="11">
        <v>11</v>
      </c>
      <c r="AF41" s="11" t="s">
        <v>72</v>
      </c>
      <c r="AG41" s="1">
        <f t="shared" si="16"/>
        <v>500000</v>
      </c>
      <c r="AH41" s="2">
        <v>1000000000</v>
      </c>
      <c r="AI41">
        <v>14</v>
      </c>
      <c r="AJ41" s="2">
        <v>625000</v>
      </c>
      <c r="AK41" s="1">
        <v>100000</v>
      </c>
      <c r="AL41" t="s">
        <v>56</v>
      </c>
      <c r="AM41" t="s">
        <v>56</v>
      </c>
      <c r="AN41" t="str">
        <f t="shared" si="17"/>
        <v>E310_Test_6-30-21_On_11K</v>
      </c>
      <c r="AO41" t="str">
        <f t="shared" si="18"/>
        <v>./rx_samples_to_file --bw 500000 --freq 1000000000 --gain 14 --rate 625000 --nsamps 100000 --file E310_Test_6-30-21_On_11K.dat</v>
      </c>
      <c r="AP41" t="str">
        <f t="shared" si="19"/>
        <v>E310_Test_6-30-21_On_11K.dat</v>
      </c>
    </row>
    <row r="42" spans="29:42" x14ac:dyDescent="0.25">
      <c r="AD42" s="22" t="s">
        <v>2</v>
      </c>
      <c r="AE42" s="22">
        <v>12</v>
      </c>
      <c r="AF42" s="22" t="s">
        <v>72</v>
      </c>
      <c r="AG42" s="23">
        <f t="shared" si="16"/>
        <v>500000</v>
      </c>
      <c r="AH42" s="24">
        <v>1000000000</v>
      </c>
      <c r="AI42" s="25">
        <v>14</v>
      </c>
      <c r="AJ42" s="24">
        <v>625000</v>
      </c>
      <c r="AK42" s="23">
        <v>100000</v>
      </c>
      <c r="AL42" s="25" t="s">
        <v>56</v>
      </c>
      <c r="AM42" s="25" t="s">
        <v>56</v>
      </c>
      <c r="AN42" s="25" t="str">
        <f t="shared" si="17"/>
        <v>E310_Test_6-30-21_Off_12K</v>
      </c>
      <c r="AO42" s="25" t="str">
        <f t="shared" si="18"/>
        <v>./rx_samples_to_file --bw 500000 --freq 1000000000 --gain 14 --rate 625000 --nsamps 100000 --file E310_Test_6-30-21_Off_12K.dat</v>
      </c>
      <c r="AP42" s="25" t="str">
        <f t="shared" si="19"/>
        <v>E310_Test_6-30-21_Off_12K.dat</v>
      </c>
    </row>
    <row r="43" spans="29:42" x14ac:dyDescent="0.25">
      <c r="AC43">
        <v>7</v>
      </c>
      <c r="AD43" s="21" t="s">
        <v>17</v>
      </c>
      <c r="AE43" s="22">
        <v>13</v>
      </c>
      <c r="AF43" s="22" t="s">
        <v>72</v>
      </c>
      <c r="AG43" s="23">
        <f t="shared" si="16"/>
        <v>500000</v>
      </c>
      <c r="AH43" s="24">
        <v>1000000000</v>
      </c>
      <c r="AI43" s="25">
        <v>14</v>
      </c>
      <c r="AJ43" s="24">
        <v>625000</v>
      </c>
      <c r="AK43" s="23">
        <v>100000</v>
      </c>
      <c r="AL43" s="25" t="s">
        <v>56</v>
      </c>
      <c r="AM43" s="25" t="s">
        <v>56</v>
      </c>
      <c r="AN43" s="25" t="str">
        <f t="shared" si="17"/>
        <v>E310_Test_6-30-21_On_13K</v>
      </c>
      <c r="AO43" s="25" t="str">
        <f t="shared" si="18"/>
        <v>./rx_samples_to_file --bw 500000 --freq 1000000000 --gain 14 --rate 625000 --nsamps 100000 --file E310_Test_6-30-21_On_13K.dat</v>
      </c>
      <c r="AP43" s="25" t="str">
        <f t="shared" si="19"/>
        <v>E310_Test_6-30-21_On_13K.dat</v>
      </c>
    </row>
    <row r="44" spans="29:42" x14ac:dyDescent="0.25">
      <c r="AD44" s="22" t="s">
        <v>2</v>
      </c>
      <c r="AE44" s="22">
        <v>14</v>
      </c>
      <c r="AF44" s="22" t="s">
        <v>72</v>
      </c>
      <c r="AG44" s="23">
        <f t="shared" si="16"/>
        <v>500000</v>
      </c>
      <c r="AH44" s="24">
        <v>1000000000</v>
      </c>
      <c r="AI44" s="25">
        <v>14</v>
      </c>
      <c r="AJ44" s="24">
        <v>625000</v>
      </c>
      <c r="AK44" s="23">
        <v>100000</v>
      </c>
      <c r="AL44" s="25" t="s">
        <v>56</v>
      </c>
      <c r="AM44" s="25" t="s">
        <v>56</v>
      </c>
      <c r="AN44" s="25" t="str">
        <f t="shared" si="17"/>
        <v>E310_Test_6-30-21_Off_14K</v>
      </c>
      <c r="AO44" s="25" t="str">
        <f t="shared" si="18"/>
        <v>./rx_samples_to_file --bw 500000 --freq 1000000000 --gain 14 --rate 625000 --nsamps 100000 --file E310_Test_6-30-21_Off_14K.dat</v>
      </c>
      <c r="AP44" s="25" t="str">
        <f t="shared" si="19"/>
        <v>E310_Test_6-30-21_Off_14K.dat</v>
      </c>
    </row>
    <row r="45" spans="29:42" x14ac:dyDescent="0.25">
      <c r="AC45">
        <v>8</v>
      </c>
      <c r="AD45" s="21" t="s">
        <v>17</v>
      </c>
      <c r="AE45" s="22">
        <v>15</v>
      </c>
      <c r="AF45" s="22" t="s">
        <v>72</v>
      </c>
      <c r="AG45" s="23">
        <f t="shared" si="16"/>
        <v>500000</v>
      </c>
      <c r="AH45" s="24">
        <v>1000000000</v>
      </c>
      <c r="AI45" s="25">
        <v>14</v>
      </c>
      <c r="AJ45" s="24">
        <v>625000</v>
      </c>
      <c r="AK45" s="23">
        <v>100000</v>
      </c>
      <c r="AL45" s="25" t="s">
        <v>56</v>
      </c>
      <c r="AM45" s="25" t="s">
        <v>56</v>
      </c>
      <c r="AN45" s="25" t="str">
        <f t="shared" si="17"/>
        <v>E310_Test_6-30-21_On_15K</v>
      </c>
      <c r="AO45" s="25" t="str">
        <f t="shared" si="18"/>
        <v>./rx_samples_to_file --bw 500000 --freq 1000000000 --gain 14 --rate 625000 --nsamps 100000 --file E310_Test_6-30-21_On_15K.dat</v>
      </c>
      <c r="AP45" s="25" t="str">
        <f t="shared" si="19"/>
        <v>E310_Test_6-30-21_On_15K.dat</v>
      </c>
    </row>
    <row r="46" spans="29:42" x14ac:dyDescent="0.25">
      <c r="AD46" s="22" t="s">
        <v>2</v>
      </c>
      <c r="AE46" s="22">
        <v>16</v>
      </c>
      <c r="AF46" s="22" t="s">
        <v>72</v>
      </c>
      <c r="AG46" s="23">
        <f t="shared" si="16"/>
        <v>500000</v>
      </c>
      <c r="AH46" s="24">
        <v>1000000000</v>
      </c>
      <c r="AI46" s="25">
        <v>14</v>
      </c>
      <c r="AJ46" s="24">
        <v>625000</v>
      </c>
      <c r="AK46" s="23">
        <v>100000</v>
      </c>
      <c r="AL46" s="25" t="s">
        <v>56</v>
      </c>
      <c r="AM46" s="25" t="s">
        <v>56</v>
      </c>
      <c r="AN46" s="25" t="str">
        <f t="shared" si="17"/>
        <v>E310_Test_6-30-21_Off_16K</v>
      </c>
      <c r="AO46" s="25" t="str">
        <f t="shared" si="18"/>
        <v>./rx_samples_to_file --bw 500000 --freq 1000000000 --gain 14 --rate 625000 --nsamps 100000 --file E310_Test_6-30-21_Off_16K.dat</v>
      </c>
      <c r="AP46" s="25" t="str">
        <f t="shared" si="19"/>
        <v>E310_Test_6-30-21_Off_16K.dat</v>
      </c>
    </row>
    <row r="47" spans="29:42" x14ac:dyDescent="0.25">
      <c r="AC47">
        <v>9</v>
      </c>
      <c r="AD47" s="21" t="s">
        <v>17</v>
      </c>
      <c r="AE47" s="22">
        <v>17</v>
      </c>
      <c r="AF47" s="22" t="s">
        <v>72</v>
      </c>
      <c r="AG47" s="23">
        <f t="shared" si="16"/>
        <v>500000</v>
      </c>
      <c r="AH47" s="24">
        <v>1000000000</v>
      </c>
      <c r="AI47" s="25">
        <v>14</v>
      </c>
      <c r="AJ47" s="24">
        <v>625000</v>
      </c>
      <c r="AK47" s="23">
        <v>100000</v>
      </c>
      <c r="AL47" s="25" t="s">
        <v>56</v>
      </c>
      <c r="AM47" s="25" t="s">
        <v>56</v>
      </c>
      <c r="AN47" s="25" t="str">
        <f t="shared" si="17"/>
        <v>E310_Test_6-30-21_On_17K</v>
      </c>
      <c r="AO47" s="25" t="str">
        <f t="shared" si="18"/>
        <v>./rx_samples_to_file --bw 500000 --freq 1000000000 --gain 14 --rate 625000 --nsamps 100000 --file E310_Test_6-30-21_On_17K.dat</v>
      </c>
      <c r="AP47" s="25" t="str">
        <f t="shared" si="19"/>
        <v>E310_Test_6-30-21_On_17K.dat</v>
      </c>
    </row>
    <row r="48" spans="29:42" x14ac:dyDescent="0.25">
      <c r="AD48" s="22" t="s">
        <v>2</v>
      </c>
      <c r="AE48" s="22">
        <v>18</v>
      </c>
      <c r="AF48" s="22" t="s">
        <v>72</v>
      </c>
      <c r="AG48" s="23">
        <f t="shared" si="16"/>
        <v>500000</v>
      </c>
      <c r="AH48" s="24">
        <v>1000000000</v>
      </c>
      <c r="AI48" s="25">
        <v>14</v>
      </c>
      <c r="AJ48" s="24">
        <v>625000</v>
      </c>
      <c r="AK48" s="23">
        <v>100000</v>
      </c>
      <c r="AL48" s="25" t="s">
        <v>56</v>
      </c>
      <c r="AM48" s="25" t="s">
        <v>56</v>
      </c>
      <c r="AN48" s="25" t="str">
        <f t="shared" si="17"/>
        <v>E310_Test_6-30-21_Off_18K</v>
      </c>
      <c r="AO48" s="25" t="str">
        <f t="shared" si="18"/>
        <v>./rx_samples_to_file --bw 500000 --freq 1000000000 --gain 14 --rate 625000 --nsamps 100000 --file E310_Test_6-30-21_Off_18K.dat</v>
      </c>
      <c r="AP48" s="25" t="str">
        <f t="shared" si="19"/>
        <v>E310_Test_6-30-21_Off_18K.dat</v>
      </c>
    </row>
    <row r="49" spans="29:42" x14ac:dyDescent="0.25">
      <c r="AC49">
        <v>10</v>
      </c>
      <c r="AD49" s="21" t="s">
        <v>17</v>
      </c>
      <c r="AE49" s="22">
        <v>19</v>
      </c>
      <c r="AF49" s="22" t="s">
        <v>72</v>
      </c>
      <c r="AG49" s="23">
        <f t="shared" ref="AG49" si="20">0.8*AJ49</f>
        <v>500000</v>
      </c>
      <c r="AH49" s="24">
        <v>1000000000</v>
      </c>
      <c r="AI49" s="25">
        <v>14</v>
      </c>
      <c r="AJ49" s="24">
        <v>625000</v>
      </c>
      <c r="AK49" s="23">
        <v>100000</v>
      </c>
      <c r="AL49" s="25" t="s">
        <v>56</v>
      </c>
      <c r="AM49" s="25" t="s">
        <v>56</v>
      </c>
      <c r="AN49" s="25" t="str">
        <f t="shared" ref="AN49" si="21">_xlfn.CONCAT("E310_Test_6-30-21_",AD49,"_",AE49, AF49)</f>
        <v>E310_Test_6-30-21_On_19K</v>
      </c>
      <c r="AO49" s="25" t="str">
        <f t="shared" ref="AO49" si="22">_xlfn.CONCAT("./rx_samples_to_file --bw ",AG49," --freq ", AH49, " --gain ",AI49, " --rate ",AJ49, " --nsamps ", AK49, " --file ", AN49, ".dat")</f>
        <v>./rx_samples_to_file --bw 500000 --freq 1000000000 --gain 14 --rate 625000 --nsamps 100000 --file E310_Test_6-30-21_On_19K.dat</v>
      </c>
      <c r="AP49" s="25" t="str">
        <f t="shared" ref="AP49" si="23">_xlfn.CONCAT(AN49,".dat")</f>
        <v>E310_Test_6-30-21_On_19K.dat</v>
      </c>
    </row>
    <row r="50" spans="29:42" x14ac:dyDescent="0.25">
      <c r="AD50" s="22" t="s">
        <v>2</v>
      </c>
      <c r="AE50" s="22">
        <v>20</v>
      </c>
      <c r="AF50" s="22" t="s">
        <v>72</v>
      </c>
      <c r="AG50" s="23">
        <f t="shared" ref="AG50" si="24">0.8*AJ50</f>
        <v>500000</v>
      </c>
      <c r="AH50" s="24">
        <v>1000000000</v>
      </c>
      <c r="AI50" s="25">
        <v>14</v>
      </c>
      <c r="AJ50" s="24">
        <v>625000</v>
      </c>
      <c r="AK50" s="23">
        <v>100000</v>
      </c>
      <c r="AL50" s="25" t="s">
        <v>56</v>
      </c>
      <c r="AM50" s="25" t="s">
        <v>56</v>
      </c>
      <c r="AN50" s="25" t="str">
        <f t="shared" ref="AN50" si="25">_xlfn.CONCAT("E310_Test_6-30-21_",AD50,"_",AE50, AF50)</f>
        <v>E310_Test_6-30-21_Off_20K</v>
      </c>
      <c r="AO50" s="25" t="str">
        <f t="shared" ref="AO50" si="26">_xlfn.CONCAT("./rx_samples_to_file --bw ",AG50," --freq ", AH50, " --gain ",AI50, " --rate ",AJ50, " --nsamps ", AK50, " --file ", AN50, ".dat")</f>
        <v>./rx_samples_to_file --bw 500000 --freq 1000000000 --gain 14 --rate 625000 --nsamps 100000 --file E310_Test_6-30-21_Off_20K.dat</v>
      </c>
      <c r="AP50" s="25" t="str">
        <f t="shared" ref="AP50" si="27">_xlfn.CONCAT(AN50,".dat")</f>
        <v>E310_Test_6-30-21_Off_20K.dat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7BE53-C162-4764-9963-A30C9343876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10percent</vt:lpstr>
      <vt:lpstr>5percent</vt:lpstr>
      <vt:lpstr>1percent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Lancaster, John Berns</dc:creator>
  <cp:lastModifiedBy>Hernandez, Juan Carlos</cp:lastModifiedBy>
  <dcterms:created xsi:type="dcterms:W3CDTF">2021-05-02T18:35:55Z</dcterms:created>
  <dcterms:modified xsi:type="dcterms:W3CDTF">2022-07-07T21:13:47Z</dcterms:modified>
</cp:coreProperties>
</file>