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Instructions" sheetId="1" state="visible" r:id="rId1"/>
    <sheet xmlns:r="http://schemas.openxmlformats.org/officeDocument/2006/relationships" name="Input - companies list" sheetId="2" state="visible" r:id="rId2"/>
    <sheet xmlns:r="http://schemas.openxmlformats.org/officeDocument/2006/relationships" name="Input - target event report" sheetId="3" state="visible" r:id="rId3"/>
    <sheet xmlns:r="http://schemas.openxmlformats.org/officeDocument/2006/relationships" name="Weights - Company ranking" sheetId="4" state="visible" r:id="rId4"/>
    <sheet xmlns:r="http://schemas.openxmlformats.org/officeDocument/2006/relationships" name="Output  - Company ranking" sheetId="5" state="visible" r:id="rId5"/>
    <sheet xmlns:r="http://schemas.openxmlformats.org/officeDocument/2006/relationships" name="Weights - Cluster ranking" sheetId="6" state="visible" r:id="rId6"/>
    <sheet xmlns:r="http://schemas.openxmlformats.org/officeDocument/2006/relationships" name="Output - Cluster ranking" sheetId="7" state="visible" r:id="rId7"/>
  </sheets>
  <definedNames>
    <definedName hidden="1" localSheetId="2" name="_xlnm._FilterDatabase">'Input - target event report'!$A$1:$L$1000</definedName>
    <definedName hidden="1" localSheetId="4" name="_xlnm._FilterDatabase">'Output  - Company ranking'!$A$2:$R$2</definedName>
    <definedName hidden="1" localSheetId="6" name="_xlnm._FilterDatabase">'Output - Cluster ranking'!$A$2:$M$2</definedName>
    <definedName name="daterange">'Input - target event report'!$E:$E</definedName>
    <definedName name="weight1">'Weights - Company ranking'!$B$2</definedName>
    <definedName name="weight2">'Weights - Company ranking'!$B$3</definedName>
    <definedName name="weight3">'Weights - Company ranking'!$B$4</definedName>
    <definedName name="weight4">'Weights - Company ranking'!$B$5</definedName>
    <definedName name="weight5">'Weights - Company ranking'!$B$6</definedName>
    <definedName name="weight6">'Weights - Company ranking'!$B$7</definedName>
    <definedName name="weightA">'Weights - Cluster ranking'!$B$2</definedName>
    <definedName name="weightB">'Weights - Cluster ranking'!$B$3</definedName>
    <definedName name="weightC">'Weights - Cluster ranking'!$B$4</definedName>
    <definedName name="weightD">'Weights - Cluster ranking'!$B$5</definedName>
    <definedName name="weightE">'Weights - Cluster ranking'!$B$6</definedName>
    <definedName hidden="1" localSheetId="4" name="_xlnm._FilterDatabase">'Output  - Company ranking'!$A$2:$R$2</definedName>
    <definedName hidden="1" localSheetId="6" name="_xlnm._FilterDatabase">'Output - Cluster ranking'!$A$2:$M$15</definedName>
  </definedNames>
  <calcPr calcId="124519" fullCalcOnLoad="1"/>
</workbook>
</file>

<file path=xl/sharedStrings.xml><?xml version="1.0" encoding="utf-8"?>
<sst xmlns="http://schemas.openxmlformats.org/spreadsheetml/2006/main" uniqueCount="71">
  <si>
    <t>Step #</t>
  </si>
  <si>
    <t>Description</t>
  </si>
  <si>
    <t>If you're interested in ranking companies, review the 'Weights - Company ranking' tab, and adjust as necessary</t>
  </si>
  <si>
    <t>Sort column A of 'Output - Company ranking' tab to review final prioritized list of companies</t>
  </si>
  <si>
    <t>If you're interested in ranking clusters, review the 'Weights - Cluster ranking' tab, and adjust as necessary</t>
  </si>
  <si>
    <t>Sort column A of 'Output - Cluster ranking' tab to review final prioritized list of clusters</t>
  </si>
  <si>
    <t>Node ID</t>
  </si>
  <si>
    <t>Internal Quid DB ID</t>
  </si>
  <si>
    <t>Company Name</t>
  </si>
  <si>
    <t>Homepage</t>
  </si>
  <si>
    <t>Business Description</t>
  </si>
  <si>
    <t>Founding Year</t>
  </si>
  <si>
    <t>Operating Status</t>
  </si>
  <si>
    <t>Company Type</t>
  </si>
  <si>
    <t>City</t>
  </si>
  <si>
    <t>State</t>
  </si>
  <si>
    <t>Country</t>
  </si>
  <si>
    <t>Clusters 0</t>
  </si>
  <si>
    <t>Clusters 1</t>
  </si>
  <si>
    <t>Clusters 2</t>
  </si>
  <si>
    <t>Industry Code</t>
  </si>
  <si>
    <t>Investment Received Amount</t>
  </si>
  <si>
    <t>Investment Received Count</t>
  </si>
  <si>
    <t>Investors</t>
  </si>
  <si>
    <t>Acquisition Made Amount</t>
  </si>
  <si>
    <t>Acquisition Made Count</t>
  </si>
  <si>
    <t>Acquisition Received Amount</t>
  </si>
  <si>
    <t>Acquisition Received Count</t>
  </si>
  <si>
    <t>Parent Company</t>
  </si>
  <si>
    <t>IPO Amount</t>
  </si>
  <si>
    <t>IPO Count</t>
  </si>
  <si>
    <t>Exchange Tickers</t>
  </si>
  <si>
    <t>Exit Type</t>
  </si>
  <si>
    <t>Keywords</t>
  </si>
  <si>
    <t>Top n-grams</t>
  </si>
  <si>
    <t>Degree</t>
  </si>
  <si>
    <t>Inter-Cluster Connectivity</t>
  </si>
  <si>
    <t>Flow</t>
  </si>
  <si>
    <t>Betweenness Centrality</t>
  </si>
  <si>
    <t>Triangles</t>
  </si>
  <si>
    <t>Pagerank</t>
  </si>
  <si>
    <t>Data Sources</t>
  </si>
  <si>
    <t>Tags</t>
  </si>
  <si>
    <t>remove?</t>
  </si>
  <si>
    <t>Note: Certain data and content provided by S&amp;P Capital IQ</t>
  </si>
  <si>
    <t>Cluster</t>
  </si>
  <si>
    <t>Event ID</t>
  </si>
  <si>
    <t>Target Company ID</t>
  </si>
  <si>
    <t>Target Name</t>
  </si>
  <si>
    <t>Event Type</t>
  </si>
  <si>
    <t>Date of Funding Event</t>
  </si>
  <si>
    <t>Quarter of Funding Event</t>
  </si>
  <si>
    <t>Year of Funding Event</t>
  </si>
  <si>
    <t>Funding in USD</t>
  </si>
  <si>
    <t>Target HQ (Country)</t>
  </si>
  <si>
    <t>Target HQ (State)</t>
  </si>
  <si>
    <t>Target HQ (City)</t>
  </si>
  <si>
    <t>Attribute</t>
  </si>
  <si>
    <t>Weight</t>
  </si>
  <si>
    <t>Total Raised (last 5 years)</t>
  </si>
  <si>
    <t>Avg Days Btw Rounds</t>
  </si>
  <si>
    <t>Days Since Last Round</t>
  </si>
  <si>
    <t># of Rounds (last 5 years)</t>
  </si>
  <si>
    <t>Uniqueness score (based on 'Flow')</t>
  </si>
  <si>
    <t>Bridging score (based on 'Inter-Cluster Connectivity')</t>
  </si>
  <si>
    <t>Check</t>
  </si>
  <si>
    <t>Absolute Values</t>
  </si>
  <si>
    <t>Percentile Scores</t>
  </si>
  <si>
    <t>Overall Rank</t>
  </si>
  <si>
    <t>Total Score</t>
  </si>
  <si>
    <t>Cluster Name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</si>
</sst>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 (Body)"/>
      <color rgb="FF7030A0"/>
      <sz val="16"/>
    </font>
    <font>
      <name val="Calibri (Body)"/>
      <color rgb="FF0070C0"/>
      <sz val="16"/>
    </font>
    <font>
      <name val="Calibri (Body)"/>
      <color rgb="FFC00000"/>
      <sz val="16"/>
    </font>
    <font>
      <name val="Calibri (Body)"/>
      <color theme="0" tint="-0.499984740745262"/>
      <sz val="16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24764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borderId="0" fillId="0" fontId="1" numFmtId="0"/>
    <xf borderId="0" fillId="0" fontId="1" numFmtId="0"/>
    <xf borderId="0" fillId="0" fontId="4" numFmtId="0"/>
    <xf borderId="0" fillId="0" fontId="5" numFmtId="0"/>
  </cellStyleXfs>
  <cellXfs count="32"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0" numFmtId="11" pivotButton="0" quotePrefix="0" xfId="0"/>
    <xf borderId="0" fillId="0" fontId="0" numFmtId="14" pivotButton="0" quotePrefix="0" xfId="0"/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center" wrapText="1"/>
    </xf>
    <xf applyAlignment="1" borderId="0" fillId="2" fontId="3" numFmtId="0" pivotButton="0" quotePrefix="0" xfId="0">
      <alignment horizontal="center"/>
    </xf>
    <xf borderId="0" fillId="2" fontId="0" numFmtId="0" pivotButton="0" quotePrefix="0" xfId="0"/>
    <xf applyAlignment="1" borderId="0" fillId="3" fontId="2" numFmtId="0" pivotButton="0" quotePrefix="0" xfId="0">
      <alignment horizontal="center" vertical="center" wrapText="1"/>
    </xf>
    <xf applyAlignment="1" borderId="0" fillId="6" fontId="2" numFmtId="9" pivotButton="0" quotePrefix="0" xfId="1">
      <alignment horizontal="center" vertical="center" wrapText="1"/>
    </xf>
    <xf borderId="0" fillId="0" fontId="0" numFmtId="9" pivotButton="0" quotePrefix="0" xfId="1"/>
    <xf applyAlignment="1" borderId="0" fillId="7" fontId="2" numFmtId="0" pivotButton="0" quotePrefix="0" xfId="0">
      <alignment horizontal="center" vertical="center" wrapText="1"/>
    </xf>
    <xf borderId="0" fillId="0" fontId="3" numFmtId="0" pivotButton="0" quotePrefix="0" xfId="0"/>
    <xf borderId="0" fillId="0" fontId="3" numFmtId="0" pivotButton="0" quotePrefix="0" xfId="1"/>
    <xf borderId="0" fillId="2" fontId="3" numFmtId="0" pivotButton="0" quotePrefix="0" xfId="0"/>
    <xf borderId="0" fillId="2" fontId="0" numFmtId="0" pivotButton="0" quotePrefix="0" xfId="0"/>
    <xf borderId="0" fillId="0" fontId="3" numFmtId="0" pivotButton="0" quotePrefix="0" xfId="0"/>
    <xf applyAlignment="1" borderId="0" fillId="8" fontId="6" numFmtId="0" pivotButton="0" quotePrefix="0" xfId="0">
      <alignment horizontal="center"/>
    </xf>
    <xf borderId="0" fillId="8" fontId="7" numFmtId="0" pivotButton="0" quotePrefix="0" xfId="0"/>
    <xf borderId="0" fillId="0" fontId="7" numFmtId="0" pivotButton="0" quotePrefix="0" xfId="0"/>
    <xf borderId="0" fillId="0" fontId="8" numFmtId="0" pivotButton="0" quotePrefix="0" xfId="0"/>
    <xf borderId="1" fillId="0" fontId="8" numFmtId="0" pivotButton="0" quotePrefix="0" xfId="0"/>
    <xf applyAlignment="1" borderId="1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9" fontId="9" numFmtId="0" pivotButton="0" quotePrefix="0" xfId="0">
      <alignment horizontal="center"/>
    </xf>
    <xf borderId="0" fillId="0" fontId="0" numFmtId="0" pivotButton="0" quotePrefix="0" xfId="0"/>
    <xf applyAlignment="1" borderId="0" fillId="4" fontId="3" numFmtId="0" pivotButton="0" quotePrefix="0" xfId="0">
      <alignment horizontal="center"/>
    </xf>
    <xf applyAlignment="1" borderId="0" fillId="5" fontId="3" numFmtId="9" pivotButton="0" quotePrefix="0" xfId="1">
      <alignment horizontal="center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14" pivotButton="0" quotePrefix="0" xfId="0">
      <alignment horizontal="center" wrapText="1"/>
    </xf>
  </cellXfs>
  <cellStyles count="4">
    <cellStyle builtinId="0" name="Normal" xfId="0"/>
    <cellStyle builtinId="5" name="Percent" xfId="1"/>
    <cellStyle builtinId="8" hidden="1" name="Hyperlink" xfId="2"/>
    <cellStyle builtinId="9" hidden="1" name="Followed Hyperlink" xfId="3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B27" sqref="B27"/>
    </sheetView>
  </sheetViews>
  <sheetFormatPr baseColWidth="10" defaultRowHeight="21" outlineLevelCol="0"/>
  <cols>
    <col customWidth="1" max="1" min="1" style="24" width="10.83203125"/>
    <col bestFit="1" customWidth="1" max="2" min="2" style="21" width="150.5"/>
    <col customWidth="1" max="16384" min="3" style="21" width="10.83203125"/>
  </cols>
  <sheetData>
    <row r="1" spans="1:2">
      <c r="A1" s="25" t="s">
        <v>0</v>
      </c>
      <c r="B1" s="25" t="s">
        <v>1</v>
      </c>
    </row>
    <row r="2" spans="1:2">
      <c r="A2" s="23" t="n">
        <v>1</v>
      </c>
      <c r="B2" s="22" t="s">
        <v>2</v>
      </c>
    </row>
    <row r="3" spans="1:2">
      <c r="A3" s="23" t="n">
        <v>2</v>
      </c>
      <c r="B3" s="22" t="s">
        <v>3</v>
      </c>
    </row>
    <row r="4" spans="1:2">
      <c r="A4" s="23" t="n">
        <v>3</v>
      </c>
      <c r="B4" s="22" t="s">
        <v>4</v>
      </c>
    </row>
    <row r="5" spans="1:2">
      <c r="A5" s="23" t="n">
        <v>4</v>
      </c>
      <c r="B5" s="22" t="s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AL584"/>
  <sheetViews>
    <sheetView workbookViewId="0">
      <selection activeCell="A1" sqref="A1"/>
    </sheetView>
  </sheetViews>
  <sheetFormatPr baseColWidth="10" defaultRowHeight="16"/>
  <sheetData>
    <row r="1" spans="1:3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38"/>
    <row r="3" spans="1:38"/>
    <row r="4" spans="1:38"/>
    <row r="5" spans="1:38"/>
    <row r="6" spans="1:38"/>
    <row r="7" spans="1:38"/>
    <row r="8" spans="1:38"/>
    <row r="9" spans="1:38"/>
    <row customHeight="1" ht="409" r="10" s="26" spans="1:38">
      <c r="E10" s="1" t="n"/>
    </row>
    <row r="11" spans="1:38"/>
    <row r="12" spans="1:38"/>
    <row r="13" spans="1:38"/>
    <row r="14" spans="1:38"/>
    <row r="15" spans="1:38"/>
    <row r="16" spans="1:38"/>
    <row r="17" spans="1:38"/>
    <row r="18" spans="1:38"/>
    <row r="19" spans="1:38"/>
    <row r="20" spans="1:38"/>
    <row r="21" spans="1:38"/>
    <row r="22" spans="1:38"/>
    <row r="23" spans="1:38"/>
    <row r="24" spans="1:38">
      <c r="B24" s="2" t="n"/>
    </row>
    <row r="25" spans="1:38"/>
    <row r="26" spans="1:38"/>
    <row r="27" spans="1:38"/>
    <row r="28" spans="1:38"/>
    <row r="29" spans="1:38"/>
    <row r="30" spans="1:38"/>
    <row r="31" spans="1:38"/>
    <row r="32" spans="1:38"/>
    <row r="33" spans="1:38"/>
    <row r="34" spans="1:38"/>
    <row r="35" spans="1:38"/>
    <row r="36" spans="1:38"/>
    <row r="37" spans="1:38"/>
    <row r="38" spans="1:38"/>
    <row r="39" spans="1:38"/>
    <row r="40" spans="1:38"/>
    <row r="41" spans="1:38"/>
    <row r="42" spans="1:38"/>
    <row r="43" spans="1:38"/>
    <row r="44" spans="1:38"/>
    <row r="45" spans="1:38"/>
    <row customHeight="1" ht="409" r="46" s="26" spans="1:38">
      <c r="E46" s="1" t="n"/>
    </row>
    <row r="47" spans="1:38"/>
    <row r="48" spans="1:38"/>
    <row r="49" spans="1:38"/>
    <row r="50" spans="1:38"/>
    <row r="51" spans="1:38"/>
    <row r="52" spans="1:38"/>
    <row r="53" spans="1:38"/>
    <row r="54" spans="1:38"/>
    <row r="55" spans="1:38"/>
    <row r="56" spans="1:38"/>
    <row r="57" spans="1:38"/>
    <row r="58" spans="1:38"/>
    <row r="59" spans="1:38"/>
    <row r="60" spans="1:38"/>
    <row r="61" spans="1:38"/>
    <row r="62" spans="1:38"/>
    <row r="63" spans="1:38"/>
    <row r="64" spans="1:38"/>
    <row r="65" spans="1:38"/>
    <row r="66" spans="1:38"/>
    <row customHeight="1" ht="409" r="67" s="26" spans="1:38">
      <c r="E67" s="1" t="n"/>
    </row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>
      <c r="B82" s="2" t="n"/>
    </row>
    <row r="83" spans="1:38"/>
    <row r="84" spans="1:38"/>
    <row r="85" spans="1:38"/>
    <row r="86" spans="1:38"/>
    <row customHeight="1" ht="409" r="87" s="26" spans="1:38">
      <c r="E87" s="1" t="n"/>
    </row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customHeight="1" ht="409" r="101" s="26" spans="1:38">
      <c r="E101" s="1" t="n"/>
    </row>
    <row r="102" spans="1:38"/>
    <row r="103" spans="1:38"/>
    <row r="104" spans="1:38"/>
    <row r="105" spans="1:38"/>
    <row customHeight="1" ht="409" r="106" s="26" spans="1:38">
      <c r="E106" s="1" t="n"/>
    </row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customHeight="1" ht="409" r="129" s="26" spans="1:38">
      <c r="E129" s="1" t="n"/>
    </row>
    <row r="130" spans="1:38"/>
    <row r="131" spans="1:38"/>
    <row r="132" spans="1:38"/>
    <row r="133" spans="1:38"/>
    <row r="134" spans="1:38"/>
    <row r="135" spans="1:38"/>
    <row customHeight="1" ht="409" r="136" s="26" spans="1:38">
      <c r="E136" s="1" t="n"/>
    </row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>
      <c r="B154" s="2" t="n"/>
    </row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customHeight="1" ht="409" r="170" s="26" spans="1:38">
      <c r="E170" s="1" t="n"/>
    </row>
    <row r="171" spans="1:38"/>
    <row r="172" spans="1:38">
      <c r="B172" s="2" t="n"/>
    </row>
    <row r="173" spans="1:38"/>
    <row r="174" spans="1:38"/>
    <row r="175" spans="1:38"/>
    <row r="176" spans="1:38">
      <c r="B176" s="2" t="n"/>
    </row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customHeight="1" ht="409" r="193" s="26" spans="1:38">
      <c r="E193" s="1" t="n"/>
    </row>
    <row r="194" spans="1:38"/>
    <row r="195" spans="1:38">
      <c r="B195" s="2" t="n"/>
    </row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>
      <c r="B210" s="2" t="n"/>
    </row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customHeight="1" ht="409" r="229" s="26" spans="1:38">
      <c r="E229" s="1" t="n"/>
    </row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>
      <c r="B246" s="2" t="n"/>
    </row>
    <row customHeight="1" ht="409" r="247" s="26" spans="1:38">
      <c r="E247" s="1" t="n"/>
    </row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customHeight="1" ht="409" r="258" s="26" spans="1:38">
      <c r="E258" s="1" t="n"/>
    </row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customHeight="1" ht="409" r="297" s="26" spans="1:38">
      <c r="E297" s="1" t="n"/>
    </row>
    <row r="298" spans="1:38"/>
    <row r="299" spans="1:38"/>
    <row r="300" spans="1:38">
      <c r="B300" s="2" t="n"/>
    </row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customHeight="1" ht="409" r="312" s="26" spans="1:38">
      <c r="E312" s="1" t="n"/>
    </row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>
      <c r="B365" s="2" t="n"/>
    </row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customHeight="1" ht="409" r="376" s="26" spans="1:38">
      <c r="E376" s="1" t="n"/>
    </row>
    <row r="377" spans="1:38"/>
    <row r="378" spans="1:38"/>
    <row r="379" spans="1:38">
      <c r="B379" s="2" t="n"/>
    </row>
    <row r="380" spans="1:38"/>
    <row customHeight="1" ht="409" r="381" s="26" spans="1:38">
      <c r="E381" s="1" t="n"/>
    </row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>
      <c r="B390" s="2" t="n"/>
    </row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customHeight="1" ht="409" r="401" s="26" spans="1:38">
      <c r="E401" s="1" t="n"/>
    </row>
    <row r="402" spans="1:38"/>
    <row r="403" spans="1:38"/>
    <row r="404" spans="1:38"/>
    <row r="405" spans="1:38"/>
    <row r="406" spans="1:38"/>
    <row r="407" spans="1:38"/>
    <row r="408" spans="1:38"/>
    <row r="409" spans="1:38"/>
    <row customHeight="1" ht="409" r="410" s="26" spans="1:38">
      <c r="E410" s="1" t="n"/>
    </row>
    <row r="411" spans="1:38"/>
    <row r="412" spans="1:38"/>
    <row r="413" spans="1:38"/>
    <row r="414" spans="1:38"/>
    <row r="415" spans="1:38"/>
    <row customHeight="1" ht="409" r="416" s="26" spans="1:38">
      <c r="E416" s="1" t="n"/>
    </row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>
      <c r="B446" s="2" t="n"/>
    </row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>
      <c r="B462" s="2" t="n"/>
    </row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>
      <c r="B473" s="2" t="n"/>
    </row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customHeight="1" ht="409" r="520" s="26" spans="1:38">
      <c r="E520" s="1" t="n"/>
    </row>
    <row r="521" spans="1:38"/>
    <row r="522" spans="1:38"/>
    <row r="523" spans="1:38"/>
    <row r="524" spans="1:38"/>
    <row r="525" spans="1:38"/>
    <row r="526" spans="1:38"/>
    <row r="527" spans="1:38"/>
    <row r="528" spans="1:38">
      <c r="B528" s="2" t="n"/>
    </row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>
      <c r="B575" s="2" t="n"/>
    </row>
    <row r="576" spans="1:38"/>
    <row r="577" spans="1:38"/>
    <row r="578" spans="1:38"/>
    <row r="579" spans="1:38"/>
    <row customHeight="1" ht="409" r="580" s="26" spans="1:38">
      <c r="E580" s="1" t="n"/>
    </row>
    <row r="581" spans="1:38"/>
    <row r="582" spans="1:38"/>
    <row r="583" spans="1:38"/>
    <row r="584" spans="1:38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>
    <tabColor theme="5"/>
    <outlinePr summaryBelow="1" summaryRight="1"/>
    <pageSetUpPr/>
  </sheetPr>
  <dimension ref="A1:L1000"/>
  <sheetViews>
    <sheetView workbookViewId="0">
      <selection activeCell="L18" sqref="L18"/>
    </sheetView>
  </sheetViews>
  <sheetFormatPr baseColWidth="10" defaultRowHeight="16" outlineLevelCol="0"/>
  <cols>
    <col bestFit="1" customWidth="1" max="12" min="12" style="17" width="26"/>
  </cols>
  <sheetData>
    <row r="1" spans="1:12">
      <c r="A1" t="s">
        <v>44</v>
      </c>
      <c r="L1" s="15" t="s">
        <v>45</v>
      </c>
    </row>
    <row r="2" spans="1:12">
      <c r="A2" t="s">
        <v>46</v>
      </c>
      <c r="B2" t="s">
        <v>47</v>
      </c>
      <c r="C2" t="s">
        <v>48</v>
      </c>
      <c r="D2" t="s">
        <v>49</v>
      </c>
      <c r="E2" s="3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s="16">
        <f>VLOOKUP(B2,'Input - companies list'!B:L,11,FALSE)</f>
        <v/>
      </c>
    </row>
    <row r="3" spans="1:12">
      <c r="E3" s="3" t="n"/>
      <c r="L3" s="16">
        <f>VLOOKUP(B3,'Input - companies list'!B:L,11,FALSE)</f>
        <v/>
      </c>
    </row>
    <row r="4" spans="1:12">
      <c r="E4" s="3" t="n"/>
      <c r="L4" s="16">
        <f>VLOOKUP(B4,'Input - companies list'!B:L,11,FALSE)</f>
        <v/>
      </c>
    </row>
    <row r="5" spans="1:12">
      <c r="E5" s="3" t="n"/>
      <c r="L5" s="16">
        <f>VLOOKUP(B5,'Input - companies list'!B:L,11,FALSE)</f>
        <v/>
      </c>
    </row>
    <row r="6" spans="1:12">
      <c r="E6" s="3" t="n"/>
      <c r="L6" s="16">
        <f>VLOOKUP(B6,'Input - companies list'!B:L,11,FALSE)</f>
        <v/>
      </c>
    </row>
    <row r="7" spans="1:12">
      <c r="E7" s="3" t="n"/>
      <c r="L7" s="16">
        <f>VLOOKUP(B7,'Input - companies list'!B:L,11,FALSE)</f>
        <v/>
      </c>
    </row>
    <row r="8" spans="1:12">
      <c r="E8" s="3" t="n"/>
      <c r="L8" s="16">
        <f>VLOOKUP(B8,'Input - companies list'!B:L,11,FALSE)</f>
        <v/>
      </c>
    </row>
    <row r="9" spans="1:12">
      <c r="E9" s="3" t="n"/>
      <c r="L9" s="16">
        <f>VLOOKUP(B9,'Input - companies list'!B:L,11,FALSE)</f>
        <v/>
      </c>
    </row>
    <row r="10" spans="1:12">
      <c r="E10" s="3" t="n"/>
      <c r="L10" s="16">
        <f>VLOOKUP(B10,'Input - companies list'!B:L,11,FALSE)</f>
        <v/>
      </c>
    </row>
    <row r="11" spans="1:12">
      <c r="E11" s="3" t="n"/>
      <c r="L11" s="16">
        <f>VLOOKUP(B11,'Input - companies list'!B:L,11,FALSE)</f>
        <v/>
      </c>
    </row>
    <row r="12" spans="1:12">
      <c r="E12" s="3" t="n"/>
      <c r="L12" s="16">
        <f>VLOOKUP(B12,'Input - companies list'!B:L,11,FALSE)</f>
        <v/>
      </c>
    </row>
    <row r="13" spans="1:12">
      <c r="E13" s="3" t="n"/>
      <c r="L13" s="16">
        <f>VLOOKUP(B13,'Input - companies list'!B:L,11,FALSE)</f>
        <v/>
      </c>
    </row>
    <row r="14" spans="1:12">
      <c r="E14" s="3" t="n"/>
      <c r="L14" s="16">
        <f>VLOOKUP(B14,'Input - companies list'!B:L,11,FALSE)</f>
        <v/>
      </c>
    </row>
    <row r="15" spans="1:12">
      <c r="E15" s="3" t="n"/>
      <c r="L15" s="16">
        <f>VLOOKUP(B15,'Input - companies list'!B:L,11,FALSE)</f>
        <v/>
      </c>
    </row>
    <row r="16" spans="1:12">
      <c r="E16" s="3" t="n"/>
      <c r="L16" s="16">
        <f>VLOOKUP(B16,'Input - companies list'!B:L,11,FALSE)</f>
        <v/>
      </c>
    </row>
    <row r="17" spans="1:12">
      <c r="E17" s="3" t="n"/>
      <c r="L17" s="16">
        <f>VLOOKUP(B17,'Input - companies list'!B:L,11,FALSE)</f>
        <v/>
      </c>
    </row>
    <row r="18" spans="1:12">
      <c r="E18" s="3" t="n"/>
      <c r="L18" s="16">
        <f>VLOOKUP(B18,'Input - companies list'!B:L,11,FALSE)</f>
        <v/>
      </c>
    </row>
    <row r="19" spans="1:12">
      <c r="E19" s="3" t="n"/>
      <c r="L19" s="16">
        <f>VLOOKUP(B19,'Input - companies list'!B:L,11,FALSE)</f>
        <v/>
      </c>
    </row>
    <row r="20" spans="1:12">
      <c r="E20" s="3" t="n"/>
      <c r="L20" s="16">
        <f>VLOOKUP(B20,'Input - companies list'!B:L,11,FALSE)</f>
        <v/>
      </c>
    </row>
    <row r="21" spans="1:12">
      <c r="E21" s="3" t="n"/>
      <c r="L21" s="16">
        <f>VLOOKUP(B21,'Input - companies list'!B:L,11,FALSE)</f>
        <v/>
      </c>
    </row>
    <row r="22" spans="1:12">
      <c r="E22" s="3" t="n"/>
      <c r="L22" s="16">
        <f>VLOOKUP(B22,'Input - companies list'!B:L,11,FALSE)</f>
        <v/>
      </c>
    </row>
    <row r="23" spans="1:12">
      <c r="E23" s="3" t="n"/>
      <c r="L23" s="16">
        <f>VLOOKUP(B23,'Input - companies list'!B:L,11,FALSE)</f>
        <v/>
      </c>
    </row>
    <row r="24" spans="1:12">
      <c r="E24" s="3" t="n"/>
      <c r="L24" s="16">
        <f>VLOOKUP(B24,'Input - companies list'!B:L,11,FALSE)</f>
        <v/>
      </c>
    </row>
    <row r="25" spans="1:12">
      <c r="E25" s="3" t="n"/>
      <c r="L25" s="16">
        <f>VLOOKUP(B25,'Input - companies list'!B:L,11,FALSE)</f>
        <v/>
      </c>
    </row>
    <row r="26" spans="1:12">
      <c r="E26" s="3" t="n"/>
      <c r="L26" s="16">
        <f>VLOOKUP(B26,'Input - companies list'!B:L,11,FALSE)</f>
        <v/>
      </c>
    </row>
    <row r="27" spans="1:12">
      <c r="E27" s="3" t="n"/>
      <c r="L27" s="16">
        <f>VLOOKUP(B27,'Input - companies list'!B:L,11,FALSE)</f>
        <v/>
      </c>
    </row>
    <row r="28" spans="1:12">
      <c r="E28" s="3" t="n"/>
      <c r="L28" s="16">
        <f>VLOOKUP(B28,'Input - companies list'!B:L,11,FALSE)</f>
        <v/>
      </c>
    </row>
    <row r="29" spans="1:12">
      <c r="E29" s="3" t="n"/>
      <c r="L29" s="16">
        <f>VLOOKUP(B29,'Input - companies list'!B:L,11,FALSE)</f>
        <v/>
      </c>
    </row>
    <row r="30" spans="1:12">
      <c r="E30" s="3" t="n"/>
      <c r="L30" s="16">
        <f>VLOOKUP(B30,'Input - companies list'!B:L,11,FALSE)</f>
        <v/>
      </c>
    </row>
    <row r="31" spans="1:12">
      <c r="E31" s="3" t="n"/>
      <c r="L31" s="16">
        <f>VLOOKUP(B31,'Input - companies list'!B:L,11,FALSE)</f>
        <v/>
      </c>
    </row>
    <row r="32" spans="1:12">
      <c r="E32" s="3" t="n"/>
      <c r="L32" s="16">
        <f>VLOOKUP(B32,'Input - companies list'!B:L,11,FALSE)</f>
        <v/>
      </c>
    </row>
    <row r="33" spans="1:12">
      <c r="E33" s="3" t="n"/>
      <c r="L33" s="16">
        <f>VLOOKUP(B33,'Input - companies list'!B:L,11,FALSE)</f>
        <v/>
      </c>
    </row>
    <row r="34" spans="1:12">
      <c r="E34" s="3" t="n"/>
      <c r="L34" s="16">
        <f>VLOOKUP(B34,'Input - companies list'!B:L,11,FALSE)</f>
        <v/>
      </c>
    </row>
    <row r="35" spans="1:12">
      <c r="E35" s="3" t="n"/>
      <c r="L35" s="16">
        <f>VLOOKUP(B35,'Input - companies list'!B:L,11,FALSE)</f>
        <v/>
      </c>
    </row>
    <row r="36" spans="1:12">
      <c r="E36" s="3" t="n"/>
      <c r="L36" s="16">
        <f>VLOOKUP(B36,'Input - companies list'!B:L,11,FALSE)</f>
        <v/>
      </c>
    </row>
    <row r="37" spans="1:12">
      <c r="E37" s="3" t="n"/>
      <c r="L37" s="16">
        <f>VLOOKUP(B37,'Input - companies list'!B:L,11,FALSE)</f>
        <v/>
      </c>
    </row>
    <row r="38" spans="1:12">
      <c r="E38" s="3" t="n"/>
      <c r="L38" s="16">
        <f>VLOOKUP(B38,'Input - companies list'!B:L,11,FALSE)</f>
        <v/>
      </c>
    </row>
    <row r="39" spans="1:12">
      <c r="E39" s="3" t="n"/>
      <c r="L39" s="16">
        <f>VLOOKUP(B39,'Input - companies list'!B:L,11,FALSE)</f>
        <v/>
      </c>
    </row>
    <row r="40" spans="1:12">
      <c r="E40" s="3" t="n"/>
      <c r="L40" s="16">
        <f>VLOOKUP(B40,'Input - companies list'!B:L,11,FALSE)</f>
        <v/>
      </c>
    </row>
    <row r="41" spans="1:12">
      <c r="E41" s="3" t="n"/>
      <c r="L41" s="16">
        <f>VLOOKUP(B41,'Input - companies list'!B:L,11,FALSE)</f>
        <v/>
      </c>
    </row>
    <row r="42" spans="1:12">
      <c r="E42" s="3" t="n"/>
      <c r="L42" s="16">
        <f>VLOOKUP(B42,'Input - companies list'!B:L,11,FALSE)</f>
        <v/>
      </c>
    </row>
    <row r="43" spans="1:12">
      <c r="E43" s="3" t="n"/>
      <c r="L43" s="16">
        <f>VLOOKUP(B43,'Input - companies list'!B:L,11,FALSE)</f>
        <v/>
      </c>
    </row>
    <row r="44" spans="1:12">
      <c r="E44" s="3" t="n"/>
      <c r="L44" s="16">
        <f>VLOOKUP(B44,'Input - companies list'!B:L,11,FALSE)</f>
        <v/>
      </c>
    </row>
    <row r="45" spans="1:12">
      <c r="E45" s="3" t="n"/>
      <c r="L45" s="16">
        <f>VLOOKUP(B45,'Input - companies list'!B:L,11,FALSE)</f>
        <v/>
      </c>
    </row>
    <row r="46" spans="1:12">
      <c r="E46" s="3" t="n"/>
      <c r="L46" s="16">
        <f>VLOOKUP(B46,'Input - companies list'!B:L,11,FALSE)</f>
        <v/>
      </c>
    </row>
    <row r="47" spans="1:12">
      <c r="E47" s="3" t="n"/>
      <c r="L47" s="16">
        <f>VLOOKUP(B47,'Input - companies list'!B:L,11,FALSE)</f>
        <v/>
      </c>
    </row>
    <row r="48" spans="1:12">
      <c r="E48" s="3" t="n"/>
      <c r="L48" s="16">
        <f>VLOOKUP(B48,'Input - companies list'!B:L,11,FALSE)</f>
        <v/>
      </c>
    </row>
    <row r="49" spans="1:12">
      <c r="E49" s="3" t="n"/>
      <c r="L49" s="16">
        <f>VLOOKUP(B49,'Input - companies list'!B:L,11,FALSE)</f>
        <v/>
      </c>
    </row>
    <row r="50" spans="1:12">
      <c r="A50" s="2" t="n"/>
      <c r="E50" s="3" t="n"/>
      <c r="L50" s="16">
        <f>VLOOKUP(B50,'Input - companies list'!B:L,11,FALSE)</f>
        <v/>
      </c>
    </row>
    <row r="51" spans="1:12">
      <c r="E51" s="3" t="n"/>
      <c r="L51" s="16">
        <f>VLOOKUP(B51,'Input - companies list'!B:L,11,FALSE)</f>
        <v/>
      </c>
    </row>
    <row r="52" spans="1:12">
      <c r="E52" s="3" t="n"/>
      <c r="L52" s="16">
        <f>VLOOKUP(B52,'Input - companies list'!B:L,11,FALSE)</f>
        <v/>
      </c>
    </row>
    <row r="53" spans="1:12">
      <c r="E53" s="3" t="n"/>
      <c r="L53" s="16">
        <f>VLOOKUP(B53,'Input - companies list'!B:L,11,FALSE)</f>
        <v/>
      </c>
    </row>
    <row r="54" spans="1:12">
      <c r="E54" s="3" t="n"/>
      <c r="L54" s="16">
        <f>VLOOKUP(B54,'Input - companies list'!B:L,11,FALSE)</f>
        <v/>
      </c>
    </row>
    <row r="55" spans="1:12">
      <c r="E55" s="3" t="n"/>
      <c r="L55" s="16">
        <f>VLOOKUP(B55,'Input - companies list'!B:L,11,FALSE)</f>
        <v/>
      </c>
    </row>
    <row r="56" spans="1:12">
      <c r="E56" s="3" t="n"/>
      <c r="L56" s="16">
        <f>VLOOKUP(B56,'Input - companies list'!B:L,11,FALSE)</f>
        <v/>
      </c>
    </row>
    <row r="57" spans="1:12">
      <c r="E57" s="3" t="n"/>
      <c r="L57" s="16">
        <f>VLOOKUP(B57,'Input - companies list'!B:L,11,FALSE)</f>
        <v/>
      </c>
    </row>
    <row r="58" spans="1:12">
      <c r="E58" s="3" t="n"/>
      <c r="L58" s="16">
        <f>VLOOKUP(B58,'Input - companies list'!B:L,11,FALSE)</f>
        <v/>
      </c>
    </row>
    <row r="59" spans="1:12">
      <c r="E59" s="3" t="n"/>
      <c r="L59" s="16">
        <f>VLOOKUP(B59,'Input - companies list'!B:L,11,FALSE)</f>
        <v/>
      </c>
    </row>
    <row r="60" spans="1:12">
      <c r="E60" s="3" t="n"/>
      <c r="L60" s="16">
        <f>VLOOKUP(B60,'Input - companies list'!B:L,11,FALSE)</f>
        <v/>
      </c>
    </row>
    <row r="61" spans="1:12">
      <c r="E61" s="3" t="n"/>
      <c r="L61" s="16">
        <f>VLOOKUP(B61,'Input - companies list'!B:L,11,FALSE)</f>
        <v/>
      </c>
    </row>
    <row r="62" spans="1:12">
      <c r="E62" s="3" t="n"/>
      <c r="L62" s="16">
        <f>VLOOKUP(B62,'Input - companies list'!B:L,11,FALSE)</f>
        <v/>
      </c>
    </row>
    <row r="63" spans="1:12">
      <c r="E63" s="3" t="n"/>
      <c r="L63" s="16">
        <f>VLOOKUP(B63,'Input - companies list'!B:L,11,FALSE)</f>
        <v/>
      </c>
    </row>
    <row r="64" spans="1:12">
      <c r="E64" s="3" t="n"/>
      <c r="L64" s="16">
        <f>VLOOKUP(B64,'Input - companies list'!B:L,11,FALSE)</f>
        <v/>
      </c>
    </row>
    <row r="65" spans="1:12">
      <c r="E65" s="3" t="n"/>
      <c r="L65" s="16">
        <f>VLOOKUP(B65,'Input - companies list'!B:L,11,FALSE)</f>
        <v/>
      </c>
    </row>
    <row r="66" spans="1:12">
      <c r="E66" s="3" t="n"/>
      <c r="L66" s="16">
        <f>VLOOKUP(B66,'Input - companies list'!B:L,11,FALSE)</f>
        <v/>
      </c>
    </row>
    <row r="67" spans="1:12">
      <c r="E67" s="3" t="n"/>
      <c r="L67" s="16">
        <f>VLOOKUP(B67,'Input - companies list'!B:L,11,FALSE)</f>
        <v/>
      </c>
    </row>
    <row r="68" spans="1:12">
      <c r="E68" s="3" t="n"/>
      <c r="L68" s="16">
        <f>VLOOKUP(B68,'Input - companies list'!B:L,11,FALSE)</f>
        <v/>
      </c>
    </row>
    <row r="69" spans="1:12">
      <c r="E69" s="3" t="n"/>
      <c r="L69" s="16">
        <f>VLOOKUP(B69,'Input - companies list'!B:L,11,FALSE)</f>
        <v/>
      </c>
    </row>
    <row r="70" spans="1:12">
      <c r="E70" s="3" t="n"/>
      <c r="L70" s="16">
        <f>VLOOKUP(B70,'Input - companies list'!B:L,11,FALSE)</f>
        <v/>
      </c>
    </row>
    <row r="71" spans="1:12">
      <c r="E71" s="3" t="n"/>
      <c r="L71" s="16">
        <f>VLOOKUP(B71,'Input - companies list'!B:L,11,FALSE)</f>
        <v/>
      </c>
    </row>
    <row r="72" spans="1:12">
      <c r="E72" s="3" t="n"/>
      <c r="L72" s="16">
        <f>VLOOKUP(B72,'Input - companies list'!B:L,11,FALSE)</f>
        <v/>
      </c>
    </row>
    <row r="73" spans="1:12">
      <c r="E73" s="3" t="n"/>
      <c r="L73" s="16">
        <f>VLOOKUP(B73,'Input - companies list'!B:L,11,FALSE)</f>
        <v/>
      </c>
    </row>
    <row r="74" spans="1:12">
      <c r="E74" s="3" t="n"/>
      <c r="L74" s="16">
        <f>VLOOKUP(B74,'Input - companies list'!B:L,11,FALSE)</f>
        <v/>
      </c>
    </row>
    <row r="75" spans="1:12">
      <c r="E75" s="3" t="n"/>
      <c r="L75" s="16">
        <f>VLOOKUP(B75,'Input - companies list'!B:L,11,FALSE)</f>
        <v/>
      </c>
    </row>
    <row r="76" spans="1:12">
      <c r="E76" s="3" t="n"/>
      <c r="L76" s="16">
        <f>VLOOKUP(B76,'Input - companies list'!B:L,11,FALSE)</f>
        <v/>
      </c>
    </row>
    <row r="77" spans="1:12">
      <c r="E77" s="3" t="n"/>
      <c r="L77" s="16">
        <f>VLOOKUP(B77,'Input - companies list'!B:L,11,FALSE)</f>
        <v/>
      </c>
    </row>
    <row r="78" spans="1:12">
      <c r="E78" s="3" t="n"/>
      <c r="L78" s="16">
        <f>VLOOKUP(B78,'Input - companies list'!B:L,11,FALSE)</f>
        <v/>
      </c>
    </row>
    <row r="79" spans="1:12">
      <c r="E79" s="3" t="n"/>
      <c r="L79" s="16">
        <f>VLOOKUP(B79,'Input - companies list'!B:L,11,FALSE)</f>
        <v/>
      </c>
    </row>
    <row r="80" spans="1:12">
      <c r="E80" s="3" t="n"/>
      <c r="L80" s="16">
        <f>VLOOKUP(B80,'Input - companies list'!B:L,11,FALSE)</f>
        <v/>
      </c>
    </row>
    <row r="81" spans="1:12">
      <c r="E81" s="3" t="n"/>
      <c r="L81" s="16">
        <f>VLOOKUP(B81,'Input - companies list'!B:L,11,FALSE)</f>
        <v/>
      </c>
    </row>
    <row r="82" spans="1:12">
      <c r="E82" s="3" t="n"/>
      <c r="L82" s="16">
        <f>VLOOKUP(B82,'Input - companies list'!B:L,11,FALSE)</f>
        <v/>
      </c>
    </row>
    <row r="83" spans="1:12">
      <c r="E83" s="3" t="n"/>
      <c r="L83" s="16">
        <f>VLOOKUP(B83,'Input - companies list'!B:L,11,FALSE)</f>
        <v/>
      </c>
    </row>
    <row r="84" spans="1:12">
      <c r="E84" s="3" t="n"/>
      <c r="L84" s="16">
        <f>VLOOKUP(B84,'Input - companies list'!B:L,11,FALSE)</f>
        <v/>
      </c>
    </row>
    <row r="85" spans="1:12">
      <c r="E85" s="3" t="n"/>
      <c r="L85" s="16">
        <f>VLOOKUP(B85,'Input - companies list'!B:L,11,FALSE)</f>
        <v/>
      </c>
    </row>
    <row r="86" spans="1:12">
      <c r="E86" s="3" t="n"/>
      <c r="L86" s="16">
        <f>VLOOKUP(B86,'Input - companies list'!B:L,11,FALSE)</f>
        <v/>
      </c>
    </row>
    <row r="87" spans="1:12">
      <c r="E87" s="3" t="n"/>
      <c r="L87" s="16">
        <f>VLOOKUP(B87,'Input - companies list'!B:L,11,FALSE)</f>
        <v/>
      </c>
    </row>
    <row r="88" spans="1:12">
      <c r="E88" s="3" t="n"/>
      <c r="L88" s="16">
        <f>VLOOKUP(B88,'Input - companies list'!B:L,11,FALSE)</f>
        <v/>
      </c>
    </row>
    <row r="89" spans="1:12">
      <c r="E89" s="3" t="n"/>
      <c r="L89" s="16">
        <f>VLOOKUP(B89,'Input - companies list'!B:L,11,FALSE)</f>
        <v/>
      </c>
    </row>
    <row r="90" spans="1:12">
      <c r="E90" s="3" t="n"/>
      <c r="L90" s="16">
        <f>VLOOKUP(B90,'Input - companies list'!B:L,11,FALSE)</f>
        <v/>
      </c>
    </row>
    <row r="91" spans="1:12">
      <c r="E91" s="3" t="n"/>
      <c r="L91" s="16">
        <f>VLOOKUP(B91,'Input - companies list'!B:L,11,FALSE)</f>
        <v/>
      </c>
    </row>
    <row r="92" spans="1:12">
      <c r="E92" s="3" t="n"/>
      <c r="L92" s="16">
        <f>VLOOKUP(B92,'Input - companies list'!B:L,11,FALSE)</f>
        <v/>
      </c>
    </row>
    <row r="93" spans="1:12">
      <c r="E93" s="3" t="n"/>
      <c r="L93" s="16">
        <f>VLOOKUP(B93,'Input - companies list'!B:L,11,FALSE)</f>
        <v/>
      </c>
    </row>
    <row r="94" spans="1:12">
      <c r="E94" s="3" t="n"/>
      <c r="L94" s="16">
        <f>VLOOKUP(B94,'Input - companies list'!B:L,11,FALSE)</f>
        <v/>
      </c>
    </row>
    <row r="95" spans="1:12">
      <c r="E95" s="3" t="n"/>
      <c r="L95" s="16">
        <f>VLOOKUP(B95,'Input - companies list'!B:L,11,FALSE)</f>
        <v/>
      </c>
    </row>
    <row r="96" spans="1:12">
      <c r="E96" s="3" t="n"/>
      <c r="L96" s="16">
        <f>VLOOKUP(B96,'Input - companies list'!B:L,11,FALSE)</f>
        <v/>
      </c>
    </row>
    <row r="97" spans="1:12">
      <c r="E97" s="3" t="n"/>
      <c r="L97" s="16">
        <f>VLOOKUP(B97,'Input - companies list'!B:L,11,FALSE)</f>
        <v/>
      </c>
    </row>
    <row r="98" spans="1:12">
      <c r="E98" s="3" t="n"/>
      <c r="L98" s="16">
        <f>VLOOKUP(B98,'Input - companies list'!B:L,11,FALSE)</f>
        <v/>
      </c>
    </row>
    <row r="99" spans="1:12">
      <c r="E99" s="3" t="n"/>
      <c r="L99" s="16">
        <f>VLOOKUP(B99,'Input - companies list'!B:L,11,FALSE)</f>
        <v/>
      </c>
    </row>
    <row r="100" spans="1:12">
      <c r="E100" s="3" t="n"/>
      <c r="L100" s="16">
        <f>VLOOKUP(B100,'Input - companies list'!B:L,11,FALSE)</f>
        <v/>
      </c>
    </row>
    <row r="101" spans="1:12">
      <c r="E101" s="3" t="n"/>
      <c r="L101" s="16">
        <f>VLOOKUP(B101,'Input - companies list'!B:L,11,FALSE)</f>
        <v/>
      </c>
    </row>
    <row r="102" spans="1:12">
      <c r="E102" s="3" t="n"/>
      <c r="L102" s="16">
        <f>VLOOKUP(B102,'Input - companies list'!B:L,11,FALSE)</f>
        <v/>
      </c>
    </row>
    <row r="103" spans="1:12">
      <c r="E103" s="3" t="n"/>
      <c r="L103" s="16">
        <f>VLOOKUP(B103,'Input - companies list'!B:L,11,FALSE)</f>
        <v/>
      </c>
    </row>
    <row r="104" spans="1:12">
      <c r="E104" s="3" t="n"/>
      <c r="L104" s="16">
        <f>VLOOKUP(B104,'Input - companies list'!B:L,11,FALSE)</f>
        <v/>
      </c>
    </row>
    <row r="105" spans="1:12">
      <c r="E105" s="3" t="n"/>
      <c r="L105" s="16">
        <f>VLOOKUP(B105,'Input - companies list'!B:L,11,FALSE)</f>
        <v/>
      </c>
    </row>
    <row r="106" spans="1:12">
      <c r="E106" s="3" t="n"/>
      <c r="L106" s="16">
        <f>VLOOKUP(B106,'Input - companies list'!B:L,11,FALSE)</f>
        <v/>
      </c>
    </row>
    <row r="107" spans="1:12">
      <c r="E107" s="3" t="n"/>
      <c r="L107" s="16">
        <f>VLOOKUP(B107,'Input - companies list'!B:L,11,FALSE)</f>
        <v/>
      </c>
    </row>
    <row r="108" spans="1:12">
      <c r="E108" s="3" t="n"/>
      <c r="L108" s="16">
        <f>VLOOKUP(B108,'Input - companies list'!B:L,11,FALSE)</f>
        <v/>
      </c>
    </row>
    <row r="109" spans="1:12">
      <c r="E109" s="3" t="n"/>
      <c r="L109" s="16">
        <f>VLOOKUP(B109,'Input - companies list'!B:L,11,FALSE)</f>
        <v/>
      </c>
    </row>
    <row r="110" spans="1:12">
      <c r="E110" s="3" t="n"/>
      <c r="L110" s="16">
        <f>VLOOKUP(B110,'Input - companies list'!B:L,11,FALSE)</f>
        <v/>
      </c>
    </row>
    <row r="111" spans="1:12">
      <c r="E111" s="3" t="n"/>
      <c r="L111" s="16">
        <f>VLOOKUP(B111,'Input - companies list'!B:L,11,FALSE)</f>
        <v/>
      </c>
    </row>
    <row r="112" spans="1:12">
      <c r="E112" s="3" t="n"/>
      <c r="L112" s="16">
        <f>VLOOKUP(B112,'Input - companies list'!B:L,11,FALSE)</f>
        <v/>
      </c>
    </row>
    <row r="113" spans="1:12">
      <c r="E113" s="3" t="n"/>
      <c r="L113" s="16">
        <f>VLOOKUP(B113,'Input - companies list'!B:L,11,FALSE)</f>
        <v/>
      </c>
    </row>
    <row r="114" spans="1:12">
      <c r="E114" s="3" t="n"/>
      <c r="L114" s="16">
        <f>VLOOKUP(B114,'Input - companies list'!B:L,11,FALSE)</f>
        <v/>
      </c>
    </row>
    <row r="115" spans="1:12">
      <c r="E115" s="3" t="n"/>
      <c r="L115" s="16">
        <f>VLOOKUP(B115,'Input - companies list'!B:L,11,FALSE)</f>
        <v/>
      </c>
    </row>
    <row r="116" spans="1:12">
      <c r="E116" s="3" t="n"/>
      <c r="L116" s="16">
        <f>VLOOKUP(B116,'Input - companies list'!B:L,11,FALSE)</f>
        <v/>
      </c>
    </row>
    <row r="117" spans="1:12">
      <c r="E117" s="3" t="n"/>
      <c r="L117" s="16">
        <f>VLOOKUP(B117,'Input - companies list'!B:L,11,FALSE)</f>
        <v/>
      </c>
    </row>
    <row r="118" spans="1:12">
      <c r="E118" s="3" t="n"/>
      <c r="L118" s="16">
        <f>VLOOKUP(B118,'Input - companies list'!B:L,11,FALSE)</f>
        <v/>
      </c>
    </row>
    <row r="119" spans="1:12">
      <c r="E119" s="3" t="n"/>
      <c r="L119" s="16">
        <f>VLOOKUP(B119,'Input - companies list'!B:L,11,FALSE)</f>
        <v/>
      </c>
    </row>
    <row r="120" spans="1:12">
      <c r="E120" s="3" t="n"/>
      <c r="L120" s="16">
        <f>VLOOKUP(B120,'Input - companies list'!B:L,11,FALSE)</f>
        <v/>
      </c>
    </row>
    <row r="121" spans="1:12">
      <c r="E121" s="3" t="n"/>
      <c r="L121" s="16">
        <f>VLOOKUP(B121,'Input - companies list'!B:L,11,FALSE)</f>
        <v/>
      </c>
    </row>
    <row r="122" spans="1:12">
      <c r="E122" s="3" t="n"/>
      <c r="L122" s="16">
        <f>VLOOKUP(B122,'Input - companies list'!B:L,11,FALSE)</f>
        <v/>
      </c>
    </row>
    <row r="123" spans="1:12">
      <c r="E123" s="3" t="n"/>
      <c r="L123" s="16">
        <f>VLOOKUP(B123,'Input - companies list'!B:L,11,FALSE)</f>
        <v/>
      </c>
    </row>
    <row r="124" spans="1:12">
      <c r="E124" s="3" t="n"/>
      <c r="L124" s="16">
        <f>VLOOKUP(B124,'Input - companies list'!B:L,11,FALSE)</f>
        <v/>
      </c>
    </row>
    <row r="125" spans="1:12">
      <c r="E125" s="3" t="n"/>
      <c r="L125" s="16">
        <f>VLOOKUP(B125,'Input - companies list'!B:L,11,FALSE)</f>
        <v/>
      </c>
    </row>
    <row r="126" spans="1:12">
      <c r="E126" s="3" t="n"/>
      <c r="L126" s="16">
        <f>VLOOKUP(B126,'Input - companies list'!B:L,11,FALSE)</f>
        <v/>
      </c>
    </row>
    <row r="127" spans="1:12">
      <c r="E127" s="3" t="n"/>
      <c r="L127" s="16">
        <f>VLOOKUP(B127,'Input - companies list'!B:L,11,FALSE)</f>
        <v/>
      </c>
    </row>
    <row r="128" spans="1:12">
      <c r="E128" s="3" t="n"/>
      <c r="L128" s="16">
        <f>VLOOKUP(B128,'Input - companies list'!B:L,11,FALSE)</f>
        <v/>
      </c>
    </row>
    <row r="129" spans="1:12">
      <c r="E129" s="3" t="n"/>
      <c r="L129" s="16">
        <f>VLOOKUP(B129,'Input - companies list'!B:L,11,FALSE)</f>
        <v/>
      </c>
    </row>
    <row r="130" spans="1:12">
      <c r="E130" s="3" t="n"/>
      <c r="L130" s="16">
        <f>VLOOKUP(B130,'Input - companies list'!B:L,11,FALSE)</f>
        <v/>
      </c>
    </row>
    <row r="131" spans="1:12">
      <c r="E131" s="3" t="n"/>
      <c r="L131" s="16">
        <f>VLOOKUP(B131,'Input - companies list'!B:L,11,FALSE)</f>
        <v/>
      </c>
    </row>
    <row r="132" spans="1:12">
      <c r="E132" s="3" t="n"/>
      <c r="L132" s="16">
        <f>VLOOKUP(B132,'Input - companies list'!B:L,11,FALSE)</f>
        <v/>
      </c>
    </row>
    <row r="133" spans="1:12">
      <c r="E133" s="3" t="n"/>
      <c r="L133" s="16">
        <f>VLOOKUP(B133,'Input - companies list'!B:L,11,FALSE)</f>
        <v/>
      </c>
    </row>
    <row r="134" spans="1:12">
      <c r="E134" s="3" t="n"/>
      <c r="L134" s="16">
        <f>VLOOKUP(B134,'Input - companies list'!B:L,11,FALSE)</f>
        <v/>
      </c>
    </row>
    <row r="135" spans="1:12">
      <c r="E135" s="3" t="n"/>
      <c r="L135" s="16">
        <f>VLOOKUP(B135,'Input - companies list'!B:L,11,FALSE)</f>
        <v/>
      </c>
    </row>
    <row r="136" spans="1:12">
      <c r="E136" s="3" t="n"/>
      <c r="L136" s="16">
        <f>VLOOKUP(B136,'Input - companies list'!B:L,11,FALSE)</f>
        <v/>
      </c>
    </row>
    <row r="137" spans="1:12">
      <c r="E137" s="3" t="n"/>
      <c r="L137" s="16">
        <f>VLOOKUP(B137,'Input - companies list'!B:L,11,FALSE)</f>
        <v/>
      </c>
    </row>
    <row r="138" spans="1:12">
      <c r="E138" s="3" t="n"/>
      <c r="L138" s="16">
        <f>VLOOKUP(B138,'Input - companies list'!B:L,11,FALSE)</f>
        <v/>
      </c>
    </row>
    <row r="139" spans="1:12">
      <c r="E139" s="3" t="n"/>
      <c r="L139" s="16">
        <f>VLOOKUP(B139,'Input - companies list'!B:L,11,FALSE)</f>
        <v/>
      </c>
    </row>
    <row r="140" spans="1:12">
      <c r="E140" s="3" t="n"/>
      <c r="L140" s="16">
        <f>VLOOKUP(B140,'Input - companies list'!B:L,11,FALSE)</f>
        <v/>
      </c>
    </row>
    <row r="141" spans="1:12">
      <c r="E141" s="3" t="n"/>
      <c r="L141" s="16">
        <f>VLOOKUP(B141,'Input - companies list'!B:L,11,FALSE)</f>
        <v/>
      </c>
    </row>
    <row r="142" spans="1:12">
      <c r="E142" s="3" t="n"/>
      <c r="L142" s="16">
        <f>VLOOKUP(B142,'Input - companies list'!B:L,11,FALSE)</f>
        <v/>
      </c>
    </row>
    <row r="143" spans="1:12">
      <c r="E143" s="3" t="n"/>
      <c r="L143" s="16">
        <f>VLOOKUP(B143,'Input - companies list'!B:L,11,FALSE)</f>
        <v/>
      </c>
    </row>
    <row r="144" spans="1:12">
      <c r="A144" s="2" t="n"/>
      <c r="E144" s="3" t="n"/>
      <c r="L144" s="16">
        <f>VLOOKUP(B144,'Input - companies list'!B:L,11,FALSE)</f>
        <v/>
      </c>
    </row>
    <row r="145" spans="1:12">
      <c r="E145" s="3" t="n"/>
      <c r="L145" s="16">
        <f>VLOOKUP(B145,'Input - companies list'!B:L,11,FALSE)</f>
        <v/>
      </c>
    </row>
    <row r="146" spans="1:12">
      <c r="E146" s="3" t="n"/>
      <c r="L146" s="16">
        <f>VLOOKUP(B146,'Input - companies list'!B:L,11,FALSE)</f>
        <v/>
      </c>
    </row>
    <row r="147" spans="1:12">
      <c r="E147" s="3" t="n"/>
      <c r="L147" s="16">
        <f>VLOOKUP(B147,'Input - companies list'!B:L,11,FALSE)</f>
        <v/>
      </c>
    </row>
    <row r="148" spans="1:12">
      <c r="E148" s="3" t="n"/>
      <c r="L148" s="16">
        <f>VLOOKUP(B148,'Input - companies list'!B:L,11,FALSE)</f>
        <v/>
      </c>
    </row>
    <row r="149" spans="1:12">
      <c r="E149" s="3" t="n"/>
      <c r="L149" s="16">
        <f>VLOOKUP(B149,'Input - companies list'!B:L,11,FALSE)</f>
        <v/>
      </c>
    </row>
    <row r="150" spans="1:12">
      <c r="E150" s="3" t="n"/>
      <c r="L150" s="16">
        <f>VLOOKUP(B150,'Input - companies list'!B:L,11,FALSE)</f>
        <v/>
      </c>
    </row>
    <row r="151" spans="1:12">
      <c r="E151" s="3" t="n"/>
      <c r="L151" s="16">
        <f>VLOOKUP(B151,'Input - companies list'!B:L,11,FALSE)</f>
        <v/>
      </c>
    </row>
    <row r="152" spans="1:12">
      <c r="E152" s="3" t="n"/>
      <c r="L152" s="16">
        <f>VLOOKUP(B152,'Input - companies list'!B:L,11,FALSE)</f>
        <v/>
      </c>
    </row>
    <row r="153" spans="1:12">
      <c r="E153" s="3" t="n"/>
      <c r="L153" s="16">
        <f>VLOOKUP(B153,'Input - companies list'!B:L,11,FALSE)</f>
        <v/>
      </c>
    </row>
    <row r="154" spans="1:12">
      <c r="E154" s="3" t="n"/>
      <c r="L154" s="16">
        <f>VLOOKUP(B154,'Input - companies list'!B:L,11,FALSE)</f>
        <v/>
      </c>
    </row>
    <row r="155" spans="1:12">
      <c r="E155" s="3" t="n"/>
      <c r="L155" s="16">
        <f>VLOOKUP(B155,'Input - companies list'!B:L,11,FALSE)</f>
        <v/>
      </c>
    </row>
    <row r="156" spans="1:12">
      <c r="E156" s="3" t="n"/>
      <c r="L156" s="16">
        <f>VLOOKUP(B156,'Input - companies list'!B:L,11,FALSE)</f>
        <v/>
      </c>
    </row>
    <row r="157" spans="1:12">
      <c r="E157" s="3" t="n"/>
      <c r="L157" s="16">
        <f>VLOOKUP(B157,'Input - companies list'!B:L,11,FALSE)</f>
        <v/>
      </c>
    </row>
    <row r="158" spans="1:12">
      <c r="E158" s="3" t="n"/>
      <c r="L158" s="16">
        <f>VLOOKUP(B158,'Input - companies list'!B:L,11,FALSE)</f>
        <v/>
      </c>
    </row>
    <row r="159" spans="1:12">
      <c r="E159" s="3" t="n"/>
      <c r="L159" s="16">
        <f>VLOOKUP(B159,'Input - companies list'!B:L,11,FALSE)</f>
        <v/>
      </c>
    </row>
    <row r="160" spans="1:12">
      <c r="E160" s="3" t="n"/>
      <c r="L160" s="16">
        <f>VLOOKUP(B160,'Input - companies list'!B:L,11,FALSE)</f>
        <v/>
      </c>
    </row>
    <row r="161" spans="1:12">
      <c r="E161" s="3" t="n"/>
      <c r="L161" s="16">
        <f>VLOOKUP(B161,'Input - companies list'!B:L,11,FALSE)</f>
        <v/>
      </c>
    </row>
    <row r="162" spans="1:12">
      <c r="E162" s="3" t="n"/>
      <c r="L162" s="16">
        <f>VLOOKUP(B162,'Input - companies list'!B:L,11,FALSE)</f>
        <v/>
      </c>
    </row>
    <row r="163" spans="1:12">
      <c r="E163" s="3" t="n"/>
      <c r="L163" s="16">
        <f>VLOOKUP(B163,'Input - companies list'!B:L,11,FALSE)</f>
        <v/>
      </c>
    </row>
    <row r="164" spans="1:12">
      <c r="E164" s="3" t="n"/>
      <c r="L164" s="16">
        <f>VLOOKUP(B164,'Input - companies list'!B:L,11,FALSE)</f>
        <v/>
      </c>
    </row>
    <row r="165" spans="1:12">
      <c r="E165" s="3" t="n"/>
      <c r="L165" s="16">
        <f>VLOOKUP(B165,'Input - companies list'!B:L,11,FALSE)</f>
        <v/>
      </c>
    </row>
    <row r="166" spans="1:12">
      <c r="E166" s="3" t="n"/>
      <c r="L166" s="16">
        <f>VLOOKUP(B166,'Input - companies list'!B:L,11,FALSE)</f>
        <v/>
      </c>
    </row>
    <row r="167" spans="1:12">
      <c r="E167" s="3" t="n"/>
      <c r="L167" s="16">
        <f>VLOOKUP(B167,'Input - companies list'!B:L,11,FALSE)</f>
        <v/>
      </c>
    </row>
    <row r="168" spans="1:12">
      <c r="E168" s="3" t="n"/>
      <c r="L168" s="16">
        <f>VLOOKUP(B168,'Input - companies list'!B:L,11,FALSE)</f>
        <v/>
      </c>
    </row>
    <row r="169" spans="1:12">
      <c r="E169" s="3" t="n"/>
      <c r="L169" s="16">
        <f>VLOOKUP(B169,'Input - companies list'!B:L,11,FALSE)</f>
        <v/>
      </c>
    </row>
    <row r="170" spans="1:12">
      <c r="E170" s="3" t="n"/>
      <c r="L170" s="16">
        <f>VLOOKUP(B170,'Input - companies list'!B:L,11,FALSE)</f>
        <v/>
      </c>
    </row>
    <row r="171" spans="1:12">
      <c r="E171" s="3" t="n"/>
      <c r="L171" s="16">
        <f>VLOOKUP(B171,'Input - companies list'!B:L,11,FALSE)</f>
        <v/>
      </c>
    </row>
    <row r="172" spans="1:12">
      <c r="E172" s="3" t="n"/>
      <c r="L172" s="16">
        <f>VLOOKUP(B172,'Input - companies list'!B:L,11,FALSE)</f>
        <v/>
      </c>
    </row>
    <row r="173" spans="1:12">
      <c r="E173" s="3" t="n"/>
      <c r="L173" s="16">
        <f>VLOOKUP(B173,'Input - companies list'!B:L,11,FALSE)</f>
        <v/>
      </c>
    </row>
    <row r="174" spans="1:12">
      <c r="E174" s="3" t="n"/>
      <c r="L174" s="16">
        <f>VLOOKUP(B174,'Input - companies list'!B:L,11,FALSE)</f>
        <v/>
      </c>
    </row>
    <row r="175" spans="1:12">
      <c r="E175" s="3" t="n"/>
      <c r="L175" s="16">
        <f>VLOOKUP(B175,'Input - companies list'!B:L,11,FALSE)</f>
        <v/>
      </c>
    </row>
    <row r="176" spans="1:12">
      <c r="E176" s="3" t="n"/>
      <c r="L176" s="16">
        <f>VLOOKUP(B176,'Input - companies list'!B:L,11,FALSE)</f>
        <v/>
      </c>
    </row>
    <row r="177" spans="1:12">
      <c r="E177" s="3" t="n"/>
      <c r="L177" s="16">
        <f>VLOOKUP(B177,'Input - companies list'!B:L,11,FALSE)</f>
        <v/>
      </c>
    </row>
    <row r="178" spans="1:12">
      <c r="E178" s="3" t="n"/>
      <c r="L178" s="16">
        <f>VLOOKUP(B178,'Input - companies list'!B:L,11,FALSE)</f>
        <v/>
      </c>
    </row>
    <row r="179" spans="1:12">
      <c r="E179" s="3" t="n"/>
      <c r="L179" s="16">
        <f>VLOOKUP(B179,'Input - companies list'!B:L,11,FALSE)</f>
        <v/>
      </c>
    </row>
    <row r="180" spans="1:12">
      <c r="E180" s="3" t="n"/>
      <c r="L180" s="16">
        <f>VLOOKUP(B180,'Input - companies list'!B:L,11,FALSE)</f>
        <v/>
      </c>
    </row>
    <row r="181" spans="1:12">
      <c r="E181" s="3" t="n"/>
      <c r="L181" s="16">
        <f>VLOOKUP(B181,'Input - companies list'!B:L,11,FALSE)</f>
        <v/>
      </c>
    </row>
    <row r="182" spans="1:12">
      <c r="E182" s="3" t="n"/>
      <c r="L182" s="16">
        <f>VLOOKUP(B182,'Input - companies list'!B:L,11,FALSE)</f>
        <v/>
      </c>
    </row>
    <row r="183" spans="1:12">
      <c r="E183" s="3" t="n"/>
      <c r="L183" s="16">
        <f>VLOOKUP(B183,'Input - companies list'!B:L,11,FALSE)</f>
        <v/>
      </c>
    </row>
    <row r="184" spans="1:12">
      <c r="E184" s="3" t="n"/>
      <c r="L184" s="16">
        <f>VLOOKUP(B184,'Input - companies list'!B:L,11,FALSE)</f>
        <v/>
      </c>
    </row>
    <row r="185" spans="1:12">
      <c r="E185" s="3" t="n"/>
      <c r="L185" s="16">
        <f>VLOOKUP(B185,'Input - companies list'!B:L,11,FALSE)</f>
        <v/>
      </c>
    </row>
    <row r="186" spans="1:12">
      <c r="E186" s="3" t="n"/>
      <c r="L186" s="16">
        <f>VLOOKUP(B186,'Input - companies list'!B:L,11,FALSE)</f>
        <v/>
      </c>
    </row>
    <row r="187" spans="1:12">
      <c r="E187" s="3" t="n"/>
      <c r="L187" s="16">
        <f>VLOOKUP(B187,'Input - companies list'!B:L,11,FALSE)</f>
        <v/>
      </c>
    </row>
    <row r="188" spans="1:12">
      <c r="E188" s="3" t="n"/>
      <c r="L188" s="16">
        <f>VLOOKUP(B188,'Input - companies list'!B:L,11,FALSE)</f>
        <v/>
      </c>
    </row>
    <row r="189" spans="1:12">
      <c r="E189" s="3" t="n"/>
      <c r="L189" s="16">
        <f>VLOOKUP(B189,'Input - companies list'!B:L,11,FALSE)</f>
        <v/>
      </c>
    </row>
    <row r="190" spans="1:12">
      <c r="E190" s="3" t="n"/>
      <c r="L190" s="16">
        <f>VLOOKUP(B190,'Input - companies list'!B:L,11,FALSE)</f>
        <v/>
      </c>
    </row>
    <row r="191" spans="1:12">
      <c r="E191" s="3" t="n"/>
      <c r="L191" s="16">
        <f>VLOOKUP(B191,'Input - companies list'!B:L,11,FALSE)</f>
        <v/>
      </c>
    </row>
    <row r="192" spans="1:12">
      <c r="E192" s="3" t="n"/>
      <c r="L192" s="16">
        <f>VLOOKUP(B192,'Input - companies list'!B:L,11,FALSE)</f>
        <v/>
      </c>
    </row>
    <row r="193" spans="1:12">
      <c r="E193" s="3" t="n"/>
      <c r="L193" s="16">
        <f>VLOOKUP(B193,'Input - companies list'!B:L,11,FALSE)</f>
        <v/>
      </c>
    </row>
    <row r="194" spans="1:12">
      <c r="E194" s="3" t="n"/>
      <c r="L194" s="16">
        <f>VLOOKUP(B194,'Input - companies list'!B:L,11,FALSE)</f>
        <v/>
      </c>
    </row>
    <row r="195" spans="1:12">
      <c r="E195" s="3" t="n"/>
      <c r="L195" s="16">
        <f>VLOOKUP(B195,'Input - companies list'!B:L,11,FALSE)</f>
        <v/>
      </c>
    </row>
    <row r="196" spans="1:12">
      <c r="E196" s="3" t="n"/>
      <c r="L196" s="16">
        <f>VLOOKUP(B196,'Input - companies list'!B:L,11,FALSE)</f>
        <v/>
      </c>
    </row>
    <row r="197" spans="1:12">
      <c r="E197" s="3" t="n"/>
      <c r="L197" s="16">
        <f>VLOOKUP(B197,'Input - companies list'!B:L,11,FALSE)</f>
        <v/>
      </c>
    </row>
    <row r="198" spans="1:12">
      <c r="E198" s="3" t="n"/>
      <c r="L198" s="16">
        <f>VLOOKUP(B198,'Input - companies list'!B:L,11,FALSE)</f>
        <v/>
      </c>
    </row>
    <row r="199" spans="1:12">
      <c r="E199" s="3" t="n"/>
      <c r="L199" s="16">
        <f>VLOOKUP(B199,'Input - companies list'!B:L,11,FALSE)</f>
        <v/>
      </c>
    </row>
    <row r="200" spans="1:12">
      <c r="E200" s="3" t="n"/>
      <c r="L200" s="16">
        <f>VLOOKUP(B200,'Input - companies list'!B:L,11,FALSE)</f>
        <v/>
      </c>
    </row>
    <row r="201" spans="1:12">
      <c r="E201" s="3" t="n"/>
      <c r="L201" s="16">
        <f>VLOOKUP(B201,'Input - companies list'!B:L,11,FALSE)</f>
        <v/>
      </c>
    </row>
    <row r="202" spans="1:12">
      <c r="E202" s="3" t="n"/>
      <c r="L202" s="16">
        <f>VLOOKUP(B202,'Input - companies list'!B:L,11,FALSE)</f>
        <v/>
      </c>
    </row>
    <row r="203" spans="1:12">
      <c r="E203" s="3" t="n"/>
      <c r="L203" s="16">
        <f>VLOOKUP(B203,'Input - companies list'!B:L,11,FALSE)</f>
        <v/>
      </c>
    </row>
    <row r="204" spans="1:12">
      <c r="E204" s="3" t="n"/>
      <c r="L204" s="16">
        <f>VLOOKUP(B204,'Input - companies list'!B:L,11,FALSE)</f>
        <v/>
      </c>
    </row>
    <row r="205" spans="1:12">
      <c r="E205" s="3" t="n"/>
      <c r="L205" s="16">
        <f>VLOOKUP(B205,'Input - companies list'!B:L,11,FALSE)</f>
        <v/>
      </c>
    </row>
    <row r="206" spans="1:12">
      <c r="E206" s="3" t="n"/>
      <c r="L206" s="16">
        <f>VLOOKUP(B206,'Input - companies list'!B:L,11,FALSE)</f>
        <v/>
      </c>
    </row>
    <row r="207" spans="1:12">
      <c r="E207" s="3" t="n"/>
      <c r="L207" s="16">
        <f>VLOOKUP(B207,'Input - companies list'!B:L,11,FALSE)</f>
        <v/>
      </c>
    </row>
    <row r="208" spans="1:12">
      <c r="E208" s="3" t="n"/>
      <c r="L208" s="16">
        <f>VLOOKUP(B208,'Input - companies list'!B:L,11,FALSE)</f>
        <v/>
      </c>
    </row>
    <row r="209" spans="1:12">
      <c r="E209" s="3" t="n"/>
      <c r="L209" s="16">
        <f>VLOOKUP(B209,'Input - companies list'!B:L,11,FALSE)</f>
        <v/>
      </c>
    </row>
    <row r="210" spans="1:12">
      <c r="E210" s="3" t="n"/>
      <c r="L210" s="16">
        <f>VLOOKUP(B210,'Input - companies list'!B:L,11,FALSE)</f>
        <v/>
      </c>
    </row>
    <row r="211" spans="1:12">
      <c r="E211" s="3" t="n"/>
      <c r="L211" s="16">
        <f>VLOOKUP(B211,'Input - companies list'!B:L,11,FALSE)</f>
        <v/>
      </c>
    </row>
    <row r="212" spans="1:12">
      <c r="B212" s="2" t="n"/>
      <c r="E212" s="3" t="n"/>
      <c r="L212" s="16">
        <f>VLOOKUP(B212,'Input - companies list'!B:L,11,FALSE)</f>
        <v/>
      </c>
    </row>
    <row r="213" spans="1:12">
      <c r="B213" s="2" t="n"/>
      <c r="E213" s="3" t="n"/>
      <c r="L213" s="16">
        <f>VLOOKUP(B213,'Input - companies list'!B:L,11,FALSE)</f>
        <v/>
      </c>
    </row>
    <row r="214" spans="1:12">
      <c r="B214" s="2" t="n"/>
      <c r="E214" s="3" t="n"/>
      <c r="L214" s="16">
        <f>VLOOKUP(B214,'Input - companies list'!B:L,11,FALSE)</f>
        <v/>
      </c>
    </row>
    <row r="215" spans="1:12">
      <c r="E215" s="3" t="n"/>
      <c r="L215" s="16">
        <f>VLOOKUP(B215,'Input - companies list'!B:L,11,FALSE)</f>
        <v/>
      </c>
    </row>
    <row r="216" spans="1:12">
      <c r="E216" s="3" t="n"/>
      <c r="L216" s="16">
        <f>VLOOKUP(B216,'Input - companies list'!B:L,11,FALSE)</f>
        <v/>
      </c>
    </row>
    <row r="217" spans="1:12">
      <c r="E217" s="3" t="n"/>
      <c r="L217" s="16">
        <f>VLOOKUP(B217,'Input - companies list'!B:L,11,FALSE)</f>
        <v/>
      </c>
    </row>
    <row r="218" spans="1:12">
      <c r="E218" s="3" t="n"/>
      <c r="L218" s="16">
        <f>VLOOKUP(B218,'Input - companies list'!B:L,11,FALSE)</f>
        <v/>
      </c>
    </row>
    <row r="219" spans="1:12">
      <c r="E219" s="3" t="n"/>
      <c r="L219" s="16">
        <f>VLOOKUP(B219,'Input - companies list'!B:L,11,FALSE)</f>
        <v/>
      </c>
    </row>
    <row r="220" spans="1:12">
      <c r="E220" s="3" t="n"/>
      <c r="L220" s="16">
        <f>VLOOKUP(B220,'Input - companies list'!B:L,11,FALSE)</f>
        <v/>
      </c>
    </row>
    <row r="221" spans="1:12">
      <c r="E221" s="3" t="n"/>
      <c r="L221" s="16">
        <f>VLOOKUP(B221,'Input - companies list'!B:L,11,FALSE)</f>
        <v/>
      </c>
    </row>
    <row r="222" spans="1:12">
      <c r="E222" s="3" t="n"/>
      <c r="L222" s="16">
        <f>VLOOKUP(B222,'Input - companies list'!B:L,11,FALSE)</f>
        <v/>
      </c>
    </row>
    <row r="223" spans="1:12">
      <c r="E223" s="3" t="n"/>
      <c r="L223" s="16">
        <f>VLOOKUP(B223,'Input - companies list'!B:L,11,FALSE)</f>
        <v/>
      </c>
    </row>
    <row r="224" spans="1:12">
      <c r="E224" s="3" t="n"/>
      <c r="L224" s="16">
        <f>VLOOKUP(B224,'Input - companies list'!B:L,11,FALSE)</f>
        <v/>
      </c>
    </row>
    <row r="225" spans="1:12">
      <c r="E225" s="3" t="n"/>
      <c r="L225" s="16">
        <f>VLOOKUP(B225,'Input - companies list'!B:L,11,FALSE)</f>
        <v/>
      </c>
    </row>
    <row r="226" spans="1:12">
      <c r="E226" s="3" t="n"/>
      <c r="L226" s="16">
        <f>VLOOKUP(B226,'Input - companies list'!B:L,11,FALSE)</f>
        <v/>
      </c>
    </row>
    <row r="227" spans="1:12">
      <c r="E227" s="3" t="n"/>
      <c r="L227" s="16">
        <f>VLOOKUP(B227,'Input - companies list'!B:L,11,FALSE)</f>
        <v/>
      </c>
    </row>
    <row r="228" spans="1:12">
      <c r="E228" s="3" t="n"/>
      <c r="L228" s="16">
        <f>VLOOKUP(B228,'Input - companies list'!B:L,11,FALSE)</f>
        <v/>
      </c>
    </row>
    <row r="229" spans="1:12">
      <c r="E229" s="3" t="n"/>
      <c r="L229" s="16">
        <f>VLOOKUP(B229,'Input - companies list'!B:L,11,FALSE)</f>
        <v/>
      </c>
    </row>
    <row r="230" spans="1:12">
      <c r="E230" s="3" t="n"/>
      <c r="L230" s="16">
        <f>VLOOKUP(B230,'Input - companies list'!B:L,11,FALSE)</f>
        <v/>
      </c>
    </row>
    <row r="231" spans="1:12">
      <c r="E231" s="3" t="n"/>
      <c r="L231" s="16">
        <f>VLOOKUP(B231,'Input - companies list'!B:L,11,FALSE)</f>
        <v/>
      </c>
    </row>
    <row r="232" spans="1:12">
      <c r="E232" s="3" t="n"/>
      <c r="L232" s="16">
        <f>VLOOKUP(B232,'Input - companies list'!B:L,11,FALSE)</f>
        <v/>
      </c>
    </row>
    <row r="233" spans="1:12">
      <c r="E233" s="3" t="n"/>
      <c r="L233" s="16">
        <f>VLOOKUP(B233,'Input - companies list'!B:L,11,FALSE)</f>
        <v/>
      </c>
    </row>
    <row r="234" spans="1:12">
      <c r="E234" s="3" t="n"/>
      <c r="L234" s="16">
        <f>VLOOKUP(B234,'Input - companies list'!B:L,11,FALSE)</f>
        <v/>
      </c>
    </row>
    <row r="235" spans="1:12">
      <c r="E235" s="3" t="n"/>
      <c r="L235" s="16">
        <f>VLOOKUP(B235,'Input - companies list'!B:L,11,FALSE)</f>
        <v/>
      </c>
    </row>
    <row r="236" spans="1:12">
      <c r="E236" s="3" t="n"/>
      <c r="L236" s="16">
        <f>VLOOKUP(B236,'Input - companies list'!B:L,11,FALSE)</f>
        <v/>
      </c>
    </row>
    <row r="237" spans="1:12">
      <c r="E237" s="3" t="n"/>
      <c r="L237" s="16">
        <f>VLOOKUP(B237,'Input - companies list'!B:L,11,FALSE)</f>
        <v/>
      </c>
    </row>
    <row r="238" spans="1:12">
      <c r="E238" s="3" t="n"/>
      <c r="L238" s="16">
        <f>VLOOKUP(B238,'Input - companies list'!B:L,11,FALSE)</f>
        <v/>
      </c>
    </row>
    <row r="239" spans="1:12">
      <c r="E239" s="3" t="n"/>
      <c r="L239" s="16">
        <f>VLOOKUP(B239,'Input - companies list'!B:L,11,FALSE)</f>
        <v/>
      </c>
    </row>
    <row r="240" spans="1:12">
      <c r="E240" s="3" t="n"/>
      <c r="L240" s="16">
        <f>VLOOKUP(B240,'Input - companies list'!B:L,11,FALSE)</f>
        <v/>
      </c>
    </row>
    <row r="241" spans="1:12">
      <c r="E241" s="3" t="n"/>
      <c r="L241" s="16">
        <f>VLOOKUP(B241,'Input - companies list'!B:L,11,FALSE)</f>
        <v/>
      </c>
    </row>
    <row r="242" spans="1:12">
      <c r="E242" s="3" t="n"/>
      <c r="L242" s="16">
        <f>VLOOKUP(B242,'Input - companies list'!B:L,11,FALSE)</f>
        <v/>
      </c>
    </row>
    <row r="243" spans="1:12">
      <c r="E243" s="3" t="n"/>
      <c r="L243" s="16">
        <f>VLOOKUP(B243,'Input - companies list'!B:L,11,FALSE)</f>
        <v/>
      </c>
    </row>
    <row r="244" spans="1:12">
      <c r="E244" s="3" t="n"/>
      <c r="L244" s="16">
        <f>VLOOKUP(B244,'Input - companies list'!B:L,11,FALSE)</f>
        <v/>
      </c>
    </row>
    <row r="245" spans="1:12">
      <c r="E245" s="3" t="n"/>
      <c r="L245" s="16">
        <f>VLOOKUP(B245,'Input - companies list'!B:L,11,FALSE)</f>
        <v/>
      </c>
    </row>
    <row r="246" spans="1:12">
      <c r="E246" s="3" t="n"/>
      <c r="L246" s="16">
        <f>VLOOKUP(B246,'Input - companies list'!B:L,11,FALSE)</f>
        <v/>
      </c>
    </row>
    <row r="247" spans="1:12">
      <c r="E247" s="3" t="n"/>
      <c r="L247" s="16">
        <f>VLOOKUP(B247,'Input - companies list'!B:L,11,FALSE)</f>
        <v/>
      </c>
    </row>
    <row r="248" spans="1:12">
      <c r="E248" s="3" t="n"/>
      <c r="L248" s="16">
        <f>VLOOKUP(B248,'Input - companies list'!B:L,11,FALSE)</f>
        <v/>
      </c>
    </row>
    <row r="249" spans="1:12">
      <c r="E249" s="3" t="n"/>
      <c r="L249" s="16">
        <f>VLOOKUP(B249,'Input - companies list'!B:L,11,FALSE)</f>
        <v/>
      </c>
    </row>
    <row r="250" spans="1:12">
      <c r="E250" s="3" t="n"/>
      <c r="L250" s="16">
        <f>VLOOKUP(B250,'Input - companies list'!B:L,11,FALSE)</f>
        <v/>
      </c>
    </row>
    <row r="251" spans="1:12">
      <c r="E251" s="3" t="n"/>
      <c r="L251" s="16">
        <f>VLOOKUP(B251,'Input - companies list'!B:L,11,FALSE)</f>
        <v/>
      </c>
    </row>
    <row r="252" spans="1:12">
      <c r="E252" s="3" t="n"/>
      <c r="L252" s="16">
        <f>VLOOKUP(B252,'Input - companies list'!B:L,11,FALSE)</f>
        <v/>
      </c>
    </row>
    <row r="253" spans="1:12">
      <c r="E253" s="3" t="n"/>
      <c r="L253" s="16">
        <f>VLOOKUP(B253,'Input - companies list'!B:L,11,FALSE)</f>
        <v/>
      </c>
    </row>
    <row r="254" spans="1:12">
      <c r="E254" s="3" t="n"/>
      <c r="L254" s="16">
        <f>VLOOKUP(B254,'Input - companies list'!B:L,11,FALSE)</f>
        <v/>
      </c>
    </row>
    <row r="255" spans="1:12">
      <c r="E255" s="3" t="n"/>
      <c r="L255" s="16">
        <f>VLOOKUP(B255,'Input - companies list'!B:L,11,FALSE)</f>
        <v/>
      </c>
    </row>
    <row r="256" spans="1:12">
      <c r="E256" s="3" t="n"/>
      <c r="L256" s="16">
        <f>VLOOKUP(B256,'Input - companies list'!B:L,11,FALSE)</f>
        <v/>
      </c>
    </row>
    <row r="257" spans="1:12">
      <c r="E257" s="3" t="n"/>
      <c r="L257" s="16">
        <f>VLOOKUP(B257,'Input - companies list'!B:L,11,FALSE)</f>
        <v/>
      </c>
    </row>
    <row r="258" spans="1:12">
      <c r="E258" s="3" t="n"/>
      <c r="L258" s="16">
        <f>VLOOKUP(B258,'Input - companies list'!B:L,11,FALSE)</f>
        <v/>
      </c>
    </row>
    <row r="259" spans="1:12">
      <c r="E259" s="3" t="n"/>
      <c r="L259" s="16">
        <f>VLOOKUP(B259,'Input - companies list'!B:L,11,FALSE)</f>
        <v/>
      </c>
    </row>
    <row r="260" spans="1:12">
      <c r="E260" s="3" t="n"/>
      <c r="L260" s="16">
        <f>VLOOKUP(B260,'Input - companies list'!B:L,11,FALSE)</f>
        <v/>
      </c>
    </row>
    <row r="261" spans="1:12">
      <c r="E261" s="3" t="n"/>
      <c r="L261" s="16">
        <f>VLOOKUP(B261,'Input - companies list'!B:L,11,FALSE)</f>
        <v/>
      </c>
    </row>
    <row r="262" spans="1:12">
      <c r="E262" s="3" t="n"/>
      <c r="L262" s="16">
        <f>VLOOKUP(B262,'Input - companies list'!B:L,11,FALSE)</f>
        <v/>
      </c>
    </row>
    <row r="263" spans="1:12">
      <c r="E263" s="3" t="n"/>
      <c r="L263" s="16">
        <f>VLOOKUP(B263,'Input - companies list'!B:L,11,FALSE)</f>
        <v/>
      </c>
    </row>
    <row r="264" spans="1:12">
      <c r="E264" s="3" t="n"/>
      <c r="L264" s="16">
        <f>VLOOKUP(B264,'Input - companies list'!B:L,11,FALSE)</f>
        <v/>
      </c>
    </row>
    <row r="265" spans="1:12">
      <c r="E265" s="3" t="n"/>
      <c r="L265" s="16">
        <f>VLOOKUP(B265,'Input - companies list'!B:L,11,FALSE)</f>
        <v/>
      </c>
    </row>
    <row r="266" spans="1:12">
      <c r="E266" s="3" t="n"/>
      <c r="L266" s="16">
        <f>VLOOKUP(B266,'Input - companies list'!B:L,11,FALSE)</f>
        <v/>
      </c>
    </row>
    <row r="267" spans="1:12">
      <c r="E267" s="3" t="n"/>
      <c r="L267" s="16">
        <f>VLOOKUP(B267,'Input - companies list'!B:L,11,FALSE)</f>
        <v/>
      </c>
    </row>
    <row r="268" spans="1:12">
      <c r="E268" s="3" t="n"/>
      <c r="L268" s="16">
        <f>VLOOKUP(B268,'Input - companies list'!B:L,11,FALSE)</f>
        <v/>
      </c>
    </row>
    <row r="269" spans="1:12">
      <c r="E269" s="3" t="n"/>
      <c r="L269" s="16">
        <f>VLOOKUP(B269,'Input - companies list'!B:L,11,FALSE)</f>
        <v/>
      </c>
    </row>
    <row r="270" spans="1:12">
      <c r="E270" s="3" t="n"/>
      <c r="L270" s="16">
        <f>VLOOKUP(B270,'Input - companies list'!B:L,11,FALSE)</f>
        <v/>
      </c>
    </row>
    <row r="271" spans="1:12">
      <c r="E271" s="3" t="n"/>
      <c r="L271" s="16">
        <f>VLOOKUP(B271,'Input - companies list'!B:L,11,FALSE)</f>
        <v/>
      </c>
    </row>
    <row r="272" spans="1:12">
      <c r="E272" s="3" t="n"/>
      <c r="L272" s="16">
        <f>VLOOKUP(B272,'Input - companies list'!B:L,11,FALSE)</f>
        <v/>
      </c>
    </row>
    <row r="273" spans="1:12">
      <c r="E273" s="3" t="n"/>
      <c r="L273" s="16">
        <f>VLOOKUP(B273,'Input - companies list'!B:L,11,FALSE)</f>
        <v/>
      </c>
    </row>
    <row r="274" spans="1:12">
      <c r="E274" s="3" t="n"/>
      <c r="L274" s="16">
        <f>VLOOKUP(B274,'Input - companies list'!B:L,11,FALSE)</f>
        <v/>
      </c>
    </row>
    <row r="275" spans="1:12">
      <c r="E275" s="3" t="n"/>
      <c r="L275" s="16">
        <f>VLOOKUP(B275,'Input - companies list'!B:L,11,FALSE)</f>
        <v/>
      </c>
    </row>
    <row r="276" spans="1:12">
      <c r="E276" s="3" t="n"/>
      <c r="L276" s="16">
        <f>VLOOKUP(B276,'Input - companies list'!B:L,11,FALSE)</f>
        <v/>
      </c>
    </row>
    <row r="277" spans="1:12">
      <c r="E277" s="3" t="n"/>
      <c r="L277" s="16">
        <f>VLOOKUP(B277,'Input - companies list'!B:L,11,FALSE)</f>
        <v/>
      </c>
    </row>
    <row r="278" spans="1:12">
      <c r="E278" s="3" t="n"/>
      <c r="L278" s="16">
        <f>VLOOKUP(B278,'Input - companies list'!B:L,11,FALSE)</f>
        <v/>
      </c>
    </row>
    <row r="279" spans="1:12">
      <c r="E279" s="3" t="n"/>
      <c r="L279" s="16">
        <f>VLOOKUP(B279,'Input - companies list'!B:L,11,FALSE)</f>
        <v/>
      </c>
    </row>
    <row r="280" spans="1:12">
      <c r="E280" s="3" t="n"/>
      <c r="L280" s="16">
        <f>VLOOKUP(B280,'Input - companies list'!B:L,11,FALSE)</f>
        <v/>
      </c>
    </row>
    <row r="281" spans="1:12">
      <c r="B281" s="2" t="n"/>
      <c r="E281" s="3" t="n"/>
      <c r="L281" s="16">
        <f>VLOOKUP(B281,'Input - companies list'!B:L,11,FALSE)</f>
        <v/>
      </c>
    </row>
    <row r="282" spans="1:12">
      <c r="B282" s="2" t="n"/>
      <c r="E282" s="3" t="n"/>
      <c r="L282" s="16">
        <f>VLOOKUP(B282,'Input - companies list'!B:L,11,FALSE)</f>
        <v/>
      </c>
    </row>
    <row r="283" spans="1:12">
      <c r="B283" s="2" t="n"/>
      <c r="E283" s="3" t="n"/>
      <c r="L283" s="16">
        <f>VLOOKUP(B283,'Input - companies list'!B:L,11,FALSE)</f>
        <v/>
      </c>
    </row>
    <row r="284" spans="1:12">
      <c r="B284" s="2" t="n"/>
      <c r="E284" s="3" t="n"/>
      <c r="L284" s="16">
        <f>VLOOKUP(B284,'Input - companies list'!B:L,11,FALSE)</f>
        <v/>
      </c>
    </row>
    <row r="285" spans="1:12">
      <c r="B285" s="2" t="n"/>
      <c r="E285" s="3" t="n"/>
      <c r="L285" s="16">
        <f>VLOOKUP(B285,'Input - companies list'!B:L,11,FALSE)</f>
        <v/>
      </c>
    </row>
    <row r="286" spans="1:12">
      <c r="B286" s="2" t="n"/>
      <c r="E286" s="3" t="n"/>
      <c r="L286" s="16">
        <f>VLOOKUP(B286,'Input - companies list'!B:L,11,FALSE)</f>
        <v/>
      </c>
    </row>
    <row r="287" spans="1:12">
      <c r="B287" s="2" t="n"/>
      <c r="E287" s="3" t="n"/>
      <c r="L287" s="16">
        <f>VLOOKUP(B287,'Input - companies list'!B:L,11,FALSE)</f>
        <v/>
      </c>
    </row>
    <row r="288" spans="1:12">
      <c r="B288" s="2" t="n"/>
      <c r="E288" s="3" t="n"/>
      <c r="L288" s="16">
        <f>VLOOKUP(B288,'Input - companies list'!B:L,11,FALSE)</f>
        <v/>
      </c>
    </row>
    <row r="289" spans="1:12">
      <c r="B289" s="2" t="n"/>
      <c r="E289" s="3" t="n"/>
      <c r="L289" s="16">
        <f>VLOOKUP(B289,'Input - companies list'!B:L,11,FALSE)</f>
        <v/>
      </c>
    </row>
    <row r="290" spans="1:12">
      <c r="B290" s="2" t="n"/>
      <c r="E290" s="3" t="n"/>
      <c r="L290" s="16">
        <f>VLOOKUP(B290,'Input - companies list'!B:L,11,FALSE)</f>
        <v/>
      </c>
    </row>
    <row r="291" spans="1:12">
      <c r="B291" s="2" t="n"/>
      <c r="E291" s="3" t="n"/>
      <c r="L291" s="16">
        <f>VLOOKUP(B291,'Input - companies list'!B:L,11,FALSE)</f>
        <v/>
      </c>
    </row>
    <row r="292" spans="1:12">
      <c r="B292" s="2" t="n"/>
      <c r="E292" s="3" t="n"/>
      <c r="L292" s="16">
        <f>VLOOKUP(B292,'Input - companies list'!B:L,11,FALSE)</f>
        <v/>
      </c>
    </row>
    <row r="293" spans="1:12">
      <c r="B293" s="2" t="n"/>
      <c r="E293" s="3" t="n"/>
      <c r="L293" s="16">
        <f>VLOOKUP(B293,'Input - companies list'!B:L,11,FALSE)</f>
        <v/>
      </c>
    </row>
    <row r="294" spans="1:12">
      <c r="A294" s="2" t="n"/>
      <c r="E294" s="3" t="n"/>
      <c r="L294" s="16">
        <f>VLOOKUP(B294,'Input - companies list'!B:L,11,FALSE)</f>
        <v/>
      </c>
    </row>
    <row r="295" spans="1:12">
      <c r="E295" s="3" t="n"/>
      <c r="L295" s="16">
        <f>VLOOKUP(B295,'Input - companies list'!B:L,11,FALSE)</f>
        <v/>
      </c>
    </row>
    <row r="296" spans="1:12">
      <c r="E296" s="3" t="n"/>
      <c r="L296" s="16">
        <f>VLOOKUP(B296,'Input - companies list'!B:L,11,FALSE)</f>
        <v/>
      </c>
    </row>
    <row r="297" spans="1:12">
      <c r="E297" s="3" t="n"/>
      <c r="L297" s="16">
        <f>VLOOKUP(B297,'Input - companies list'!B:L,11,FALSE)</f>
        <v/>
      </c>
    </row>
    <row r="298" spans="1:12">
      <c r="E298" s="3" t="n"/>
      <c r="L298" s="16">
        <f>VLOOKUP(B298,'Input - companies list'!B:L,11,FALSE)</f>
        <v/>
      </c>
    </row>
    <row r="299" spans="1:12">
      <c r="E299" s="3" t="n"/>
      <c r="L299" s="16">
        <f>VLOOKUP(B299,'Input - companies list'!B:L,11,FALSE)</f>
        <v/>
      </c>
    </row>
    <row r="300" spans="1:12">
      <c r="E300" s="3" t="n"/>
      <c r="L300" s="16">
        <f>VLOOKUP(B300,'Input - companies list'!B:L,11,FALSE)</f>
        <v/>
      </c>
    </row>
    <row r="301" spans="1:12">
      <c r="E301" s="3" t="n"/>
      <c r="L301" s="16">
        <f>VLOOKUP(B301,'Input - companies list'!B:L,11,FALSE)</f>
        <v/>
      </c>
    </row>
    <row r="302" spans="1:12">
      <c r="E302" s="3" t="n"/>
      <c r="L302" s="16">
        <f>VLOOKUP(B302,'Input - companies list'!B:L,11,FALSE)</f>
        <v/>
      </c>
    </row>
    <row r="303" spans="1:12">
      <c r="E303" s="3" t="n"/>
      <c r="L303" s="16">
        <f>VLOOKUP(B303,'Input - companies list'!B:L,11,FALSE)</f>
        <v/>
      </c>
    </row>
    <row r="304" spans="1:12">
      <c r="E304" s="3" t="n"/>
      <c r="L304" s="16">
        <f>VLOOKUP(B304,'Input - companies list'!B:L,11,FALSE)</f>
        <v/>
      </c>
    </row>
    <row r="305" spans="1:12">
      <c r="E305" s="3" t="n"/>
      <c r="L305" s="16">
        <f>VLOOKUP(B305,'Input - companies list'!B:L,11,FALSE)</f>
        <v/>
      </c>
    </row>
    <row r="306" spans="1:12">
      <c r="E306" s="3" t="n"/>
      <c r="L306" s="16">
        <f>VLOOKUP(B306,'Input - companies list'!B:L,11,FALSE)</f>
        <v/>
      </c>
    </row>
    <row r="307" spans="1:12">
      <c r="E307" s="3" t="n"/>
      <c r="L307" s="16">
        <f>VLOOKUP(B307,'Input - companies list'!B:L,11,FALSE)</f>
        <v/>
      </c>
    </row>
    <row r="308" spans="1:12">
      <c r="E308" s="3" t="n"/>
      <c r="L308" s="16">
        <f>VLOOKUP(B308,'Input - companies list'!B:L,11,FALSE)</f>
        <v/>
      </c>
    </row>
    <row r="309" spans="1:12">
      <c r="E309" s="3" t="n"/>
      <c r="L309" s="16">
        <f>VLOOKUP(B309,'Input - companies list'!B:L,11,FALSE)</f>
        <v/>
      </c>
    </row>
    <row r="310" spans="1:12">
      <c r="E310" s="3" t="n"/>
      <c r="L310" s="16">
        <f>VLOOKUP(B310,'Input - companies list'!B:L,11,FALSE)</f>
        <v/>
      </c>
    </row>
    <row r="311" spans="1:12">
      <c r="E311" s="3" t="n"/>
      <c r="L311" s="16">
        <f>VLOOKUP(B311,'Input - companies list'!B:L,11,FALSE)</f>
        <v/>
      </c>
    </row>
    <row r="312" spans="1:12">
      <c r="E312" s="3" t="n"/>
      <c r="L312" s="16">
        <f>VLOOKUP(B312,'Input - companies list'!B:L,11,FALSE)</f>
        <v/>
      </c>
    </row>
    <row r="313" spans="1:12">
      <c r="E313" s="3" t="n"/>
      <c r="L313" s="16">
        <f>VLOOKUP(B313,'Input - companies list'!B:L,11,FALSE)</f>
        <v/>
      </c>
    </row>
    <row r="314" spans="1:12">
      <c r="E314" s="3" t="n"/>
      <c r="L314" s="16">
        <f>VLOOKUP(B314,'Input - companies list'!B:L,11,FALSE)</f>
        <v/>
      </c>
    </row>
    <row r="315" spans="1:12">
      <c r="E315" s="3" t="n"/>
      <c r="L315" s="16">
        <f>VLOOKUP(B315,'Input - companies list'!B:L,11,FALSE)</f>
        <v/>
      </c>
    </row>
    <row r="316" spans="1:12">
      <c r="E316" s="3" t="n"/>
      <c r="L316" s="16">
        <f>VLOOKUP(B316,'Input - companies list'!B:L,11,FALSE)</f>
        <v/>
      </c>
    </row>
    <row r="317" spans="1:12">
      <c r="E317" s="3" t="n"/>
      <c r="L317" s="16">
        <f>VLOOKUP(B317,'Input - companies list'!B:L,11,FALSE)</f>
        <v/>
      </c>
    </row>
    <row r="318" spans="1:12">
      <c r="E318" s="3" t="n"/>
      <c r="L318" s="16">
        <f>VLOOKUP(B318,'Input - companies list'!B:L,11,FALSE)</f>
        <v/>
      </c>
    </row>
    <row r="319" spans="1:12">
      <c r="B319" s="2" t="n"/>
      <c r="E319" s="3" t="n"/>
      <c r="L319" s="16">
        <f>VLOOKUP(B319,'Input - companies list'!B:L,11,FALSE)</f>
        <v/>
      </c>
    </row>
    <row r="320" spans="1:12">
      <c r="E320" s="3" t="n"/>
      <c r="L320" s="16">
        <f>VLOOKUP(B320,'Input - companies list'!B:L,11,FALSE)</f>
        <v/>
      </c>
    </row>
    <row r="321" spans="1:12">
      <c r="E321" s="3" t="n"/>
      <c r="L321" s="16">
        <f>VLOOKUP(B321,'Input - companies list'!B:L,11,FALSE)</f>
        <v/>
      </c>
    </row>
    <row r="322" spans="1:12">
      <c r="E322" s="3" t="n"/>
      <c r="L322" s="16">
        <f>VLOOKUP(B322,'Input - companies list'!B:L,11,FALSE)</f>
        <v/>
      </c>
    </row>
    <row r="323" spans="1:12">
      <c r="E323" s="3" t="n"/>
      <c r="L323" s="16">
        <f>VLOOKUP(B323,'Input - companies list'!B:L,11,FALSE)</f>
        <v/>
      </c>
    </row>
    <row r="324" spans="1:12">
      <c r="B324" s="2" t="n"/>
      <c r="E324" s="3" t="n"/>
      <c r="L324" s="16">
        <f>VLOOKUP(B324,'Input - companies list'!B:L,11,FALSE)</f>
        <v/>
      </c>
    </row>
    <row r="325" spans="1:12">
      <c r="E325" s="3" t="n"/>
      <c r="L325" s="16">
        <f>VLOOKUP(B325,'Input - companies list'!B:L,11,FALSE)</f>
        <v/>
      </c>
    </row>
    <row r="326" spans="1:12">
      <c r="L326" s="16">
        <f>VLOOKUP(B326,'Input - companies list'!B:L,11,FALSE)</f>
        <v/>
      </c>
    </row>
    <row r="327" spans="1:12">
      <c r="E327" s="3" t="n"/>
      <c r="L327" s="16">
        <f>VLOOKUP(B327,'Input - companies list'!B:L,11,FALSE)</f>
        <v/>
      </c>
    </row>
    <row r="328" spans="1:12">
      <c r="L328" s="16">
        <f>VLOOKUP(B328,'Input - companies list'!B:L,11,FALSE)</f>
        <v/>
      </c>
    </row>
    <row r="329" spans="1:12">
      <c r="L329" s="16">
        <f>VLOOKUP(B329,'Input - companies list'!B:L,11,FALSE)</f>
        <v/>
      </c>
    </row>
    <row r="330" spans="1:12">
      <c r="L330" s="16">
        <f>VLOOKUP(B330,'Input - companies list'!B:L,11,FALSE)</f>
        <v/>
      </c>
    </row>
    <row r="331" spans="1:12">
      <c r="L331" s="16">
        <f>VLOOKUP(B331,'Input - companies list'!B:L,11,FALSE)</f>
        <v/>
      </c>
    </row>
    <row r="332" spans="1:12">
      <c r="L332" s="16">
        <f>VLOOKUP(B332,'Input - companies list'!B:L,11,FALSE)</f>
        <v/>
      </c>
    </row>
    <row r="333" spans="1:12">
      <c r="L333" s="16">
        <f>VLOOKUP(B333,'Input - companies list'!B:L,11,FALSE)</f>
        <v/>
      </c>
    </row>
    <row r="334" spans="1:12">
      <c r="L334" s="16">
        <f>VLOOKUP(B334,'Input - companies list'!B:L,11,FALSE)</f>
        <v/>
      </c>
    </row>
    <row r="335" spans="1:12">
      <c r="L335" s="16">
        <f>VLOOKUP(B335,'Input - companies list'!B:L,11,FALSE)</f>
        <v/>
      </c>
    </row>
    <row r="336" spans="1:12">
      <c r="L336" s="16">
        <f>VLOOKUP(B336,'Input - companies list'!B:L,11,FALSE)</f>
        <v/>
      </c>
    </row>
    <row r="337" spans="1:12">
      <c r="L337" s="16">
        <f>VLOOKUP(B337,'Input - companies list'!B:L,11,FALSE)</f>
        <v/>
      </c>
    </row>
    <row r="338" spans="1:12">
      <c r="L338" s="16">
        <f>VLOOKUP(B338,'Input - companies list'!B:L,11,FALSE)</f>
        <v/>
      </c>
    </row>
    <row r="339" spans="1:12">
      <c r="L339" s="16">
        <f>VLOOKUP(B339,'Input - companies list'!B:L,11,FALSE)</f>
        <v/>
      </c>
    </row>
    <row r="340" spans="1:12">
      <c r="L340" s="16">
        <f>VLOOKUP(B340,'Input - companies list'!B:L,11,FALSE)</f>
        <v/>
      </c>
    </row>
    <row r="341" spans="1:12">
      <c r="L341" s="16">
        <f>VLOOKUP(B341,'Input - companies list'!B:L,11,FALSE)</f>
        <v/>
      </c>
    </row>
    <row r="342" spans="1:12">
      <c r="L342" s="16">
        <f>VLOOKUP(B342,'Input - companies list'!B:L,11,FALSE)</f>
        <v/>
      </c>
    </row>
    <row r="343" spans="1:12">
      <c r="L343" s="16">
        <f>VLOOKUP(B343,'Input - companies list'!B:L,11,FALSE)</f>
        <v/>
      </c>
    </row>
    <row r="344" spans="1:12">
      <c r="L344" s="16">
        <f>VLOOKUP(B344,'Input - companies list'!B:L,11,FALSE)</f>
        <v/>
      </c>
    </row>
    <row r="345" spans="1:12">
      <c r="L345" s="16">
        <f>VLOOKUP(B345,'Input - companies list'!B:L,11,FALSE)</f>
        <v/>
      </c>
    </row>
    <row r="346" spans="1:12">
      <c r="L346" s="16">
        <f>VLOOKUP(B346,'Input - companies list'!B:L,11,FALSE)</f>
        <v/>
      </c>
    </row>
    <row r="347" spans="1:12">
      <c r="L347" s="16">
        <f>VLOOKUP(B347,'Input - companies list'!B:L,11,FALSE)</f>
        <v/>
      </c>
    </row>
    <row r="348" spans="1:12">
      <c r="L348" s="16">
        <f>VLOOKUP(B348,'Input - companies list'!B:L,11,FALSE)</f>
        <v/>
      </c>
    </row>
    <row r="349" spans="1:12">
      <c r="L349" s="16">
        <f>VLOOKUP(B349,'Input - companies list'!B:L,11,FALSE)</f>
        <v/>
      </c>
    </row>
    <row r="350" spans="1:12">
      <c r="L350" s="16">
        <f>VLOOKUP(B350,'Input - companies list'!B:L,11,FALSE)</f>
        <v/>
      </c>
    </row>
    <row r="351" spans="1:12">
      <c r="L351" s="16">
        <f>VLOOKUP(B351,'Input - companies list'!B:L,11,FALSE)</f>
        <v/>
      </c>
    </row>
    <row r="352" spans="1:12">
      <c r="L352" s="16">
        <f>VLOOKUP(B352,'Input - companies list'!B:L,11,FALSE)</f>
        <v/>
      </c>
    </row>
    <row r="353" spans="1:12">
      <c r="L353" s="16">
        <f>VLOOKUP(B353,'Input - companies list'!B:L,11,FALSE)</f>
        <v/>
      </c>
    </row>
    <row r="354" spans="1:12">
      <c r="L354" s="16">
        <f>VLOOKUP(B354,'Input - companies list'!B:L,11,FALSE)</f>
        <v/>
      </c>
    </row>
    <row r="355" spans="1:12">
      <c r="L355" s="16">
        <f>VLOOKUP(B355,'Input - companies list'!B:L,11,FALSE)</f>
        <v/>
      </c>
    </row>
    <row r="356" spans="1:12">
      <c r="L356" s="16">
        <f>VLOOKUP(B356,'Input - companies list'!B:L,11,FALSE)</f>
        <v/>
      </c>
    </row>
    <row r="357" spans="1:12">
      <c r="L357" s="16">
        <f>VLOOKUP(B357,'Input - companies list'!B:L,11,FALSE)</f>
        <v/>
      </c>
    </row>
    <row r="358" spans="1:12">
      <c r="L358" s="16">
        <f>VLOOKUP(B358,'Input - companies list'!B:L,11,FALSE)</f>
        <v/>
      </c>
    </row>
    <row r="359" spans="1:12">
      <c r="L359" s="16">
        <f>VLOOKUP(B359,'Input - companies list'!B:L,11,FALSE)</f>
        <v/>
      </c>
    </row>
    <row r="360" spans="1:12">
      <c r="L360" s="16">
        <f>VLOOKUP(B360,'Input - companies list'!B:L,11,FALSE)</f>
        <v/>
      </c>
    </row>
    <row r="361" spans="1:12">
      <c r="L361" s="16">
        <f>VLOOKUP(B361,'Input - companies list'!B:L,11,FALSE)</f>
        <v/>
      </c>
    </row>
    <row r="362" spans="1:12">
      <c r="L362" s="16">
        <f>VLOOKUP(B362,'Input - companies list'!B:L,11,FALSE)</f>
        <v/>
      </c>
    </row>
    <row r="363" spans="1:12">
      <c r="L363" s="16">
        <f>VLOOKUP(B363,'Input - companies list'!B:L,11,FALSE)</f>
        <v/>
      </c>
    </row>
    <row r="364" spans="1:12">
      <c r="L364" s="16">
        <f>VLOOKUP(B364,'Input - companies list'!B:L,11,FALSE)</f>
        <v/>
      </c>
    </row>
    <row r="365" spans="1:12">
      <c r="L365" s="16">
        <f>VLOOKUP(B365,'Input - companies list'!B:L,11,FALSE)</f>
        <v/>
      </c>
    </row>
    <row r="366" spans="1:12">
      <c r="L366" s="16">
        <f>VLOOKUP(B366,'Input - companies list'!B:L,11,FALSE)</f>
        <v/>
      </c>
    </row>
    <row r="367" spans="1:12">
      <c r="L367" s="16">
        <f>VLOOKUP(B367,'Input - companies list'!B:L,11,FALSE)</f>
        <v/>
      </c>
    </row>
    <row r="368" spans="1:12">
      <c r="L368" s="16">
        <f>VLOOKUP(B368,'Input - companies list'!B:L,11,FALSE)</f>
        <v/>
      </c>
    </row>
    <row r="369" spans="1:12">
      <c r="L369" s="16">
        <f>VLOOKUP(B369,'Input - companies list'!B:L,11,FALSE)</f>
        <v/>
      </c>
    </row>
    <row r="370" spans="1:12">
      <c r="L370" s="16">
        <f>VLOOKUP(B370,'Input - companies list'!B:L,11,FALSE)</f>
        <v/>
      </c>
    </row>
    <row r="371" spans="1:12">
      <c r="L371" s="16">
        <f>VLOOKUP(B371,'Input - companies list'!B:L,11,FALSE)</f>
        <v/>
      </c>
    </row>
    <row r="372" spans="1:12">
      <c r="L372" s="16">
        <f>VLOOKUP(B372,'Input - companies list'!B:L,11,FALSE)</f>
        <v/>
      </c>
    </row>
    <row r="373" spans="1:12">
      <c r="L373" s="16">
        <f>VLOOKUP(B373,'Input - companies list'!B:L,11,FALSE)</f>
        <v/>
      </c>
    </row>
    <row r="374" spans="1:12">
      <c r="L374" s="16">
        <f>VLOOKUP(B374,'Input - companies list'!B:L,11,FALSE)</f>
        <v/>
      </c>
    </row>
    <row r="375" spans="1:12">
      <c r="L375" s="16">
        <f>VLOOKUP(B375,'Input - companies list'!B:L,11,FALSE)</f>
        <v/>
      </c>
    </row>
    <row r="376" spans="1:12">
      <c r="L376" s="16">
        <f>VLOOKUP(B376,'Input - companies list'!B:L,11,FALSE)</f>
        <v/>
      </c>
    </row>
    <row r="377" spans="1:12">
      <c r="L377" s="16">
        <f>VLOOKUP(B377,'Input - companies list'!B:L,11,FALSE)</f>
        <v/>
      </c>
    </row>
    <row r="378" spans="1:12">
      <c r="L378" s="16">
        <f>VLOOKUP(B378,'Input - companies list'!B:L,11,FALSE)</f>
        <v/>
      </c>
    </row>
    <row r="379" spans="1:12">
      <c r="L379" s="16">
        <f>VLOOKUP(B379,'Input - companies list'!B:L,11,FALSE)</f>
        <v/>
      </c>
    </row>
    <row r="380" spans="1:12">
      <c r="L380" s="16">
        <f>VLOOKUP(B380,'Input - companies list'!B:L,11,FALSE)</f>
        <v/>
      </c>
    </row>
    <row r="381" spans="1:12">
      <c r="L381" s="16">
        <f>VLOOKUP(B381,'Input - companies list'!B:L,11,FALSE)</f>
        <v/>
      </c>
    </row>
    <row r="382" spans="1:12">
      <c r="L382" s="16">
        <f>VLOOKUP(B382,'Input - companies list'!B:L,11,FALSE)</f>
        <v/>
      </c>
    </row>
    <row r="383" spans="1:12">
      <c r="L383" s="16">
        <f>VLOOKUP(B383,'Input - companies list'!B:L,11,FALSE)</f>
        <v/>
      </c>
    </row>
    <row r="384" spans="1:12">
      <c r="L384" s="16">
        <f>VLOOKUP(B384,'Input - companies list'!B:L,11,FALSE)</f>
        <v/>
      </c>
    </row>
    <row r="385" spans="1:12">
      <c r="L385" s="16">
        <f>VLOOKUP(B385,'Input - companies list'!B:L,11,FALSE)</f>
        <v/>
      </c>
    </row>
    <row r="386" spans="1:12">
      <c r="L386" s="16">
        <f>VLOOKUP(B386,'Input - companies list'!B:L,11,FALSE)</f>
        <v/>
      </c>
    </row>
    <row r="387" spans="1:12">
      <c r="L387" s="16">
        <f>VLOOKUP(B387,'Input - companies list'!B:L,11,FALSE)</f>
        <v/>
      </c>
    </row>
    <row r="388" spans="1:12">
      <c r="L388" s="16">
        <f>VLOOKUP(B388,'Input - companies list'!B:L,11,FALSE)</f>
        <v/>
      </c>
    </row>
    <row r="389" spans="1:12">
      <c r="L389" s="16">
        <f>VLOOKUP(B389,'Input - companies list'!B:L,11,FALSE)</f>
        <v/>
      </c>
    </row>
    <row r="390" spans="1:12">
      <c r="L390" s="16">
        <f>VLOOKUP(B390,'Input - companies list'!B:L,11,FALSE)</f>
        <v/>
      </c>
    </row>
    <row r="391" spans="1:12">
      <c r="L391" s="16">
        <f>VLOOKUP(B391,'Input - companies list'!B:L,11,FALSE)</f>
        <v/>
      </c>
    </row>
    <row r="392" spans="1:12">
      <c r="L392" s="16">
        <f>VLOOKUP(B392,'Input - companies list'!B:L,11,FALSE)</f>
        <v/>
      </c>
    </row>
    <row r="393" spans="1:12">
      <c r="L393" s="16">
        <f>VLOOKUP(B393,'Input - companies list'!B:L,11,FALSE)</f>
        <v/>
      </c>
    </row>
    <row r="394" spans="1:12">
      <c r="L394" s="16">
        <f>VLOOKUP(B394,'Input - companies list'!B:L,11,FALSE)</f>
        <v/>
      </c>
    </row>
    <row r="395" spans="1:12">
      <c r="L395" s="16">
        <f>VLOOKUP(B395,'Input - companies list'!B:L,11,FALSE)</f>
        <v/>
      </c>
    </row>
    <row r="396" spans="1:12">
      <c r="L396" s="16">
        <f>VLOOKUP(B396,'Input - companies list'!B:L,11,FALSE)</f>
        <v/>
      </c>
    </row>
    <row r="397" spans="1:12">
      <c r="L397" s="16">
        <f>VLOOKUP(B397,'Input - companies list'!B:L,11,FALSE)</f>
        <v/>
      </c>
    </row>
    <row r="398" spans="1:12">
      <c r="L398" s="16">
        <f>VLOOKUP(B398,'Input - companies list'!B:L,11,FALSE)</f>
        <v/>
      </c>
    </row>
    <row r="399" spans="1:12">
      <c r="L399" s="16">
        <f>VLOOKUP(B399,'Input - companies list'!B:L,11,FALSE)</f>
        <v/>
      </c>
    </row>
    <row r="400" spans="1:12">
      <c r="L400" s="16">
        <f>VLOOKUP(B400,'Input - companies list'!B:L,11,FALSE)</f>
        <v/>
      </c>
    </row>
    <row r="401" spans="1:12">
      <c r="L401" s="16">
        <f>VLOOKUP(B401,'Input - companies list'!B:L,11,FALSE)</f>
        <v/>
      </c>
    </row>
    <row r="402" spans="1:12">
      <c r="L402" s="16">
        <f>VLOOKUP(B402,'Input - companies list'!B:L,11,FALSE)</f>
        <v/>
      </c>
    </row>
    <row r="403" spans="1:12">
      <c r="L403" s="16">
        <f>VLOOKUP(B403,'Input - companies list'!B:L,11,FALSE)</f>
        <v/>
      </c>
    </row>
    <row r="404" spans="1:12">
      <c r="L404" s="16">
        <f>VLOOKUP(B404,'Input - companies list'!B:L,11,FALSE)</f>
        <v/>
      </c>
    </row>
    <row r="405" spans="1:12">
      <c r="L405" s="16">
        <f>VLOOKUP(B405,'Input - companies list'!B:L,11,FALSE)</f>
        <v/>
      </c>
    </row>
    <row r="406" spans="1:12">
      <c r="L406" s="16">
        <f>VLOOKUP(B406,'Input - companies list'!B:L,11,FALSE)</f>
        <v/>
      </c>
    </row>
    <row r="407" spans="1:12">
      <c r="L407" s="16">
        <f>VLOOKUP(B407,'Input - companies list'!B:L,11,FALSE)</f>
        <v/>
      </c>
    </row>
    <row r="408" spans="1:12">
      <c r="L408" s="16">
        <f>VLOOKUP(B408,'Input - companies list'!B:L,11,FALSE)</f>
        <v/>
      </c>
    </row>
    <row r="409" spans="1:12">
      <c r="L409" s="16">
        <f>VLOOKUP(B409,'Input - companies list'!B:L,11,FALSE)</f>
        <v/>
      </c>
    </row>
    <row r="410" spans="1:12">
      <c r="L410" s="16">
        <f>VLOOKUP(B410,'Input - companies list'!B:L,11,FALSE)</f>
        <v/>
      </c>
    </row>
    <row r="411" spans="1:12">
      <c r="L411" s="16">
        <f>VLOOKUP(B411,'Input - companies list'!B:L,11,FALSE)</f>
        <v/>
      </c>
    </row>
    <row r="412" spans="1:12">
      <c r="L412" s="16">
        <f>VLOOKUP(B412,'Input - companies list'!B:L,11,FALSE)</f>
        <v/>
      </c>
    </row>
    <row r="413" spans="1:12">
      <c r="L413" s="16">
        <f>VLOOKUP(B413,'Input - companies list'!B:L,11,FALSE)</f>
        <v/>
      </c>
    </row>
    <row r="414" spans="1:12">
      <c r="L414" s="16">
        <f>VLOOKUP(B414,'Input - companies list'!B:L,11,FALSE)</f>
        <v/>
      </c>
    </row>
    <row r="415" spans="1:12">
      <c r="L415" s="16">
        <f>VLOOKUP(B415,'Input - companies list'!B:L,11,FALSE)</f>
        <v/>
      </c>
    </row>
    <row r="416" spans="1:12">
      <c r="L416" s="16">
        <f>VLOOKUP(B416,'Input - companies list'!B:L,11,FALSE)</f>
        <v/>
      </c>
    </row>
    <row r="417" spans="1:12">
      <c r="L417" s="16">
        <f>VLOOKUP(B417,'Input - companies list'!B:L,11,FALSE)</f>
        <v/>
      </c>
    </row>
    <row r="418" spans="1:12">
      <c r="L418" s="16">
        <f>VLOOKUP(B418,'Input - companies list'!B:L,11,FALSE)</f>
        <v/>
      </c>
    </row>
    <row r="419" spans="1:12">
      <c r="L419" s="16">
        <f>VLOOKUP(B419,'Input - companies list'!B:L,11,FALSE)</f>
        <v/>
      </c>
    </row>
    <row r="420" spans="1:12">
      <c r="L420" s="16">
        <f>VLOOKUP(B420,'Input - companies list'!B:L,11,FALSE)</f>
        <v/>
      </c>
    </row>
    <row r="421" spans="1:12">
      <c r="L421" s="16">
        <f>VLOOKUP(B421,'Input - companies list'!B:L,11,FALSE)</f>
        <v/>
      </c>
    </row>
    <row r="422" spans="1:12">
      <c r="L422" s="16">
        <f>VLOOKUP(B422,'Input - companies list'!B:L,11,FALSE)</f>
        <v/>
      </c>
    </row>
    <row r="423" spans="1:12">
      <c r="L423" s="16">
        <f>VLOOKUP(B423,'Input - companies list'!B:L,11,FALSE)</f>
        <v/>
      </c>
    </row>
    <row r="424" spans="1:12">
      <c r="L424" s="16">
        <f>VLOOKUP(B424,'Input - companies list'!B:L,11,FALSE)</f>
        <v/>
      </c>
    </row>
    <row r="425" spans="1:12">
      <c r="L425" s="16">
        <f>VLOOKUP(B425,'Input - companies list'!B:L,11,FALSE)</f>
        <v/>
      </c>
    </row>
    <row r="426" spans="1:12">
      <c r="L426" s="16">
        <f>VLOOKUP(B426,'Input - companies list'!B:L,11,FALSE)</f>
        <v/>
      </c>
    </row>
    <row r="427" spans="1:12">
      <c r="L427" s="16">
        <f>VLOOKUP(B427,'Input - companies list'!B:L,11,FALSE)</f>
        <v/>
      </c>
    </row>
    <row r="428" spans="1:12">
      <c r="L428" s="16">
        <f>VLOOKUP(B428,'Input - companies list'!B:L,11,FALSE)</f>
        <v/>
      </c>
    </row>
    <row r="429" spans="1:12">
      <c r="L429" s="16">
        <f>VLOOKUP(B429,'Input - companies list'!B:L,11,FALSE)</f>
        <v/>
      </c>
    </row>
    <row r="430" spans="1:12">
      <c r="L430" s="16">
        <f>VLOOKUP(B430,'Input - companies list'!B:L,11,FALSE)</f>
        <v/>
      </c>
    </row>
    <row r="431" spans="1:12">
      <c r="L431" s="16">
        <f>VLOOKUP(B431,'Input - companies list'!B:L,11,FALSE)</f>
        <v/>
      </c>
    </row>
    <row r="432" spans="1:12">
      <c r="L432" s="16">
        <f>VLOOKUP(B432,'Input - companies list'!B:L,11,FALSE)</f>
        <v/>
      </c>
    </row>
    <row r="433" spans="1:12">
      <c r="L433" s="16">
        <f>VLOOKUP(B433,'Input - companies list'!B:L,11,FALSE)</f>
        <v/>
      </c>
    </row>
    <row r="434" spans="1:12">
      <c r="L434" s="16">
        <f>VLOOKUP(B434,'Input - companies list'!B:L,11,FALSE)</f>
        <v/>
      </c>
    </row>
    <row r="435" spans="1:12">
      <c r="L435" s="16">
        <f>VLOOKUP(B435,'Input - companies list'!B:L,11,FALSE)</f>
        <v/>
      </c>
    </row>
    <row r="436" spans="1:12">
      <c r="L436" s="16">
        <f>VLOOKUP(B436,'Input - companies list'!B:L,11,FALSE)</f>
        <v/>
      </c>
    </row>
    <row r="437" spans="1:12">
      <c r="L437" s="16">
        <f>VLOOKUP(B437,'Input - companies list'!B:L,11,FALSE)</f>
        <v/>
      </c>
    </row>
    <row r="438" spans="1:12">
      <c r="L438" s="16">
        <f>VLOOKUP(B438,'Input - companies list'!B:L,11,FALSE)</f>
        <v/>
      </c>
    </row>
    <row r="439" spans="1:12">
      <c r="L439" s="16">
        <f>VLOOKUP(B439,'Input - companies list'!B:L,11,FALSE)</f>
        <v/>
      </c>
    </row>
    <row r="440" spans="1:12">
      <c r="L440" s="16">
        <f>VLOOKUP(B440,'Input - companies list'!B:L,11,FALSE)</f>
        <v/>
      </c>
    </row>
    <row r="441" spans="1:12">
      <c r="L441" s="16">
        <f>VLOOKUP(B441,'Input - companies list'!B:L,11,FALSE)</f>
        <v/>
      </c>
    </row>
    <row r="442" spans="1:12">
      <c r="L442" s="16">
        <f>VLOOKUP(B442,'Input - companies list'!B:L,11,FALSE)</f>
        <v/>
      </c>
    </row>
    <row r="443" spans="1:12">
      <c r="L443" s="16">
        <f>VLOOKUP(B443,'Input - companies list'!B:L,11,FALSE)</f>
        <v/>
      </c>
    </row>
    <row r="444" spans="1:12">
      <c r="L444" s="16">
        <f>VLOOKUP(B444,'Input - companies list'!B:L,11,FALSE)</f>
        <v/>
      </c>
    </row>
    <row r="445" spans="1:12">
      <c r="L445" s="16">
        <f>VLOOKUP(B445,'Input - companies list'!B:L,11,FALSE)</f>
        <v/>
      </c>
    </row>
    <row r="446" spans="1:12">
      <c r="L446" s="16">
        <f>VLOOKUP(B446,'Input - companies list'!B:L,11,FALSE)</f>
        <v/>
      </c>
    </row>
    <row r="447" spans="1:12">
      <c r="L447" s="16">
        <f>VLOOKUP(B447,'Input - companies list'!B:L,11,FALSE)</f>
        <v/>
      </c>
    </row>
    <row r="448" spans="1:12">
      <c r="L448" s="16">
        <f>VLOOKUP(B448,'Input - companies list'!B:L,11,FALSE)</f>
        <v/>
      </c>
    </row>
    <row r="449" spans="1:12">
      <c r="L449" s="16">
        <f>VLOOKUP(B449,'Input - companies list'!B:L,11,FALSE)</f>
        <v/>
      </c>
    </row>
    <row r="450" spans="1:12">
      <c r="L450" s="16">
        <f>VLOOKUP(B450,'Input - companies list'!B:L,11,FALSE)</f>
        <v/>
      </c>
    </row>
    <row r="451" spans="1:12">
      <c r="L451" s="16">
        <f>VLOOKUP(B451,'Input - companies list'!B:L,11,FALSE)</f>
        <v/>
      </c>
    </row>
    <row r="452" spans="1:12">
      <c r="L452" s="16">
        <f>VLOOKUP(B452,'Input - companies list'!B:L,11,FALSE)</f>
        <v/>
      </c>
    </row>
    <row r="453" spans="1:12">
      <c r="L453" s="16">
        <f>VLOOKUP(B453,'Input - companies list'!B:L,11,FALSE)</f>
        <v/>
      </c>
    </row>
    <row r="454" spans="1:12">
      <c r="L454" s="16">
        <f>VLOOKUP(B454,'Input - companies list'!B:L,11,FALSE)</f>
        <v/>
      </c>
    </row>
    <row r="455" spans="1:12">
      <c r="L455" s="16">
        <f>VLOOKUP(B455,'Input - companies list'!B:L,11,FALSE)</f>
        <v/>
      </c>
    </row>
    <row r="456" spans="1:12">
      <c r="L456" s="16">
        <f>VLOOKUP(B456,'Input - companies list'!B:L,11,FALSE)</f>
        <v/>
      </c>
    </row>
    <row r="457" spans="1:12">
      <c r="L457" s="16">
        <f>VLOOKUP(B457,'Input - companies list'!B:L,11,FALSE)</f>
        <v/>
      </c>
    </row>
    <row r="458" spans="1:12">
      <c r="L458" s="16">
        <f>VLOOKUP(B458,'Input - companies list'!B:L,11,FALSE)</f>
        <v/>
      </c>
    </row>
    <row r="459" spans="1:12">
      <c r="L459" s="16">
        <f>VLOOKUP(B459,'Input - companies list'!B:L,11,FALSE)</f>
        <v/>
      </c>
    </row>
    <row r="460" spans="1:12">
      <c r="L460" s="16">
        <f>VLOOKUP(B460,'Input - companies list'!B:L,11,FALSE)</f>
        <v/>
      </c>
    </row>
    <row r="461" spans="1:12">
      <c r="L461" s="16">
        <f>VLOOKUP(B461,'Input - companies list'!B:L,11,FALSE)</f>
        <v/>
      </c>
    </row>
    <row r="462" spans="1:12">
      <c r="L462" s="16">
        <f>VLOOKUP(B462,'Input - companies list'!B:L,11,FALSE)</f>
        <v/>
      </c>
    </row>
    <row r="463" spans="1:12">
      <c r="L463" s="16">
        <f>VLOOKUP(B463,'Input - companies list'!B:L,11,FALSE)</f>
        <v/>
      </c>
    </row>
    <row r="464" spans="1:12">
      <c r="L464" s="16">
        <f>VLOOKUP(B464,'Input - companies list'!B:L,11,FALSE)</f>
        <v/>
      </c>
    </row>
    <row r="465" spans="1:12">
      <c r="L465" s="16">
        <f>VLOOKUP(B465,'Input - companies list'!B:L,11,FALSE)</f>
        <v/>
      </c>
    </row>
    <row r="466" spans="1:12">
      <c r="L466" s="16">
        <f>VLOOKUP(B466,'Input - companies list'!B:L,11,FALSE)</f>
        <v/>
      </c>
    </row>
    <row r="467" spans="1:12">
      <c r="L467" s="16">
        <f>VLOOKUP(B467,'Input - companies list'!B:L,11,FALSE)</f>
        <v/>
      </c>
    </row>
    <row r="468" spans="1:12">
      <c r="L468" s="16">
        <f>VLOOKUP(B468,'Input - companies list'!B:L,11,FALSE)</f>
        <v/>
      </c>
    </row>
    <row r="469" spans="1:12">
      <c r="L469" s="16">
        <f>VLOOKUP(B469,'Input - companies list'!B:L,11,FALSE)</f>
        <v/>
      </c>
    </row>
    <row r="470" spans="1:12">
      <c r="L470" s="16">
        <f>VLOOKUP(B470,'Input - companies list'!B:L,11,FALSE)</f>
        <v/>
      </c>
    </row>
    <row r="471" spans="1:12">
      <c r="L471" s="16">
        <f>VLOOKUP(B471,'Input - companies list'!B:L,11,FALSE)</f>
        <v/>
      </c>
    </row>
    <row r="472" spans="1:12">
      <c r="L472" s="16">
        <f>VLOOKUP(B472,'Input - companies list'!B:L,11,FALSE)</f>
        <v/>
      </c>
    </row>
    <row r="473" spans="1:12">
      <c r="L473" s="16">
        <f>VLOOKUP(B473,'Input - companies list'!B:L,11,FALSE)</f>
        <v/>
      </c>
    </row>
    <row r="474" spans="1:12">
      <c r="L474" s="16">
        <f>VLOOKUP(B474,'Input - companies list'!B:L,11,FALSE)</f>
        <v/>
      </c>
    </row>
    <row r="475" spans="1:12">
      <c r="L475" s="16">
        <f>VLOOKUP(B475,'Input - companies list'!B:L,11,FALSE)</f>
        <v/>
      </c>
    </row>
    <row r="476" spans="1:12">
      <c r="L476" s="16">
        <f>VLOOKUP(B476,'Input - companies list'!B:L,11,FALSE)</f>
        <v/>
      </c>
    </row>
    <row r="477" spans="1:12">
      <c r="L477" s="16">
        <f>VLOOKUP(B477,'Input - companies list'!B:L,11,FALSE)</f>
        <v/>
      </c>
    </row>
    <row r="478" spans="1:12">
      <c r="L478" s="16">
        <f>VLOOKUP(B478,'Input - companies list'!B:L,11,FALSE)</f>
        <v/>
      </c>
    </row>
    <row r="479" spans="1:12">
      <c r="L479" s="16">
        <f>VLOOKUP(B479,'Input - companies list'!B:L,11,FALSE)</f>
        <v/>
      </c>
    </row>
    <row r="480" spans="1:12">
      <c r="L480" s="16">
        <f>VLOOKUP(B480,'Input - companies list'!B:L,11,FALSE)</f>
        <v/>
      </c>
    </row>
    <row r="481" spans="1:12">
      <c r="L481" s="16">
        <f>VLOOKUP(B481,'Input - companies list'!B:L,11,FALSE)</f>
        <v/>
      </c>
    </row>
    <row r="482" spans="1:12">
      <c r="L482" s="16">
        <f>VLOOKUP(B482,'Input - companies list'!B:L,11,FALSE)</f>
        <v/>
      </c>
    </row>
    <row r="483" spans="1:12">
      <c r="L483" s="16">
        <f>VLOOKUP(B483,'Input - companies list'!B:L,11,FALSE)</f>
        <v/>
      </c>
    </row>
    <row r="484" spans="1:12">
      <c r="L484" s="16">
        <f>VLOOKUP(B484,'Input - companies list'!B:L,11,FALSE)</f>
        <v/>
      </c>
    </row>
    <row r="485" spans="1:12">
      <c r="L485" s="16">
        <f>VLOOKUP(B485,'Input - companies list'!B:L,11,FALSE)</f>
        <v/>
      </c>
    </row>
    <row r="486" spans="1:12">
      <c r="L486" s="16">
        <f>VLOOKUP(B486,'Input - companies list'!B:L,11,FALSE)</f>
        <v/>
      </c>
    </row>
    <row r="487" spans="1:12">
      <c r="L487" s="16">
        <f>VLOOKUP(B487,'Input - companies list'!B:L,11,FALSE)</f>
        <v/>
      </c>
    </row>
    <row r="488" spans="1:12">
      <c r="L488" s="16">
        <f>VLOOKUP(B488,'Input - companies list'!B:L,11,FALSE)</f>
        <v/>
      </c>
    </row>
    <row r="489" spans="1:12">
      <c r="L489" s="16">
        <f>VLOOKUP(B489,'Input - companies list'!B:L,11,FALSE)</f>
        <v/>
      </c>
    </row>
    <row r="490" spans="1:12">
      <c r="L490" s="16">
        <f>VLOOKUP(B490,'Input - companies list'!B:L,11,FALSE)</f>
        <v/>
      </c>
    </row>
    <row r="491" spans="1:12">
      <c r="L491" s="16">
        <f>VLOOKUP(B491,'Input - companies list'!B:L,11,FALSE)</f>
        <v/>
      </c>
    </row>
    <row r="492" spans="1:12">
      <c r="L492" s="16">
        <f>VLOOKUP(B492,'Input - companies list'!B:L,11,FALSE)</f>
        <v/>
      </c>
    </row>
    <row r="493" spans="1:12">
      <c r="L493" s="16">
        <f>VLOOKUP(B493,'Input - companies list'!B:L,11,FALSE)</f>
        <v/>
      </c>
    </row>
    <row r="494" spans="1:12">
      <c r="L494" s="16">
        <f>VLOOKUP(B494,'Input - companies list'!B:L,11,FALSE)</f>
        <v/>
      </c>
    </row>
    <row r="495" spans="1:12">
      <c r="L495" s="16">
        <f>VLOOKUP(B495,'Input - companies list'!B:L,11,FALSE)</f>
        <v/>
      </c>
    </row>
    <row r="496" spans="1:12">
      <c r="L496" s="16">
        <f>VLOOKUP(B496,'Input - companies list'!B:L,11,FALSE)</f>
        <v/>
      </c>
    </row>
    <row r="497" spans="1:12">
      <c r="L497" s="16">
        <f>VLOOKUP(B497,'Input - companies list'!B:L,11,FALSE)</f>
        <v/>
      </c>
    </row>
    <row r="498" spans="1:12">
      <c r="L498" s="16">
        <f>VLOOKUP(B498,'Input - companies list'!B:L,11,FALSE)</f>
        <v/>
      </c>
    </row>
    <row r="499" spans="1:12">
      <c r="L499" s="16">
        <f>VLOOKUP(B499,'Input - companies list'!B:L,11,FALSE)</f>
        <v/>
      </c>
    </row>
    <row r="500" spans="1:12">
      <c r="L500" s="16">
        <f>VLOOKUP(B500,'Input - companies list'!B:L,11,FALSE)</f>
        <v/>
      </c>
    </row>
    <row r="501" spans="1:12">
      <c r="L501" s="16">
        <f>VLOOKUP(B501,'Input - companies list'!B:L,11,FALSE)</f>
        <v/>
      </c>
    </row>
    <row r="502" spans="1:12">
      <c r="L502" s="16">
        <f>VLOOKUP(B502,'Input - companies list'!B:L,11,FALSE)</f>
        <v/>
      </c>
    </row>
    <row r="503" spans="1:12">
      <c r="L503" s="16">
        <f>VLOOKUP(B503,'Input - companies list'!B:L,11,FALSE)</f>
        <v/>
      </c>
    </row>
    <row r="504" spans="1:12">
      <c r="L504" s="16">
        <f>VLOOKUP(B504,'Input - companies list'!B:L,11,FALSE)</f>
        <v/>
      </c>
    </row>
    <row r="505" spans="1:12">
      <c r="L505" s="16">
        <f>VLOOKUP(B505,'Input - companies list'!B:L,11,FALSE)</f>
        <v/>
      </c>
    </row>
    <row r="506" spans="1:12">
      <c r="L506" s="16">
        <f>VLOOKUP(B506,'Input - companies list'!B:L,11,FALSE)</f>
        <v/>
      </c>
    </row>
    <row r="507" spans="1:12">
      <c r="L507" s="16">
        <f>VLOOKUP(B507,'Input - companies list'!B:L,11,FALSE)</f>
        <v/>
      </c>
    </row>
    <row r="508" spans="1:12">
      <c r="L508" s="16">
        <f>VLOOKUP(B508,'Input - companies list'!B:L,11,FALSE)</f>
        <v/>
      </c>
    </row>
    <row r="509" spans="1:12">
      <c r="L509" s="16">
        <f>VLOOKUP(B509,'Input - companies list'!B:L,11,FALSE)</f>
        <v/>
      </c>
    </row>
    <row r="510" spans="1:12">
      <c r="L510" s="16">
        <f>VLOOKUP(B510,'Input - companies list'!B:L,11,FALSE)</f>
        <v/>
      </c>
    </row>
    <row r="511" spans="1:12">
      <c r="L511" s="16">
        <f>VLOOKUP(B511,'Input - companies list'!B:L,11,FALSE)</f>
        <v/>
      </c>
    </row>
    <row r="512" spans="1:12">
      <c r="L512" s="16">
        <f>VLOOKUP(B512,'Input - companies list'!B:L,11,FALSE)</f>
        <v/>
      </c>
    </row>
    <row r="513" spans="1:12">
      <c r="L513" s="16">
        <f>VLOOKUP(B513,'Input - companies list'!B:L,11,FALSE)</f>
        <v/>
      </c>
    </row>
    <row r="514" spans="1:12">
      <c r="L514" s="16">
        <f>VLOOKUP(B514,'Input - companies list'!B:L,11,FALSE)</f>
        <v/>
      </c>
    </row>
    <row r="515" spans="1:12">
      <c r="L515" s="16">
        <f>VLOOKUP(B515,'Input - companies list'!B:L,11,FALSE)</f>
        <v/>
      </c>
    </row>
    <row r="516" spans="1:12">
      <c r="L516" s="16">
        <f>VLOOKUP(B516,'Input - companies list'!B:L,11,FALSE)</f>
        <v/>
      </c>
    </row>
    <row r="517" spans="1:12">
      <c r="L517" s="16">
        <f>VLOOKUP(B517,'Input - companies list'!B:L,11,FALSE)</f>
        <v/>
      </c>
    </row>
    <row r="518" spans="1:12">
      <c r="L518" s="16">
        <f>VLOOKUP(B518,'Input - companies list'!B:L,11,FALSE)</f>
        <v/>
      </c>
    </row>
    <row r="519" spans="1:12">
      <c r="L519" s="16">
        <f>VLOOKUP(B519,'Input - companies list'!B:L,11,FALSE)</f>
        <v/>
      </c>
    </row>
    <row r="520" spans="1:12">
      <c r="L520" s="16">
        <f>VLOOKUP(B520,'Input - companies list'!B:L,11,FALSE)</f>
        <v/>
      </c>
    </row>
    <row r="521" spans="1:12">
      <c r="L521" s="16">
        <f>VLOOKUP(B521,'Input - companies list'!B:L,11,FALSE)</f>
        <v/>
      </c>
    </row>
    <row r="522" spans="1:12">
      <c r="L522" s="16">
        <f>VLOOKUP(B522,'Input - companies list'!B:L,11,FALSE)</f>
        <v/>
      </c>
    </row>
    <row r="523" spans="1:12">
      <c r="L523" s="16">
        <f>VLOOKUP(B523,'Input - companies list'!B:L,11,FALSE)</f>
        <v/>
      </c>
    </row>
    <row r="524" spans="1:12">
      <c r="L524" s="16">
        <f>VLOOKUP(B524,'Input - companies list'!B:L,11,FALSE)</f>
        <v/>
      </c>
    </row>
    <row r="525" spans="1:12">
      <c r="L525" s="16">
        <f>VLOOKUP(B525,'Input - companies list'!B:L,11,FALSE)</f>
        <v/>
      </c>
    </row>
    <row r="526" spans="1:12">
      <c r="L526" s="16">
        <f>VLOOKUP(B526,'Input - companies list'!B:L,11,FALSE)</f>
        <v/>
      </c>
    </row>
    <row r="527" spans="1:12">
      <c r="L527" s="16">
        <f>VLOOKUP(B527,'Input - companies list'!B:L,11,FALSE)</f>
        <v/>
      </c>
    </row>
    <row r="528" spans="1:12">
      <c r="L528" s="16">
        <f>VLOOKUP(B528,'Input - companies list'!B:L,11,FALSE)</f>
        <v/>
      </c>
    </row>
    <row r="529" spans="1:12">
      <c r="L529" s="16">
        <f>VLOOKUP(B529,'Input - companies list'!B:L,11,FALSE)</f>
        <v/>
      </c>
    </row>
    <row r="530" spans="1:12">
      <c r="L530" s="16">
        <f>VLOOKUP(B530,'Input - companies list'!B:L,11,FALSE)</f>
        <v/>
      </c>
    </row>
    <row r="531" spans="1:12">
      <c r="L531" s="16">
        <f>VLOOKUP(B531,'Input - companies list'!B:L,11,FALSE)</f>
        <v/>
      </c>
    </row>
    <row r="532" spans="1:12">
      <c r="L532" s="16">
        <f>VLOOKUP(B532,'Input - companies list'!B:L,11,FALSE)</f>
        <v/>
      </c>
    </row>
    <row r="533" spans="1:12">
      <c r="L533" s="16">
        <f>VLOOKUP(B533,'Input - companies list'!B:L,11,FALSE)</f>
        <v/>
      </c>
    </row>
    <row r="534" spans="1:12">
      <c r="L534" s="16">
        <f>VLOOKUP(B534,'Input - companies list'!B:L,11,FALSE)</f>
        <v/>
      </c>
    </row>
    <row r="535" spans="1:12">
      <c r="L535" s="16">
        <f>VLOOKUP(B535,'Input - companies list'!B:L,11,FALSE)</f>
        <v/>
      </c>
    </row>
    <row r="536" spans="1:12">
      <c r="L536" s="16">
        <f>VLOOKUP(B536,'Input - companies list'!B:L,11,FALSE)</f>
        <v/>
      </c>
    </row>
    <row r="537" spans="1:12">
      <c r="L537" s="16">
        <f>VLOOKUP(B537,'Input - companies list'!B:L,11,FALSE)</f>
        <v/>
      </c>
    </row>
    <row r="538" spans="1:12">
      <c r="L538" s="16">
        <f>VLOOKUP(B538,'Input - companies list'!B:L,11,FALSE)</f>
        <v/>
      </c>
    </row>
    <row r="539" spans="1:12">
      <c r="L539" s="16">
        <f>VLOOKUP(B539,'Input - companies list'!B:L,11,FALSE)</f>
        <v/>
      </c>
    </row>
    <row r="540" spans="1:12">
      <c r="L540" s="16">
        <f>VLOOKUP(B540,'Input - companies list'!B:L,11,FALSE)</f>
        <v/>
      </c>
    </row>
    <row r="541" spans="1:12">
      <c r="L541" s="16">
        <f>VLOOKUP(B541,'Input - companies list'!B:L,11,FALSE)</f>
        <v/>
      </c>
    </row>
    <row r="542" spans="1:12">
      <c r="L542" s="16">
        <f>VLOOKUP(B542,'Input - companies list'!B:L,11,FALSE)</f>
        <v/>
      </c>
    </row>
    <row r="543" spans="1:12">
      <c r="L543" s="16">
        <f>VLOOKUP(B543,'Input - companies list'!B:L,11,FALSE)</f>
        <v/>
      </c>
    </row>
    <row r="544" spans="1:12">
      <c r="L544" s="16">
        <f>VLOOKUP(B544,'Input - companies list'!B:L,11,FALSE)</f>
        <v/>
      </c>
    </row>
    <row r="545" spans="1:12">
      <c r="L545" s="16">
        <f>VLOOKUP(B545,'Input - companies list'!B:L,11,FALSE)</f>
        <v/>
      </c>
    </row>
    <row r="546" spans="1:12">
      <c r="L546" s="16">
        <f>VLOOKUP(B546,'Input - companies list'!B:L,11,FALSE)</f>
        <v/>
      </c>
    </row>
    <row r="547" spans="1:12">
      <c r="L547" s="16">
        <f>VLOOKUP(B547,'Input - companies list'!B:L,11,FALSE)</f>
        <v/>
      </c>
    </row>
    <row r="548" spans="1:12">
      <c r="L548" s="16">
        <f>VLOOKUP(B548,'Input - companies list'!B:L,11,FALSE)</f>
        <v/>
      </c>
    </row>
    <row r="549" spans="1:12">
      <c r="L549" s="16">
        <f>VLOOKUP(B549,'Input - companies list'!B:L,11,FALSE)</f>
        <v/>
      </c>
    </row>
    <row r="550" spans="1:12">
      <c r="L550" s="16">
        <f>VLOOKUP(B550,'Input - companies list'!B:L,11,FALSE)</f>
        <v/>
      </c>
    </row>
    <row r="551" spans="1:12">
      <c r="L551" s="16">
        <f>VLOOKUP(B551,'Input - companies list'!B:L,11,FALSE)</f>
        <v/>
      </c>
    </row>
    <row r="552" spans="1:12">
      <c r="L552" s="16">
        <f>VLOOKUP(B552,'Input - companies list'!B:L,11,FALSE)</f>
        <v/>
      </c>
    </row>
    <row r="553" spans="1:12">
      <c r="L553" s="16">
        <f>VLOOKUP(B553,'Input - companies list'!B:L,11,FALSE)</f>
        <v/>
      </c>
    </row>
    <row r="554" spans="1:12">
      <c r="L554" s="16">
        <f>VLOOKUP(B554,'Input - companies list'!B:L,11,FALSE)</f>
        <v/>
      </c>
    </row>
    <row r="555" spans="1:12">
      <c r="L555" s="16">
        <f>VLOOKUP(B555,'Input - companies list'!B:L,11,FALSE)</f>
        <v/>
      </c>
    </row>
    <row r="556" spans="1:12">
      <c r="L556" s="16">
        <f>VLOOKUP(B556,'Input - companies list'!B:L,11,FALSE)</f>
        <v/>
      </c>
    </row>
    <row r="557" spans="1:12">
      <c r="L557" s="16">
        <f>VLOOKUP(B557,'Input - companies list'!B:L,11,FALSE)</f>
        <v/>
      </c>
    </row>
    <row r="558" spans="1:12">
      <c r="L558" s="16">
        <f>VLOOKUP(B558,'Input - companies list'!B:L,11,FALSE)</f>
        <v/>
      </c>
    </row>
    <row r="559" spans="1:12">
      <c r="L559" s="16">
        <f>VLOOKUP(B559,'Input - companies list'!B:L,11,FALSE)</f>
        <v/>
      </c>
    </row>
    <row r="560" spans="1:12">
      <c r="L560" s="16">
        <f>VLOOKUP(B560,'Input - companies list'!B:L,11,FALSE)</f>
        <v/>
      </c>
    </row>
    <row r="561" spans="1:12">
      <c r="L561" s="16">
        <f>VLOOKUP(B561,'Input - companies list'!B:L,11,FALSE)</f>
        <v/>
      </c>
    </row>
    <row r="562" spans="1:12">
      <c r="L562" s="16">
        <f>VLOOKUP(B562,'Input - companies list'!B:L,11,FALSE)</f>
        <v/>
      </c>
    </row>
    <row r="563" spans="1:12">
      <c r="L563" s="16">
        <f>VLOOKUP(B563,'Input - companies list'!B:L,11,FALSE)</f>
        <v/>
      </c>
    </row>
    <row r="564" spans="1:12">
      <c r="L564" s="16">
        <f>VLOOKUP(B564,'Input - companies list'!B:L,11,FALSE)</f>
        <v/>
      </c>
    </row>
    <row r="565" spans="1:12">
      <c r="L565" s="16">
        <f>VLOOKUP(B565,'Input - companies list'!B:L,11,FALSE)</f>
        <v/>
      </c>
    </row>
    <row r="566" spans="1:12">
      <c r="L566" s="16">
        <f>VLOOKUP(B566,'Input - companies list'!B:L,11,FALSE)</f>
        <v/>
      </c>
    </row>
    <row r="567" spans="1:12">
      <c r="L567" s="16">
        <f>VLOOKUP(B567,'Input - companies list'!B:L,11,FALSE)</f>
        <v/>
      </c>
    </row>
    <row r="568" spans="1:12">
      <c r="L568" s="16">
        <f>VLOOKUP(B568,'Input - companies list'!B:L,11,FALSE)</f>
        <v/>
      </c>
    </row>
    <row r="569" spans="1:12">
      <c r="L569" s="16">
        <f>VLOOKUP(B569,'Input - companies list'!B:L,11,FALSE)</f>
        <v/>
      </c>
    </row>
    <row r="570" spans="1:12">
      <c r="L570" s="16">
        <f>VLOOKUP(B570,'Input - companies list'!B:L,11,FALSE)</f>
        <v/>
      </c>
    </row>
    <row r="571" spans="1:12">
      <c r="L571" s="16">
        <f>VLOOKUP(B571,'Input - companies list'!B:L,11,FALSE)</f>
        <v/>
      </c>
    </row>
    <row r="572" spans="1:12">
      <c r="L572" s="16">
        <f>VLOOKUP(B572,'Input - companies list'!B:L,11,FALSE)</f>
        <v/>
      </c>
    </row>
    <row r="573" spans="1:12">
      <c r="L573" s="16">
        <f>VLOOKUP(B573,'Input - companies list'!B:L,11,FALSE)</f>
        <v/>
      </c>
    </row>
    <row r="574" spans="1:12">
      <c r="L574" s="16">
        <f>VLOOKUP(B574,'Input - companies list'!B:L,11,FALSE)</f>
        <v/>
      </c>
    </row>
    <row r="575" spans="1:12">
      <c r="L575" s="16">
        <f>VLOOKUP(B575,'Input - companies list'!B:L,11,FALSE)</f>
        <v/>
      </c>
    </row>
    <row r="576" spans="1:12">
      <c r="L576" s="16">
        <f>VLOOKUP(B576,'Input - companies list'!B:L,11,FALSE)</f>
        <v/>
      </c>
    </row>
    <row r="577" spans="1:12">
      <c r="L577" s="16">
        <f>VLOOKUP(B577,'Input - companies list'!B:L,11,FALSE)</f>
        <v/>
      </c>
    </row>
    <row r="578" spans="1:12">
      <c r="L578" s="16">
        <f>VLOOKUP(B578,'Input - companies list'!B:L,11,FALSE)</f>
        <v/>
      </c>
    </row>
    <row r="579" spans="1:12">
      <c r="L579" s="16">
        <f>VLOOKUP(B579,'Input - companies list'!B:L,11,FALSE)</f>
        <v/>
      </c>
    </row>
    <row r="580" spans="1:12">
      <c r="L580" s="16">
        <f>VLOOKUP(B580,'Input - companies list'!B:L,11,FALSE)</f>
        <v/>
      </c>
    </row>
    <row r="581" spans="1:12">
      <c r="L581" s="16">
        <f>VLOOKUP(B581,'Input - companies list'!B:L,11,FALSE)</f>
        <v/>
      </c>
    </row>
    <row r="582" spans="1:12">
      <c r="L582" s="16">
        <f>VLOOKUP(B582,'Input - companies list'!B:L,11,FALSE)</f>
        <v/>
      </c>
    </row>
    <row r="583" spans="1:12">
      <c r="L583" s="16">
        <f>VLOOKUP(B583,'Input - companies list'!B:L,11,FALSE)</f>
        <v/>
      </c>
    </row>
    <row r="584" spans="1:12">
      <c r="L584" s="16">
        <f>VLOOKUP(B584,'Input - companies list'!B:L,11,FALSE)</f>
        <v/>
      </c>
    </row>
    <row r="585" spans="1:12">
      <c r="L585" s="16">
        <f>VLOOKUP(B585,'Input - companies list'!B:L,11,FALSE)</f>
        <v/>
      </c>
    </row>
    <row r="586" spans="1:12">
      <c r="L586" s="16">
        <f>VLOOKUP(B586,'Input - companies list'!B:L,11,FALSE)</f>
        <v/>
      </c>
    </row>
    <row r="587" spans="1:12">
      <c r="L587" s="16">
        <f>VLOOKUP(B587,'Input - companies list'!B:L,11,FALSE)</f>
        <v/>
      </c>
    </row>
    <row r="588" spans="1:12">
      <c r="L588" s="16">
        <f>VLOOKUP(B588,'Input - companies list'!B:L,11,FALSE)</f>
        <v/>
      </c>
    </row>
    <row r="589" spans="1:12">
      <c r="L589" s="16">
        <f>VLOOKUP(B589,'Input - companies list'!B:L,11,FALSE)</f>
        <v/>
      </c>
    </row>
    <row r="590" spans="1:12">
      <c r="L590" s="16">
        <f>VLOOKUP(B590,'Input - companies list'!B:L,11,FALSE)</f>
        <v/>
      </c>
    </row>
    <row r="591" spans="1:12">
      <c r="L591" s="16">
        <f>VLOOKUP(B591,'Input - companies list'!B:L,11,FALSE)</f>
        <v/>
      </c>
    </row>
    <row r="592" spans="1:12">
      <c r="L592" s="16">
        <f>VLOOKUP(B592,'Input - companies list'!B:L,11,FALSE)</f>
        <v/>
      </c>
    </row>
    <row r="593" spans="1:12">
      <c r="L593" s="16">
        <f>VLOOKUP(B593,'Input - companies list'!B:L,11,FALSE)</f>
        <v/>
      </c>
    </row>
    <row r="594" spans="1:12">
      <c r="L594" s="16">
        <f>VLOOKUP(B594,'Input - companies list'!B:L,11,FALSE)</f>
        <v/>
      </c>
    </row>
    <row r="595" spans="1:12">
      <c r="L595" s="16">
        <f>VLOOKUP(B595,'Input - companies list'!B:L,11,FALSE)</f>
        <v/>
      </c>
    </row>
    <row r="596" spans="1:12">
      <c r="L596" s="16">
        <f>VLOOKUP(B596,'Input - companies list'!B:L,11,FALSE)</f>
        <v/>
      </c>
    </row>
    <row r="597" spans="1:12">
      <c r="L597" s="16">
        <f>VLOOKUP(B597,'Input - companies list'!B:L,11,FALSE)</f>
        <v/>
      </c>
    </row>
    <row r="598" spans="1:12">
      <c r="L598" s="16">
        <f>VLOOKUP(B598,'Input - companies list'!B:L,11,FALSE)</f>
        <v/>
      </c>
    </row>
    <row r="599" spans="1:12">
      <c r="L599" s="16">
        <f>VLOOKUP(B599,'Input - companies list'!B:L,11,FALSE)</f>
        <v/>
      </c>
    </row>
    <row r="600" spans="1:12">
      <c r="L600" s="16">
        <f>VLOOKUP(B600,'Input - companies list'!B:L,11,FALSE)</f>
        <v/>
      </c>
    </row>
    <row r="601" spans="1:12">
      <c r="L601" s="16">
        <f>VLOOKUP(B601,'Input - companies list'!B:L,11,FALSE)</f>
        <v/>
      </c>
    </row>
    <row r="602" spans="1:12">
      <c r="L602" s="16">
        <f>VLOOKUP(B602,'Input - companies list'!B:L,11,FALSE)</f>
        <v/>
      </c>
    </row>
    <row r="603" spans="1:12">
      <c r="L603" s="16">
        <f>VLOOKUP(B603,'Input - companies list'!B:L,11,FALSE)</f>
        <v/>
      </c>
    </row>
    <row r="604" spans="1:12">
      <c r="L604" s="16">
        <f>VLOOKUP(B604,'Input - companies list'!B:L,11,FALSE)</f>
        <v/>
      </c>
    </row>
    <row r="605" spans="1:12">
      <c r="L605" s="16">
        <f>VLOOKUP(B605,'Input - companies list'!B:L,11,FALSE)</f>
        <v/>
      </c>
    </row>
    <row r="606" spans="1:12">
      <c r="L606" s="16">
        <f>VLOOKUP(B606,'Input - companies list'!B:L,11,FALSE)</f>
        <v/>
      </c>
    </row>
    <row r="607" spans="1:12">
      <c r="L607" s="16">
        <f>VLOOKUP(B607,'Input - companies list'!B:L,11,FALSE)</f>
        <v/>
      </c>
    </row>
    <row r="608" spans="1:12">
      <c r="L608" s="16">
        <f>VLOOKUP(B608,'Input - companies list'!B:L,11,FALSE)</f>
        <v/>
      </c>
    </row>
    <row r="609" spans="1:12">
      <c r="L609" s="16">
        <f>VLOOKUP(B609,'Input - companies list'!B:L,11,FALSE)</f>
        <v/>
      </c>
    </row>
    <row r="610" spans="1:12">
      <c r="L610" s="16">
        <f>VLOOKUP(B610,'Input - companies list'!B:L,11,FALSE)</f>
        <v/>
      </c>
    </row>
    <row r="611" spans="1:12">
      <c r="L611" s="16">
        <f>VLOOKUP(B611,'Input - companies list'!B:L,11,FALSE)</f>
        <v/>
      </c>
    </row>
    <row r="612" spans="1:12">
      <c r="L612" s="16">
        <f>VLOOKUP(B612,'Input - companies list'!B:L,11,FALSE)</f>
        <v/>
      </c>
    </row>
    <row r="613" spans="1:12">
      <c r="L613" s="16">
        <f>VLOOKUP(B613,'Input - companies list'!B:L,11,FALSE)</f>
        <v/>
      </c>
    </row>
    <row r="614" spans="1:12">
      <c r="L614" s="16">
        <f>VLOOKUP(B614,'Input - companies list'!B:L,11,FALSE)</f>
        <v/>
      </c>
    </row>
    <row r="615" spans="1:12">
      <c r="L615" s="16">
        <f>VLOOKUP(B615,'Input - companies list'!B:L,11,FALSE)</f>
        <v/>
      </c>
    </row>
    <row r="616" spans="1:12">
      <c r="L616" s="16">
        <f>VLOOKUP(B616,'Input - companies list'!B:L,11,FALSE)</f>
        <v/>
      </c>
    </row>
    <row r="617" spans="1:12">
      <c r="L617" s="16">
        <f>VLOOKUP(B617,'Input - companies list'!B:L,11,FALSE)</f>
        <v/>
      </c>
    </row>
    <row r="618" spans="1:12">
      <c r="L618" s="16">
        <f>VLOOKUP(B618,'Input - companies list'!B:L,11,FALSE)</f>
        <v/>
      </c>
    </row>
    <row r="619" spans="1:12">
      <c r="L619" s="16">
        <f>VLOOKUP(B619,'Input - companies list'!B:L,11,FALSE)</f>
        <v/>
      </c>
    </row>
    <row r="620" spans="1:12">
      <c r="L620" s="16">
        <f>VLOOKUP(B620,'Input - companies list'!B:L,11,FALSE)</f>
        <v/>
      </c>
    </row>
    <row r="621" spans="1:12">
      <c r="L621" s="16">
        <f>VLOOKUP(B621,'Input - companies list'!B:L,11,FALSE)</f>
        <v/>
      </c>
    </row>
    <row r="622" spans="1:12">
      <c r="L622" s="16">
        <f>VLOOKUP(B622,'Input - companies list'!B:L,11,FALSE)</f>
        <v/>
      </c>
    </row>
    <row r="623" spans="1:12">
      <c r="L623" s="16">
        <f>VLOOKUP(B623,'Input - companies list'!B:L,11,FALSE)</f>
        <v/>
      </c>
    </row>
    <row r="624" spans="1:12">
      <c r="L624" s="16">
        <f>VLOOKUP(B624,'Input - companies list'!B:L,11,FALSE)</f>
        <v/>
      </c>
    </row>
    <row r="625" spans="1:12">
      <c r="L625" s="16">
        <f>VLOOKUP(B625,'Input - companies list'!B:L,11,FALSE)</f>
        <v/>
      </c>
    </row>
    <row r="626" spans="1:12">
      <c r="L626" s="16">
        <f>VLOOKUP(B626,'Input - companies list'!B:L,11,FALSE)</f>
        <v/>
      </c>
    </row>
    <row r="627" spans="1:12">
      <c r="L627" s="16">
        <f>VLOOKUP(B627,'Input - companies list'!B:L,11,FALSE)</f>
        <v/>
      </c>
    </row>
    <row r="628" spans="1:12">
      <c r="L628" s="16">
        <f>VLOOKUP(B628,'Input - companies list'!B:L,11,FALSE)</f>
        <v/>
      </c>
    </row>
    <row r="629" spans="1:12">
      <c r="L629" s="16">
        <f>VLOOKUP(B629,'Input - companies list'!B:L,11,FALSE)</f>
        <v/>
      </c>
    </row>
    <row r="630" spans="1:12">
      <c r="L630" s="16">
        <f>VLOOKUP(B630,'Input - companies list'!B:L,11,FALSE)</f>
        <v/>
      </c>
    </row>
    <row r="631" spans="1:12">
      <c r="L631" s="16">
        <f>VLOOKUP(B631,'Input - companies list'!B:L,11,FALSE)</f>
        <v/>
      </c>
    </row>
    <row r="632" spans="1:12">
      <c r="L632" s="16">
        <f>VLOOKUP(B632,'Input - companies list'!B:L,11,FALSE)</f>
        <v/>
      </c>
    </row>
    <row r="633" spans="1:12">
      <c r="L633" s="16">
        <f>VLOOKUP(B633,'Input - companies list'!B:L,11,FALSE)</f>
        <v/>
      </c>
    </row>
    <row r="634" spans="1:12">
      <c r="L634" s="16">
        <f>VLOOKUP(B634,'Input - companies list'!B:L,11,FALSE)</f>
        <v/>
      </c>
    </row>
    <row r="635" spans="1:12">
      <c r="L635" s="16">
        <f>VLOOKUP(B635,'Input - companies list'!B:L,11,FALSE)</f>
        <v/>
      </c>
    </row>
    <row r="636" spans="1:12">
      <c r="L636" s="16">
        <f>VLOOKUP(B636,'Input - companies list'!B:L,11,FALSE)</f>
        <v/>
      </c>
    </row>
    <row r="637" spans="1:12">
      <c r="L637" s="16">
        <f>VLOOKUP(B637,'Input - companies list'!B:L,11,FALSE)</f>
        <v/>
      </c>
    </row>
    <row r="638" spans="1:12">
      <c r="L638" s="16">
        <f>VLOOKUP(B638,'Input - companies list'!B:L,11,FALSE)</f>
        <v/>
      </c>
    </row>
    <row r="639" spans="1:12">
      <c r="L639" s="16">
        <f>VLOOKUP(B639,'Input - companies list'!B:L,11,FALSE)</f>
        <v/>
      </c>
    </row>
    <row r="640" spans="1:12">
      <c r="L640" s="16">
        <f>VLOOKUP(B640,'Input - companies list'!B:L,11,FALSE)</f>
        <v/>
      </c>
    </row>
    <row r="641" spans="1:12">
      <c r="L641" s="16">
        <f>VLOOKUP(B641,'Input - companies list'!B:L,11,FALSE)</f>
        <v/>
      </c>
    </row>
    <row r="642" spans="1:12">
      <c r="L642" s="16">
        <f>VLOOKUP(B642,'Input - companies list'!B:L,11,FALSE)</f>
        <v/>
      </c>
    </row>
    <row r="643" spans="1:12">
      <c r="L643" s="16">
        <f>VLOOKUP(B643,'Input - companies list'!B:L,11,FALSE)</f>
        <v/>
      </c>
    </row>
    <row r="644" spans="1:12">
      <c r="L644" s="16">
        <f>VLOOKUP(B644,'Input - companies list'!B:L,11,FALSE)</f>
        <v/>
      </c>
    </row>
    <row r="645" spans="1:12">
      <c r="L645" s="16">
        <f>VLOOKUP(B645,'Input - companies list'!B:L,11,FALSE)</f>
        <v/>
      </c>
    </row>
    <row r="646" spans="1:12">
      <c r="L646" s="16">
        <f>VLOOKUP(B646,'Input - companies list'!B:L,11,FALSE)</f>
        <v/>
      </c>
    </row>
    <row r="647" spans="1:12">
      <c r="L647" s="16">
        <f>VLOOKUP(B647,'Input - companies list'!B:L,11,FALSE)</f>
        <v/>
      </c>
    </row>
    <row r="648" spans="1:12">
      <c r="L648" s="16">
        <f>VLOOKUP(B648,'Input - companies list'!B:L,11,FALSE)</f>
        <v/>
      </c>
    </row>
    <row r="649" spans="1:12">
      <c r="L649" s="16">
        <f>VLOOKUP(B649,'Input - companies list'!B:L,11,FALSE)</f>
        <v/>
      </c>
    </row>
    <row r="650" spans="1:12">
      <c r="L650" s="16">
        <f>VLOOKUP(B650,'Input - companies list'!B:L,11,FALSE)</f>
        <v/>
      </c>
    </row>
    <row r="651" spans="1:12">
      <c r="L651" s="16">
        <f>VLOOKUP(B651,'Input - companies list'!B:L,11,FALSE)</f>
        <v/>
      </c>
    </row>
    <row r="652" spans="1:12">
      <c r="L652" s="16">
        <f>VLOOKUP(B652,'Input - companies list'!B:L,11,FALSE)</f>
        <v/>
      </c>
    </row>
    <row r="653" spans="1:12">
      <c r="L653" s="16">
        <f>VLOOKUP(B653,'Input - companies list'!B:L,11,FALSE)</f>
        <v/>
      </c>
    </row>
    <row r="654" spans="1:12">
      <c r="L654" s="16">
        <f>VLOOKUP(B654,'Input - companies list'!B:L,11,FALSE)</f>
        <v/>
      </c>
    </row>
    <row r="655" spans="1:12">
      <c r="L655" s="16">
        <f>VLOOKUP(B655,'Input - companies list'!B:L,11,FALSE)</f>
        <v/>
      </c>
    </row>
    <row r="656" spans="1:12">
      <c r="L656" s="16">
        <f>VLOOKUP(B656,'Input - companies list'!B:L,11,FALSE)</f>
        <v/>
      </c>
    </row>
    <row r="657" spans="1:12">
      <c r="L657" s="16">
        <f>VLOOKUP(B657,'Input - companies list'!B:L,11,FALSE)</f>
        <v/>
      </c>
    </row>
    <row r="658" spans="1:12">
      <c r="L658" s="16">
        <f>VLOOKUP(B658,'Input - companies list'!B:L,11,FALSE)</f>
        <v/>
      </c>
    </row>
    <row r="659" spans="1:12">
      <c r="L659" s="16">
        <f>VLOOKUP(B659,'Input - companies list'!B:L,11,FALSE)</f>
        <v/>
      </c>
    </row>
    <row r="660" spans="1:12">
      <c r="L660" s="16">
        <f>VLOOKUP(B660,'Input - companies list'!B:L,11,FALSE)</f>
        <v/>
      </c>
    </row>
    <row r="661" spans="1:12">
      <c r="L661" s="16">
        <f>VLOOKUP(B661,'Input - companies list'!B:L,11,FALSE)</f>
        <v/>
      </c>
    </row>
    <row r="662" spans="1:12">
      <c r="L662" s="16">
        <f>VLOOKUP(B662,'Input - companies list'!B:L,11,FALSE)</f>
        <v/>
      </c>
    </row>
    <row r="663" spans="1:12">
      <c r="L663" s="16">
        <f>VLOOKUP(B663,'Input - companies list'!B:L,11,FALSE)</f>
        <v/>
      </c>
    </row>
    <row r="664" spans="1:12">
      <c r="L664" s="16">
        <f>VLOOKUP(B664,'Input - companies list'!B:L,11,FALSE)</f>
        <v/>
      </c>
    </row>
    <row r="665" spans="1:12">
      <c r="L665" s="16">
        <f>VLOOKUP(B665,'Input - companies list'!B:L,11,FALSE)</f>
        <v/>
      </c>
    </row>
    <row r="666" spans="1:12">
      <c r="L666" s="16">
        <f>VLOOKUP(B666,'Input - companies list'!B:L,11,FALSE)</f>
        <v/>
      </c>
    </row>
    <row r="667" spans="1:12">
      <c r="L667" s="16">
        <f>VLOOKUP(B667,'Input - companies list'!B:L,11,FALSE)</f>
        <v/>
      </c>
    </row>
    <row r="668" spans="1:12">
      <c r="L668" s="16">
        <f>VLOOKUP(B668,'Input - companies list'!B:L,11,FALSE)</f>
        <v/>
      </c>
    </row>
    <row r="669" spans="1:12">
      <c r="L669" s="16">
        <f>VLOOKUP(B669,'Input - companies list'!B:L,11,FALSE)</f>
        <v/>
      </c>
    </row>
    <row r="670" spans="1:12">
      <c r="L670" s="16">
        <f>VLOOKUP(B670,'Input - companies list'!B:L,11,FALSE)</f>
        <v/>
      </c>
    </row>
    <row r="671" spans="1:12">
      <c r="L671" s="16">
        <f>VLOOKUP(B671,'Input - companies list'!B:L,11,FALSE)</f>
        <v/>
      </c>
    </row>
    <row r="672" spans="1:12">
      <c r="L672" s="16">
        <f>VLOOKUP(B672,'Input - companies list'!B:L,11,FALSE)</f>
        <v/>
      </c>
    </row>
    <row r="673" spans="1:12">
      <c r="L673" s="16">
        <f>VLOOKUP(B673,'Input - companies list'!B:L,11,FALSE)</f>
        <v/>
      </c>
    </row>
    <row r="674" spans="1:12">
      <c r="L674" s="16">
        <f>VLOOKUP(B674,'Input - companies list'!B:L,11,FALSE)</f>
        <v/>
      </c>
    </row>
    <row r="675" spans="1:12">
      <c r="L675" s="16">
        <f>VLOOKUP(B675,'Input - companies list'!B:L,11,FALSE)</f>
        <v/>
      </c>
    </row>
    <row r="676" spans="1:12">
      <c r="L676" s="16">
        <f>VLOOKUP(B676,'Input - companies list'!B:L,11,FALSE)</f>
        <v/>
      </c>
    </row>
    <row r="677" spans="1:12">
      <c r="L677" s="16">
        <f>VLOOKUP(B677,'Input - companies list'!B:L,11,FALSE)</f>
        <v/>
      </c>
    </row>
    <row r="678" spans="1:12">
      <c r="L678" s="16">
        <f>VLOOKUP(B678,'Input - companies list'!B:L,11,FALSE)</f>
        <v/>
      </c>
    </row>
    <row r="679" spans="1:12">
      <c r="L679" s="16">
        <f>VLOOKUP(B679,'Input - companies list'!B:L,11,FALSE)</f>
        <v/>
      </c>
    </row>
    <row r="680" spans="1:12">
      <c r="L680" s="16">
        <f>VLOOKUP(B680,'Input - companies list'!B:L,11,FALSE)</f>
        <v/>
      </c>
    </row>
    <row r="681" spans="1:12">
      <c r="L681" s="16">
        <f>VLOOKUP(B681,'Input - companies list'!B:L,11,FALSE)</f>
        <v/>
      </c>
    </row>
    <row r="682" spans="1:12">
      <c r="L682" s="16">
        <f>VLOOKUP(B682,'Input - companies list'!B:L,11,FALSE)</f>
        <v/>
      </c>
    </row>
    <row r="683" spans="1:12">
      <c r="L683" s="16">
        <f>VLOOKUP(B683,'Input - companies list'!B:L,11,FALSE)</f>
        <v/>
      </c>
    </row>
    <row r="684" spans="1:12">
      <c r="L684" s="16">
        <f>VLOOKUP(B684,'Input - companies list'!B:L,11,FALSE)</f>
        <v/>
      </c>
    </row>
    <row r="685" spans="1:12">
      <c r="L685" s="16">
        <f>VLOOKUP(B685,'Input - companies list'!B:L,11,FALSE)</f>
        <v/>
      </c>
    </row>
    <row r="686" spans="1:12">
      <c r="L686" s="16">
        <f>VLOOKUP(B686,'Input - companies list'!B:L,11,FALSE)</f>
        <v/>
      </c>
    </row>
    <row r="687" spans="1:12">
      <c r="L687" s="16">
        <f>VLOOKUP(B687,'Input - companies list'!B:L,11,FALSE)</f>
        <v/>
      </c>
    </row>
    <row r="688" spans="1:12">
      <c r="L688" s="16">
        <f>VLOOKUP(B688,'Input - companies list'!B:L,11,FALSE)</f>
        <v/>
      </c>
    </row>
    <row r="689" spans="1:12">
      <c r="L689" s="16">
        <f>VLOOKUP(B689,'Input - companies list'!B:L,11,FALSE)</f>
        <v/>
      </c>
    </row>
    <row r="690" spans="1:12">
      <c r="L690" s="16">
        <f>VLOOKUP(B690,'Input - companies list'!B:L,11,FALSE)</f>
        <v/>
      </c>
    </row>
    <row r="691" spans="1:12">
      <c r="L691" s="16">
        <f>VLOOKUP(B691,'Input - companies list'!B:L,11,FALSE)</f>
        <v/>
      </c>
    </row>
    <row r="692" spans="1:12">
      <c r="L692" s="16">
        <f>VLOOKUP(B692,'Input - companies list'!B:L,11,FALSE)</f>
        <v/>
      </c>
    </row>
    <row r="693" spans="1:12">
      <c r="L693" s="16">
        <f>VLOOKUP(B693,'Input - companies list'!B:L,11,FALSE)</f>
        <v/>
      </c>
    </row>
    <row r="694" spans="1:12">
      <c r="L694" s="16">
        <f>VLOOKUP(B694,'Input - companies list'!B:L,11,FALSE)</f>
        <v/>
      </c>
    </row>
    <row r="695" spans="1:12">
      <c r="L695" s="16">
        <f>VLOOKUP(B695,'Input - companies list'!B:L,11,FALSE)</f>
        <v/>
      </c>
    </row>
    <row r="696" spans="1:12">
      <c r="L696" s="16">
        <f>VLOOKUP(B696,'Input - companies list'!B:L,11,FALSE)</f>
        <v/>
      </c>
    </row>
    <row r="697" spans="1:12">
      <c r="L697" s="16">
        <f>VLOOKUP(B697,'Input - companies list'!B:L,11,FALSE)</f>
        <v/>
      </c>
    </row>
    <row r="698" spans="1:12">
      <c r="L698" s="16">
        <f>VLOOKUP(B698,'Input - companies list'!B:L,11,FALSE)</f>
        <v/>
      </c>
    </row>
    <row r="699" spans="1:12">
      <c r="L699" s="16">
        <f>VLOOKUP(B699,'Input - companies list'!B:L,11,FALSE)</f>
        <v/>
      </c>
    </row>
    <row r="700" spans="1:12">
      <c r="L700" s="16">
        <f>VLOOKUP(B700,'Input - companies list'!B:L,11,FALSE)</f>
        <v/>
      </c>
    </row>
    <row r="701" spans="1:12">
      <c r="L701" s="16">
        <f>VLOOKUP(B701,'Input - companies list'!B:L,11,FALSE)</f>
        <v/>
      </c>
    </row>
    <row r="702" spans="1:12">
      <c r="L702" s="16">
        <f>VLOOKUP(B702,'Input - companies list'!B:L,11,FALSE)</f>
        <v/>
      </c>
    </row>
    <row r="703" spans="1:12">
      <c r="L703" s="16">
        <f>VLOOKUP(B703,'Input - companies list'!B:L,11,FALSE)</f>
        <v/>
      </c>
    </row>
    <row r="704" spans="1:12">
      <c r="L704" s="16">
        <f>VLOOKUP(B704,'Input - companies list'!B:L,11,FALSE)</f>
        <v/>
      </c>
    </row>
    <row r="705" spans="1:12">
      <c r="L705" s="16">
        <f>VLOOKUP(B705,'Input - companies list'!B:L,11,FALSE)</f>
        <v/>
      </c>
    </row>
    <row r="706" spans="1:12">
      <c r="L706" s="16">
        <f>VLOOKUP(B706,'Input - companies list'!B:L,11,FALSE)</f>
        <v/>
      </c>
    </row>
    <row r="707" spans="1:12">
      <c r="L707" s="16">
        <f>VLOOKUP(B707,'Input - companies list'!B:L,11,FALSE)</f>
        <v/>
      </c>
    </row>
    <row r="708" spans="1:12">
      <c r="L708" s="16">
        <f>VLOOKUP(B708,'Input - companies list'!B:L,11,FALSE)</f>
        <v/>
      </c>
    </row>
    <row r="709" spans="1:12">
      <c r="L709" s="16">
        <f>VLOOKUP(B709,'Input - companies list'!B:L,11,FALSE)</f>
        <v/>
      </c>
    </row>
    <row r="710" spans="1:12">
      <c r="L710" s="16">
        <f>VLOOKUP(B710,'Input - companies list'!B:L,11,FALSE)</f>
        <v/>
      </c>
    </row>
    <row r="711" spans="1:12">
      <c r="L711" s="16">
        <f>VLOOKUP(B711,'Input - companies list'!B:L,11,FALSE)</f>
        <v/>
      </c>
    </row>
    <row r="712" spans="1:12">
      <c r="L712" s="16">
        <f>VLOOKUP(B712,'Input - companies list'!B:L,11,FALSE)</f>
        <v/>
      </c>
    </row>
    <row r="713" spans="1:12">
      <c r="L713" s="16">
        <f>VLOOKUP(B713,'Input - companies list'!B:L,11,FALSE)</f>
        <v/>
      </c>
    </row>
    <row r="714" spans="1:12">
      <c r="L714" s="16">
        <f>VLOOKUP(B714,'Input - companies list'!B:L,11,FALSE)</f>
        <v/>
      </c>
    </row>
    <row r="715" spans="1:12">
      <c r="L715" s="16">
        <f>VLOOKUP(B715,'Input - companies list'!B:L,11,FALSE)</f>
        <v/>
      </c>
    </row>
    <row r="716" spans="1:12">
      <c r="L716" s="16">
        <f>VLOOKUP(B716,'Input - companies list'!B:L,11,FALSE)</f>
        <v/>
      </c>
    </row>
    <row r="717" spans="1:12">
      <c r="L717" s="16">
        <f>VLOOKUP(B717,'Input - companies list'!B:L,11,FALSE)</f>
        <v/>
      </c>
    </row>
    <row r="718" spans="1:12">
      <c r="L718" s="16">
        <f>VLOOKUP(B718,'Input - companies list'!B:L,11,FALSE)</f>
        <v/>
      </c>
    </row>
    <row r="719" spans="1:12">
      <c r="L719" s="16">
        <f>VLOOKUP(B719,'Input - companies list'!B:L,11,FALSE)</f>
        <v/>
      </c>
    </row>
    <row r="720" spans="1:12">
      <c r="L720" s="16">
        <f>VLOOKUP(B720,'Input - companies list'!B:L,11,FALSE)</f>
        <v/>
      </c>
    </row>
    <row r="721" spans="1:12">
      <c r="L721" s="16">
        <f>VLOOKUP(B721,'Input - companies list'!B:L,11,FALSE)</f>
        <v/>
      </c>
    </row>
    <row r="722" spans="1:12">
      <c r="L722" s="16">
        <f>VLOOKUP(B722,'Input - companies list'!B:L,11,FALSE)</f>
        <v/>
      </c>
    </row>
    <row r="723" spans="1:12">
      <c r="L723" s="16">
        <f>VLOOKUP(B723,'Input - companies list'!B:L,11,FALSE)</f>
        <v/>
      </c>
    </row>
    <row r="724" spans="1:12">
      <c r="L724" s="16">
        <f>VLOOKUP(B724,'Input - companies list'!B:L,11,FALSE)</f>
        <v/>
      </c>
    </row>
    <row r="725" spans="1:12">
      <c r="L725" s="16">
        <f>VLOOKUP(B725,'Input - companies list'!B:L,11,FALSE)</f>
        <v/>
      </c>
    </row>
    <row r="726" spans="1:12">
      <c r="L726" s="16">
        <f>VLOOKUP(B726,'Input - companies list'!B:L,11,FALSE)</f>
        <v/>
      </c>
    </row>
    <row r="727" spans="1:12">
      <c r="L727" s="16">
        <f>VLOOKUP(B727,'Input - companies list'!B:L,11,FALSE)</f>
        <v/>
      </c>
    </row>
    <row r="728" spans="1:12">
      <c r="L728" s="16">
        <f>VLOOKUP(B728,'Input - companies list'!B:L,11,FALSE)</f>
        <v/>
      </c>
    </row>
    <row r="729" spans="1:12">
      <c r="L729" s="16">
        <f>VLOOKUP(B729,'Input - companies list'!B:L,11,FALSE)</f>
        <v/>
      </c>
    </row>
    <row r="730" spans="1:12">
      <c r="L730" s="16">
        <f>VLOOKUP(B730,'Input - companies list'!B:L,11,FALSE)</f>
        <v/>
      </c>
    </row>
    <row r="731" spans="1:12">
      <c r="L731" s="16">
        <f>VLOOKUP(B731,'Input - companies list'!B:L,11,FALSE)</f>
        <v/>
      </c>
    </row>
    <row r="732" spans="1:12">
      <c r="L732" s="16">
        <f>VLOOKUP(B732,'Input - companies list'!B:L,11,FALSE)</f>
        <v/>
      </c>
    </row>
    <row r="733" spans="1:12">
      <c r="L733" s="16">
        <f>VLOOKUP(B733,'Input - companies list'!B:L,11,FALSE)</f>
        <v/>
      </c>
    </row>
    <row r="734" spans="1:12">
      <c r="L734" s="16">
        <f>VLOOKUP(B734,'Input - companies list'!B:L,11,FALSE)</f>
        <v/>
      </c>
    </row>
    <row r="735" spans="1:12">
      <c r="L735" s="16">
        <f>VLOOKUP(B735,'Input - companies list'!B:L,11,FALSE)</f>
        <v/>
      </c>
    </row>
    <row r="736" spans="1:12">
      <c r="L736" s="16">
        <f>VLOOKUP(B736,'Input - companies list'!B:L,11,FALSE)</f>
        <v/>
      </c>
    </row>
    <row r="737" spans="1:12">
      <c r="L737" s="16">
        <f>VLOOKUP(B737,'Input - companies list'!B:L,11,FALSE)</f>
        <v/>
      </c>
    </row>
    <row r="738" spans="1:12">
      <c r="L738" s="16">
        <f>VLOOKUP(B738,'Input - companies list'!B:L,11,FALSE)</f>
        <v/>
      </c>
    </row>
    <row r="739" spans="1:12">
      <c r="L739" s="16">
        <f>VLOOKUP(B739,'Input - companies list'!B:L,11,FALSE)</f>
        <v/>
      </c>
    </row>
    <row r="740" spans="1:12">
      <c r="L740" s="16">
        <f>VLOOKUP(B740,'Input - companies list'!B:L,11,FALSE)</f>
        <v/>
      </c>
    </row>
    <row r="741" spans="1:12">
      <c r="L741" s="16">
        <f>VLOOKUP(B741,'Input - companies list'!B:L,11,FALSE)</f>
        <v/>
      </c>
    </row>
    <row r="742" spans="1:12">
      <c r="L742" s="16">
        <f>VLOOKUP(B742,'Input - companies list'!B:L,11,FALSE)</f>
        <v/>
      </c>
    </row>
    <row r="743" spans="1:12">
      <c r="L743" s="16">
        <f>VLOOKUP(B743,'Input - companies list'!B:L,11,FALSE)</f>
        <v/>
      </c>
    </row>
    <row r="744" spans="1:12">
      <c r="L744" s="16">
        <f>VLOOKUP(B744,'Input - companies list'!B:L,11,FALSE)</f>
        <v/>
      </c>
    </row>
    <row r="745" spans="1:12">
      <c r="L745" s="16">
        <f>VLOOKUP(B745,'Input - companies list'!B:L,11,FALSE)</f>
        <v/>
      </c>
    </row>
    <row r="746" spans="1:12">
      <c r="L746" s="16">
        <f>VLOOKUP(B746,'Input - companies list'!B:L,11,FALSE)</f>
        <v/>
      </c>
    </row>
    <row r="747" spans="1:12">
      <c r="L747" s="16">
        <f>VLOOKUP(B747,'Input - companies list'!B:L,11,FALSE)</f>
        <v/>
      </c>
    </row>
    <row r="748" spans="1:12">
      <c r="L748" s="16">
        <f>VLOOKUP(B748,'Input - companies list'!B:L,11,FALSE)</f>
        <v/>
      </c>
    </row>
    <row r="749" spans="1:12">
      <c r="L749" s="16">
        <f>VLOOKUP(B749,'Input - companies list'!B:L,11,FALSE)</f>
        <v/>
      </c>
    </row>
    <row r="750" spans="1:12">
      <c r="L750" s="16">
        <f>VLOOKUP(B750,'Input - companies list'!B:L,11,FALSE)</f>
        <v/>
      </c>
    </row>
    <row r="751" spans="1:12">
      <c r="L751" s="16">
        <f>VLOOKUP(B751,'Input - companies list'!B:L,11,FALSE)</f>
        <v/>
      </c>
    </row>
    <row r="752" spans="1:12">
      <c r="L752" s="16">
        <f>VLOOKUP(B752,'Input - companies list'!B:L,11,FALSE)</f>
        <v/>
      </c>
    </row>
    <row r="753" spans="1:12">
      <c r="L753" s="16">
        <f>VLOOKUP(B753,'Input - companies list'!B:L,11,FALSE)</f>
        <v/>
      </c>
    </row>
    <row r="754" spans="1:12">
      <c r="L754" s="16">
        <f>VLOOKUP(B754,'Input - companies list'!B:L,11,FALSE)</f>
        <v/>
      </c>
    </row>
    <row r="755" spans="1:12">
      <c r="L755" s="16">
        <f>VLOOKUP(B755,'Input - companies list'!B:L,11,FALSE)</f>
        <v/>
      </c>
    </row>
    <row r="756" spans="1:12">
      <c r="L756" s="16">
        <f>VLOOKUP(B756,'Input - companies list'!B:L,11,FALSE)</f>
        <v/>
      </c>
    </row>
    <row r="757" spans="1:12">
      <c r="L757" s="16">
        <f>VLOOKUP(B757,'Input - companies list'!B:L,11,FALSE)</f>
        <v/>
      </c>
    </row>
    <row r="758" spans="1:12">
      <c r="L758" s="16">
        <f>VLOOKUP(B758,'Input - companies list'!B:L,11,FALSE)</f>
        <v/>
      </c>
    </row>
    <row r="759" spans="1:12">
      <c r="L759" s="16">
        <f>VLOOKUP(B759,'Input - companies list'!B:L,11,FALSE)</f>
        <v/>
      </c>
    </row>
    <row r="760" spans="1:12">
      <c r="L760" s="16">
        <f>VLOOKUP(B760,'Input - companies list'!B:L,11,FALSE)</f>
        <v/>
      </c>
    </row>
    <row r="761" spans="1:12">
      <c r="L761" s="16">
        <f>VLOOKUP(B761,'Input - companies list'!B:L,11,FALSE)</f>
        <v/>
      </c>
    </row>
    <row r="762" spans="1:12">
      <c r="L762" s="16">
        <f>VLOOKUP(B762,'Input - companies list'!B:L,11,FALSE)</f>
        <v/>
      </c>
    </row>
    <row r="763" spans="1:12">
      <c r="L763" s="16">
        <f>VLOOKUP(B763,'Input - companies list'!B:L,11,FALSE)</f>
        <v/>
      </c>
    </row>
    <row r="764" spans="1:12">
      <c r="L764" s="16">
        <f>VLOOKUP(B764,'Input - companies list'!B:L,11,FALSE)</f>
        <v/>
      </c>
    </row>
    <row r="765" spans="1:12">
      <c r="L765" s="16">
        <f>VLOOKUP(B765,'Input - companies list'!B:L,11,FALSE)</f>
        <v/>
      </c>
    </row>
    <row r="766" spans="1:12">
      <c r="L766" s="16">
        <f>VLOOKUP(B766,'Input - companies list'!B:L,11,FALSE)</f>
        <v/>
      </c>
    </row>
    <row r="767" spans="1:12">
      <c r="L767" s="16">
        <f>VLOOKUP(B767,'Input - companies list'!B:L,11,FALSE)</f>
        <v/>
      </c>
    </row>
    <row r="768" spans="1:12">
      <c r="L768" s="16">
        <f>VLOOKUP(B768,'Input - companies list'!B:L,11,FALSE)</f>
        <v/>
      </c>
    </row>
    <row r="769" spans="1:12">
      <c r="L769" s="16">
        <f>VLOOKUP(B769,'Input - companies list'!B:L,11,FALSE)</f>
        <v/>
      </c>
    </row>
    <row r="770" spans="1:12">
      <c r="L770" s="16">
        <f>VLOOKUP(B770,'Input - companies list'!B:L,11,FALSE)</f>
        <v/>
      </c>
    </row>
    <row r="771" spans="1:12">
      <c r="L771" s="16">
        <f>VLOOKUP(B771,'Input - companies list'!B:L,11,FALSE)</f>
        <v/>
      </c>
    </row>
    <row r="772" spans="1:12">
      <c r="L772" s="16">
        <f>VLOOKUP(B772,'Input - companies list'!B:L,11,FALSE)</f>
        <v/>
      </c>
    </row>
    <row r="773" spans="1:12">
      <c r="L773" s="16">
        <f>VLOOKUP(B773,'Input - companies list'!B:L,11,FALSE)</f>
        <v/>
      </c>
    </row>
    <row r="774" spans="1:12">
      <c r="L774" s="16">
        <f>VLOOKUP(B774,'Input - companies list'!B:L,11,FALSE)</f>
        <v/>
      </c>
    </row>
    <row r="775" spans="1:12">
      <c r="L775" s="16">
        <f>VLOOKUP(B775,'Input - companies list'!B:L,11,FALSE)</f>
        <v/>
      </c>
    </row>
    <row r="776" spans="1:12">
      <c r="L776" s="16">
        <f>VLOOKUP(B776,'Input - companies list'!B:L,11,FALSE)</f>
        <v/>
      </c>
    </row>
    <row r="777" spans="1:12">
      <c r="L777" s="16">
        <f>VLOOKUP(B777,'Input - companies list'!B:L,11,FALSE)</f>
        <v/>
      </c>
    </row>
    <row r="778" spans="1:12">
      <c r="L778" s="16">
        <f>VLOOKUP(B778,'Input - companies list'!B:L,11,FALSE)</f>
        <v/>
      </c>
    </row>
    <row r="779" spans="1:12">
      <c r="L779" s="16">
        <f>VLOOKUP(B779,'Input - companies list'!B:L,11,FALSE)</f>
        <v/>
      </c>
    </row>
    <row r="780" spans="1:12">
      <c r="L780" s="16">
        <f>VLOOKUP(B780,'Input - companies list'!B:L,11,FALSE)</f>
        <v/>
      </c>
    </row>
    <row r="781" spans="1:12">
      <c r="L781" s="16">
        <f>VLOOKUP(B781,'Input - companies list'!B:L,11,FALSE)</f>
        <v/>
      </c>
    </row>
    <row r="782" spans="1:12">
      <c r="L782" s="16">
        <f>VLOOKUP(B782,'Input - companies list'!B:L,11,FALSE)</f>
        <v/>
      </c>
    </row>
    <row r="783" spans="1:12">
      <c r="L783" s="16">
        <f>VLOOKUP(B783,'Input - companies list'!B:L,11,FALSE)</f>
        <v/>
      </c>
    </row>
    <row r="784" spans="1:12">
      <c r="L784" s="16">
        <f>VLOOKUP(B784,'Input - companies list'!B:L,11,FALSE)</f>
        <v/>
      </c>
    </row>
    <row r="785" spans="1:12">
      <c r="L785" s="16">
        <f>VLOOKUP(B785,'Input - companies list'!B:L,11,FALSE)</f>
        <v/>
      </c>
    </row>
    <row r="786" spans="1:12">
      <c r="L786" s="16">
        <f>VLOOKUP(B786,'Input - companies list'!B:L,11,FALSE)</f>
        <v/>
      </c>
    </row>
    <row r="787" spans="1:12">
      <c r="L787" s="16">
        <f>VLOOKUP(B787,'Input - companies list'!B:L,11,FALSE)</f>
        <v/>
      </c>
    </row>
    <row r="788" spans="1:12">
      <c r="L788" s="16">
        <f>VLOOKUP(B788,'Input - companies list'!B:L,11,FALSE)</f>
        <v/>
      </c>
    </row>
    <row r="789" spans="1:12">
      <c r="L789" s="16">
        <f>VLOOKUP(B789,'Input - companies list'!B:L,11,FALSE)</f>
        <v/>
      </c>
    </row>
    <row r="790" spans="1:12">
      <c r="L790" s="16">
        <f>VLOOKUP(B790,'Input - companies list'!B:L,11,FALSE)</f>
        <v/>
      </c>
    </row>
    <row r="791" spans="1:12">
      <c r="L791" s="16">
        <f>VLOOKUP(B791,'Input - companies list'!B:L,11,FALSE)</f>
        <v/>
      </c>
    </row>
    <row r="792" spans="1:12">
      <c r="L792" s="16">
        <f>VLOOKUP(B792,'Input - companies list'!B:L,11,FALSE)</f>
        <v/>
      </c>
    </row>
    <row r="793" spans="1:12">
      <c r="L793" s="16">
        <f>VLOOKUP(B793,'Input - companies list'!B:L,11,FALSE)</f>
        <v/>
      </c>
    </row>
    <row r="794" spans="1:12">
      <c r="L794" s="16">
        <f>VLOOKUP(B794,'Input - companies list'!B:L,11,FALSE)</f>
        <v/>
      </c>
    </row>
    <row r="795" spans="1:12">
      <c r="L795" s="16">
        <f>VLOOKUP(B795,'Input - companies list'!B:L,11,FALSE)</f>
        <v/>
      </c>
    </row>
    <row r="796" spans="1:12">
      <c r="L796" s="16">
        <f>VLOOKUP(B796,'Input - companies list'!B:L,11,FALSE)</f>
        <v/>
      </c>
    </row>
    <row r="797" spans="1:12">
      <c r="L797" s="16">
        <f>VLOOKUP(B797,'Input - companies list'!B:L,11,FALSE)</f>
        <v/>
      </c>
    </row>
    <row r="798" spans="1:12">
      <c r="L798" s="16">
        <f>VLOOKUP(B798,'Input - companies list'!B:L,11,FALSE)</f>
        <v/>
      </c>
    </row>
    <row r="799" spans="1:12">
      <c r="L799" s="16">
        <f>VLOOKUP(B799,'Input - companies list'!B:L,11,FALSE)</f>
        <v/>
      </c>
    </row>
    <row r="800" spans="1:12">
      <c r="L800" s="16">
        <f>VLOOKUP(B800,'Input - companies list'!B:L,11,FALSE)</f>
        <v/>
      </c>
    </row>
    <row r="801" spans="1:12">
      <c r="L801" s="16">
        <f>VLOOKUP(B801,'Input - companies list'!B:L,11,FALSE)</f>
        <v/>
      </c>
    </row>
    <row r="802" spans="1:12">
      <c r="L802" s="16">
        <f>VLOOKUP(B802,'Input - companies list'!B:L,11,FALSE)</f>
        <v/>
      </c>
    </row>
    <row r="803" spans="1:12">
      <c r="L803" s="16">
        <f>VLOOKUP(B803,'Input - companies list'!B:L,11,FALSE)</f>
        <v/>
      </c>
    </row>
    <row r="804" spans="1:12">
      <c r="L804" s="16">
        <f>VLOOKUP(B804,'Input - companies list'!B:L,11,FALSE)</f>
        <v/>
      </c>
    </row>
    <row r="805" spans="1:12">
      <c r="L805" s="16">
        <f>VLOOKUP(B805,'Input - companies list'!B:L,11,FALSE)</f>
        <v/>
      </c>
    </row>
    <row r="806" spans="1:12">
      <c r="L806" s="16">
        <f>VLOOKUP(B806,'Input - companies list'!B:L,11,FALSE)</f>
        <v/>
      </c>
    </row>
    <row r="807" spans="1:12">
      <c r="L807" s="16">
        <f>VLOOKUP(B807,'Input - companies list'!B:L,11,FALSE)</f>
        <v/>
      </c>
    </row>
    <row r="808" spans="1:12">
      <c r="L808" s="16">
        <f>VLOOKUP(B808,'Input - companies list'!B:L,11,FALSE)</f>
        <v/>
      </c>
    </row>
    <row r="809" spans="1:12">
      <c r="L809" s="16">
        <f>VLOOKUP(B809,'Input - companies list'!B:L,11,FALSE)</f>
        <v/>
      </c>
    </row>
    <row r="810" spans="1:12">
      <c r="L810" s="16">
        <f>VLOOKUP(B810,'Input - companies list'!B:L,11,FALSE)</f>
        <v/>
      </c>
    </row>
    <row r="811" spans="1:12">
      <c r="L811" s="16">
        <f>VLOOKUP(B811,'Input - companies list'!B:L,11,FALSE)</f>
        <v/>
      </c>
    </row>
    <row r="812" spans="1:12">
      <c r="L812" s="16">
        <f>VLOOKUP(B812,'Input - companies list'!B:L,11,FALSE)</f>
        <v/>
      </c>
    </row>
    <row r="813" spans="1:12">
      <c r="L813" s="16">
        <f>VLOOKUP(B813,'Input - companies list'!B:L,11,FALSE)</f>
        <v/>
      </c>
    </row>
    <row r="814" spans="1:12">
      <c r="L814" s="16">
        <f>VLOOKUP(B814,'Input - companies list'!B:L,11,FALSE)</f>
        <v/>
      </c>
    </row>
    <row r="815" spans="1:12">
      <c r="L815" s="16">
        <f>VLOOKUP(B815,'Input - companies list'!B:L,11,FALSE)</f>
        <v/>
      </c>
    </row>
    <row r="816" spans="1:12">
      <c r="L816" s="16">
        <f>VLOOKUP(B816,'Input - companies list'!B:L,11,FALSE)</f>
        <v/>
      </c>
    </row>
    <row r="817" spans="1:12">
      <c r="L817" s="16">
        <f>VLOOKUP(B817,'Input - companies list'!B:L,11,FALSE)</f>
        <v/>
      </c>
    </row>
    <row r="818" spans="1:12">
      <c r="L818" s="16">
        <f>VLOOKUP(B818,'Input - companies list'!B:L,11,FALSE)</f>
        <v/>
      </c>
    </row>
    <row r="819" spans="1:12">
      <c r="L819" s="16">
        <f>VLOOKUP(B819,'Input - companies list'!B:L,11,FALSE)</f>
        <v/>
      </c>
    </row>
    <row r="820" spans="1:12">
      <c r="L820" s="16">
        <f>VLOOKUP(B820,'Input - companies list'!B:L,11,FALSE)</f>
        <v/>
      </c>
    </row>
    <row r="821" spans="1:12">
      <c r="L821" s="16">
        <f>VLOOKUP(B821,'Input - companies list'!B:L,11,FALSE)</f>
        <v/>
      </c>
    </row>
    <row r="822" spans="1:12">
      <c r="L822" s="16">
        <f>VLOOKUP(B822,'Input - companies list'!B:L,11,FALSE)</f>
        <v/>
      </c>
    </row>
    <row r="823" spans="1:12">
      <c r="L823" s="16">
        <f>VLOOKUP(B823,'Input - companies list'!B:L,11,FALSE)</f>
        <v/>
      </c>
    </row>
    <row r="824" spans="1:12">
      <c r="L824" s="16">
        <f>VLOOKUP(B824,'Input - companies list'!B:L,11,FALSE)</f>
        <v/>
      </c>
    </row>
    <row r="825" spans="1:12">
      <c r="L825" s="16">
        <f>VLOOKUP(B825,'Input - companies list'!B:L,11,FALSE)</f>
        <v/>
      </c>
    </row>
    <row r="826" spans="1:12">
      <c r="L826" s="16">
        <f>VLOOKUP(B826,'Input - companies list'!B:L,11,FALSE)</f>
        <v/>
      </c>
    </row>
    <row r="827" spans="1:12">
      <c r="L827" s="16">
        <f>VLOOKUP(B827,'Input - companies list'!B:L,11,FALSE)</f>
        <v/>
      </c>
    </row>
    <row r="828" spans="1:12">
      <c r="L828" s="16">
        <f>VLOOKUP(B828,'Input - companies list'!B:L,11,FALSE)</f>
        <v/>
      </c>
    </row>
    <row r="829" spans="1:12">
      <c r="L829" s="16">
        <f>VLOOKUP(B829,'Input - companies list'!B:L,11,FALSE)</f>
        <v/>
      </c>
    </row>
    <row r="830" spans="1:12">
      <c r="L830" s="16">
        <f>VLOOKUP(B830,'Input - companies list'!B:L,11,FALSE)</f>
        <v/>
      </c>
    </row>
    <row r="831" spans="1:12">
      <c r="L831" s="16">
        <f>VLOOKUP(B831,'Input - companies list'!B:L,11,FALSE)</f>
        <v/>
      </c>
    </row>
    <row r="832" spans="1:12">
      <c r="L832" s="16">
        <f>VLOOKUP(B832,'Input - companies list'!B:L,11,FALSE)</f>
        <v/>
      </c>
    </row>
    <row r="833" spans="1:12">
      <c r="L833" s="16">
        <f>VLOOKUP(B833,'Input - companies list'!B:L,11,FALSE)</f>
        <v/>
      </c>
    </row>
    <row r="834" spans="1:12">
      <c r="L834" s="16">
        <f>VLOOKUP(B834,'Input - companies list'!B:L,11,FALSE)</f>
        <v/>
      </c>
    </row>
    <row r="835" spans="1:12">
      <c r="L835" s="16">
        <f>VLOOKUP(B835,'Input - companies list'!B:L,11,FALSE)</f>
        <v/>
      </c>
    </row>
    <row r="836" spans="1:12">
      <c r="L836" s="16">
        <f>VLOOKUP(B836,'Input - companies list'!B:L,11,FALSE)</f>
        <v/>
      </c>
    </row>
    <row r="837" spans="1:12">
      <c r="L837" s="16">
        <f>VLOOKUP(B837,'Input - companies list'!B:L,11,FALSE)</f>
        <v/>
      </c>
    </row>
    <row r="838" spans="1:12">
      <c r="L838" s="16">
        <f>VLOOKUP(B838,'Input - companies list'!B:L,11,FALSE)</f>
        <v/>
      </c>
    </row>
    <row r="839" spans="1:12">
      <c r="L839" s="16">
        <f>VLOOKUP(B839,'Input - companies list'!B:L,11,FALSE)</f>
        <v/>
      </c>
    </row>
    <row r="840" spans="1:12">
      <c r="L840" s="16">
        <f>VLOOKUP(B840,'Input - companies list'!B:L,11,FALSE)</f>
        <v/>
      </c>
    </row>
    <row r="841" spans="1:12">
      <c r="L841" s="16">
        <f>VLOOKUP(B841,'Input - companies list'!B:L,11,FALSE)</f>
        <v/>
      </c>
    </row>
    <row r="842" spans="1:12">
      <c r="L842" s="16">
        <f>VLOOKUP(B842,'Input - companies list'!B:L,11,FALSE)</f>
        <v/>
      </c>
    </row>
    <row r="843" spans="1:12">
      <c r="L843" s="16">
        <f>VLOOKUP(B843,'Input - companies list'!B:L,11,FALSE)</f>
        <v/>
      </c>
    </row>
    <row r="844" spans="1:12">
      <c r="L844" s="16">
        <f>VLOOKUP(B844,'Input - companies list'!B:L,11,FALSE)</f>
        <v/>
      </c>
    </row>
    <row r="845" spans="1:12">
      <c r="L845" s="16">
        <f>VLOOKUP(B845,'Input - companies list'!B:L,11,FALSE)</f>
        <v/>
      </c>
    </row>
    <row r="846" spans="1:12">
      <c r="L846" s="16">
        <f>VLOOKUP(B846,'Input - companies list'!B:L,11,FALSE)</f>
        <v/>
      </c>
    </row>
    <row r="847" spans="1:12">
      <c r="L847" s="16">
        <f>VLOOKUP(B847,'Input - companies list'!B:L,11,FALSE)</f>
        <v/>
      </c>
    </row>
    <row r="848" spans="1:12">
      <c r="L848" s="16">
        <f>VLOOKUP(B848,'Input - companies list'!B:L,11,FALSE)</f>
        <v/>
      </c>
    </row>
    <row r="849" spans="1:12">
      <c r="L849" s="16">
        <f>VLOOKUP(B849,'Input - companies list'!B:L,11,FALSE)</f>
        <v/>
      </c>
    </row>
    <row r="850" spans="1:12">
      <c r="L850" s="16">
        <f>VLOOKUP(B850,'Input - companies list'!B:L,11,FALSE)</f>
        <v/>
      </c>
    </row>
    <row r="851" spans="1:12">
      <c r="L851" s="16">
        <f>VLOOKUP(B851,'Input - companies list'!B:L,11,FALSE)</f>
        <v/>
      </c>
    </row>
    <row r="852" spans="1:12">
      <c r="L852" s="16">
        <f>VLOOKUP(B852,'Input - companies list'!B:L,11,FALSE)</f>
        <v/>
      </c>
    </row>
    <row r="853" spans="1:12">
      <c r="L853" s="16">
        <f>VLOOKUP(B853,'Input - companies list'!B:L,11,FALSE)</f>
        <v/>
      </c>
    </row>
    <row r="854" spans="1:12">
      <c r="L854" s="16">
        <f>VLOOKUP(B854,'Input - companies list'!B:L,11,FALSE)</f>
        <v/>
      </c>
    </row>
    <row r="855" spans="1:12">
      <c r="L855" s="16">
        <f>VLOOKUP(B855,'Input - companies list'!B:L,11,FALSE)</f>
        <v/>
      </c>
    </row>
    <row r="856" spans="1:12">
      <c r="L856" s="16">
        <f>VLOOKUP(B856,'Input - companies list'!B:L,11,FALSE)</f>
        <v/>
      </c>
    </row>
    <row r="857" spans="1:12">
      <c r="L857" s="16">
        <f>VLOOKUP(B857,'Input - companies list'!B:L,11,FALSE)</f>
        <v/>
      </c>
    </row>
    <row r="858" spans="1:12">
      <c r="L858" s="16">
        <f>VLOOKUP(B858,'Input - companies list'!B:L,11,FALSE)</f>
        <v/>
      </c>
    </row>
    <row r="859" spans="1:12">
      <c r="L859" s="16">
        <f>VLOOKUP(B859,'Input - companies list'!B:L,11,FALSE)</f>
        <v/>
      </c>
    </row>
    <row r="860" spans="1:12">
      <c r="L860" s="16">
        <f>VLOOKUP(B860,'Input - companies list'!B:L,11,FALSE)</f>
        <v/>
      </c>
    </row>
    <row r="861" spans="1:12">
      <c r="L861" s="16">
        <f>VLOOKUP(B861,'Input - companies list'!B:L,11,FALSE)</f>
        <v/>
      </c>
    </row>
    <row r="862" spans="1:12">
      <c r="L862" s="16">
        <f>VLOOKUP(B862,'Input - companies list'!B:L,11,FALSE)</f>
        <v/>
      </c>
    </row>
    <row r="863" spans="1:12">
      <c r="L863" s="16">
        <f>VLOOKUP(B863,'Input - companies list'!B:L,11,FALSE)</f>
        <v/>
      </c>
    </row>
    <row r="864" spans="1:12">
      <c r="L864" s="16">
        <f>VLOOKUP(B864,'Input - companies list'!B:L,11,FALSE)</f>
        <v/>
      </c>
    </row>
    <row r="865" spans="1:12">
      <c r="L865" s="16">
        <f>VLOOKUP(B865,'Input - companies list'!B:L,11,FALSE)</f>
        <v/>
      </c>
    </row>
    <row r="866" spans="1:12">
      <c r="L866" s="16">
        <f>VLOOKUP(B866,'Input - companies list'!B:L,11,FALSE)</f>
        <v/>
      </c>
    </row>
    <row r="867" spans="1:12">
      <c r="L867" s="16">
        <f>VLOOKUP(B867,'Input - companies list'!B:L,11,FALSE)</f>
        <v/>
      </c>
    </row>
    <row r="868" spans="1:12">
      <c r="L868" s="16">
        <f>VLOOKUP(B868,'Input - companies list'!B:L,11,FALSE)</f>
        <v/>
      </c>
    </row>
    <row r="869" spans="1:12">
      <c r="L869" s="16">
        <f>VLOOKUP(B869,'Input - companies list'!B:L,11,FALSE)</f>
        <v/>
      </c>
    </row>
    <row r="870" spans="1:12">
      <c r="L870" s="16">
        <f>VLOOKUP(B870,'Input - companies list'!B:L,11,FALSE)</f>
        <v/>
      </c>
    </row>
    <row r="871" spans="1:12">
      <c r="L871" s="16">
        <f>VLOOKUP(B871,'Input - companies list'!B:L,11,FALSE)</f>
        <v/>
      </c>
    </row>
    <row r="872" spans="1:12">
      <c r="L872" s="16">
        <f>VLOOKUP(B872,'Input - companies list'!B:L,11,FALSE)</f>
        <v/>
      </c>
    </row>
    <row r="873" spans="1:12">
      <c r="L873" s="16">
        <f>VLOOKUP(B873,'Input - companies list'!B:L,11,FALSE)</f>
        <v/>
      </c>
    </row>
    <row r="874" spans="1:12">
      <c r="L874" s="16">
        <f>VLOOKUP(B874,'Input - companies list'!B:L,11,FALSE)</f>
        <v/>
      </c>
    </row>
    <row r="875" spans="1:12">
      <c r="L875" s="16">
        <f>VLOOKUP(B875,'Input - companies list'!B:L,11,FALSE)</f>
        <v/>
      </c>
    </row>
    <row r="876" spans="1:12">
      <c r="L876" s="16">
        <f>VLOOKUP(B876,'Input - companies list'!B:L,11,FALSE)</f>
        <v/>
      </c>
    </row>
    <row r="877" spans="1:12">
      <c r="L877" s="16">
        <f>VLOOKUP(B877,'Input - companies list'!B:L,11,FALSE)</f>
        <v/>
      </c>
    </row>
    <row r="878" spans="1:12">
      <c r="L878" s="16">
        <f>VLOOKUP(B878,'Input - companies list'!B:L,11,FALSE)</f>
        <v/>
      </c>
    </row>
    <row r="879" spans="1:12">
      <c r="L879" s="16">
        <f>VLOOKUP(B879,'Input - companies list'!B:L,11,FALSE)</f>
        <v/>
      </c>
    </row>
    <row r="880" spans="1:12">
      <c r="L880" s="16">
        <f>VLOOKUP(B880,'Input - companies list'!B:L,11,FALSE)</f>
        <v/>
      </c>
    </row>
    <row r="881" spans="1:12">
      <c r="L881" s="16">
        <f>VLOOKUP(B881,'Input - companies list'!B:L,11,FALSE)</f>
        <v/>
      </c>
    </row>
    <row r="882" spans="1:12">
      <c r="L882" s="16">
        <f>VLOOKUP(B882,'Input - companies list'!B:L,11,FALSE)</f>
        <v/>
      </c>
    </row>
    <row r="883" spans="1:12">
      <c r="L883" s="16">
        <f>VLOOKUP(B883,'Input - companies list'!B:L,11,FALSE)</f>
        <v/>
      </c>
    </row>
    <row r="884" spans="1:12">
      <c r="L884" s="16">
        <f>VLOOKUP(B884,'Input - companies list'!B:L,11,FALSE)</f>
        <v/>
      </c>
    </row>
    <row r="885" spans="1:12">
      <c r="L885" s="16">
        <f>VLOOKUP(B885,'Input - companies list'!B:L,11,FALSE)</f>
        <v/>
      </c>
    </row>
    <row r="886" spans="1:12">
      <c r="L886" s="16">
        <f>VLOOKUP(B886,'Input - companies list'!B:L,11,FALSE)</f>
        <v/>
      </c>
    </row>
    <row r="887" spans="1:12">
      <c r="L887" s="16">
        <f>VLOOKUP(B887,'Input - companies list'!B:L,11,FALSE)</f>
        <v/>
      </c>
    </row>
    <row r="888" spans="1:12">
      <c r="L888" s="16">
        <f>VLOOKUP(B888,'Input - companies list'!B:L,11,FALSE)</f>
        <v/>
      </c>
    </row>
    <row r="889" spans="1:12">
      <c r="L889" s="16">
        <f>VLOOKUP(B889,'Input - companies list'!B:L,11,FALSE)</f>
        <v/>
      </c>
    </row>
    <row r="890" spans="1:12">
      <c r="L890" s="16">
        <f>VLOOKUP(B890,'Input - companies list'!B:L,11,FALSE)</f>
        <v/>
      </c>
    </row>
    <row r="891" spans="1:12">
      <c r="L891" s="16">
        <f>VLOOKUP(B891,'Input - companies list'!B:L,11,FALSE)</f>
        <v/>
      </c>
    </row>
    <row r="892" spans="1:12">
      <c r="L892" s="16">
        <f>VLOOKUP(B892,'Input - companies list'!B:L,11,FALSE)</f>
        <v/>
      </c>
    </row>
    <row r="893" spans="1:12">
      <c r="L893" s="16">
        <f>VLOOKUP(B893,'Input - companies list'!B:L,11,FALSE)</f>
        <v/>
      </c>
    </row>
    <row r="894" spans="1:12">
      <c r="L894" s="16">
        <f>VLOOKUP(B894,'Input - companies list'!B:L,11,FALSE)</f>
        <v/>
      </c>
    </row>
    <row r="895" spans="1:12">
      <c r="L895" s="16">
        <f>VLOOKUP(B895,'Input - companies list'!B:L,11,FALSE)</f>
        <v/>
      </c>
    </row>
    <row r="896" spans="1:12">
      <c r="L896" s="16">
        <f>VLOOKUP(B896,'Input - companies list'!B:L,11,FALSE)</f>
        <v/>
      </c>
    </row>
    <row r="897" spans="1:12">
      <c r="L897" s="16">
        <f>VLOOKUP(B897,'Input - companies list'!B:L,11,FALSE)</f>
        <v/>
      </c>
    </row>
    <row r="898" spans="1:12">
      <c r="L898" s="16">
        <f>VLOOKUP(B898,'Input - companies list'!B:L,11,FALSE)</f>
        <v/>
      </c>
    </row>
    <row r="899" spans="1:12">
      <c r="L899" s="16">
        <f>VLOOKUP(B899,'Input - companies list'!B:L,11,FALSE)</f>
        <v/>
      </c>
    </row>
    <row r="900" spans="1:12">
      <c r="L900" s="16">
        <f>VLOOKUP(B900,'Input - companies list'!B:L,11,FALSE)</f>
        <v/>
      </c>
    </row>
    <row r="901" spans="1:12">
      <c r="L901" s="16">
        <f>VLOOKUP(B901,'Input - companies list'!B:L,11,FALSE)</f>
        <v/>
      </c>
    </row>
    <row r="902" spans="1:12">
      <c r="L902" s="16">
        <f>VLOOKUP(B902,'Input - companies list'!B:L,11,FALSE)</f>
        <v/>
      </c>
    </row>
    <row r="903" spans="1:12">
      <c r="L903" s="16">
        <f>VLOOKUP(B903,'Input - companies list'!B:L,11,FALSE)</f>
        <v/>
      </c>
    </row>
    <row r="904" spans="1:12">
      <c r="L904" s="16">
        <f>VLOOKUP(B904,'Input - companies list'!B:L,11,FALSE)</f>
        <v/>
      </c>
    </row>
    <row r="905" spans="1:12">
      <c r="L905" s="16">
        <f>VLOOKUP(B905,'Input - companies list'!B:L,11,FALSE)</f>
        <v/>
      </c>
    </row>
    <row r="906" spans="1:12">
      <c r="L906" s="16">
        <f>VLOOKUP(B906,'Input - companies list'!B:L,11,FALSE)</f>
        <v/>
      </c>
    </row>
    <row r="907" spans="1:12">
      <c r="L907" s="16">
        <f>VLOOKUP(B907,'Input - companies list'!B:L,11,FALSE)</f>
        <v/>
      </c>
    </row>
    <row r="908" spans="1:12">
      <c r="L908" s="16">
        <f>VLOOKUP(B908,'Input - companies list'!B:L,11,FALSE)</f>
        <v/>
      </c>
    </row>
    <row r="909" spans="1:12">
      <c r="L909" s="16">
        <f>VLOOKUP(B909,'Input - companies list'!B:L,11,FALSE)</f>
        <v/>
      </c>
    </row>
    <row r="910" spans="1:12">
      <c r="L910" s="16">
        <f>VLOOKUP(B910,'Input - companies list'!B:L,11,FALSE)</f>
        <v/>
      </c>
    </row>
    <row r="911" spans="1:12">
      <c r="L911" s="16">
        <f>VLOOKUP(B911,'Input - companies list'!B:L,11,FALSE)</f>
        <v/>
      </c>
    </row>
    <row r="912" spans="1:12">
      <c r="L912" s="16">
        <f>VLOOKUP(B912,'Input - companies list'!B:L,11,FALSE)</f>
        <v/>
      </c>
    </row>
    <row r="913" spans="1:12">
      <c r="L913" s="16">
        <f>VLOOKUP(B913,'Input - companies list'!B:L,11,FALSE)</f>
        <v/>
      </c>
    </row>
    <row r="914" spans="1:12">
      <c r="L914" s="16">
        <f>VLOOKUP(B914,'Input - companies list'!B:L,11,FALSE)</f>
        <v/>
      </c>
    </row>
    <row r="915" spans="1:12">
      <c r="L915" s="16">
        <f>VLOOKUP(B915,'Input - companies list'!B:L,11,FALSE)</f>
        <v/>
      </c>
    </row>
    <row r="916" spans="1:12">
      <c r="L916" s="16">
        <f>VLOOKUP(B916,'Input - companies list'!B:L,11,FALSE)</f>
        <v/>
      </c>
    </row>
    <row r="917" spans="1:12">
      <c r="L917" s="16">
        <f>VLOOKUP(B917,'Input - companies list'!B:L,11,FALSE)</f>
        <v/>
      </c>
    </row>
    <row r="918" spans="1:12">
      <c r="L918" s="16">
        <f>VLOOKUP(B918,'Input - companies list'!B:L,11,FALSE)</f>
        <v/>
      </c>
    </row>
    <row r="919" spans="1:12">
      <c r="L919" s="16">
        <f>VLOOKUP(B919,'Input - companies list'!B:L,11,FALSE)</f>
        <v/>
      </c>
    </row>
    <row r="920" spans="1:12">
      <c r="L920" s="16">
        <f>VLOOKUP(B920,'Input - companies list'!B:L,11,FALSE)</f>
        <v/>
      </c>
    </row>
    <row r="921" spans="1:12">
      <c r="L921" s="16">
        <f>VLOOKUP(B921,'Input - companies list'!B:L,11,FALSE)</f>
        <v/>
      </c>
    </row>
    <row r="922" spans="1:12">
      <c r="L922" s="16">
        <f>VLOOKUP(B922,'Input - companies list'!B:L,11,FALSE)</f>
        <v/>
      </c>
    </row>
    <row r="923" spans="1:12">
      <c r="L923" s="16">
        <f>VLOOKUP(B923,'Input - companies list'!B:L,11,FALSE)</f>
        <v/>
      </c>
    </row>
    <row r="924" spans="1:12">
      <c r="L924" s="16">
        <f>VLOOKUP(B924,'Input - companies list'!B:L,11,FALSE)</f>
        <v/>
      </c>
    </row>
    <row r="925" spans="1:12">
      <c r="L925" s="16">
        <f>VLOOKUP(B925,'Input - companies list'!B:L,11,FALSE)</f>
        <v/>
      </c>
    </row>
    <row r="926" spans="1:12">
      <c r="L926" s="16">
        <f>VLOOKUP(B926,'Input - companies list'!B:L,11,FALSE)</f>
        <v/>
      </c>
    </row>
    <row r="927" spans="1:12">
      <c r="L927" s="16">
        <f>VLOOKUP(B927,'Input - companies list'!B:L,11,FALSE)</f>
        <v/>
      </c>
    </row>
    <row r="928" spans="1:12">
      <c r="L928" s="16">
        <f>VLOOKUP(B928,'Input - companies list'!B:L,11,FALSE)</f>
        <v/>
      </c>
    </row>
    <row r="929" spans="1:12">
      <c r="L929" s="16">
        <f>VLOOKUP(B929,'Input - companies list'!B:L,11,FALSE)</f>
        <v/>
      </c>
    </row>
    <row r="930" spans="1:12">
      <c r="L930" s="16">
        <f>VLOOKUP(B930,'Input - companies list'!B:L,11,FALSE)</f>
        <v/>
      </c>
    </row>
    <row r="931" spans="1:12">
      <c r="L931" s="16">
        <f>VLOOKUP(B931,'Input - companies list'!B:L,11,FALSE)</f>
        <v/>
      </c>
    </row>
    <row r="932" spans="1:12">
      <c r="L932" s="16">
        <f>VLOOKUP(B932,'Input - companies list'!B:L,11,FALSE)</f>
        <v/>
      </c>
    </row>
    <row r="933" spans="1:12">
      <c r="L933" s="16">
        <f>VLOOKUP(B933,'Input - companies list'!B:L,11,FALSE)</f>
        <v/>
      </c>
    </row>
    <row r="934" spans="1:12">
      <c r="L934" s="16">
        <f>VLOOKUP(B934,'Input - companies list'!B:L,11,FALSE)</f>
        <v/>
      </c>
    </row>
    <row r="935" spans="1:12">
      <c r="L935" s="16">
        <f>VLOOKUP(B935,'Input - companies list'!B:L,11,FALSE)</f>
        <v/>
      </c>
    </row>
    <row r="936" spans="1:12">
      <c r="L936" s="16">
        <f>VLOOKUP(B936,'Input - companies list'!B:L,11,FALSE)</f>
        <v/>
      </c>
    </row>
    <row r="937" spans="1:12">
      <c r="L937" s="16">
        <f>VLOOKUP(B937,'Input - companies list'!B:L,11,FALSE)</f>
        <v/>
      </c>
    </row>
    <row r="938" spans="1:12">
      <c r="L938" s="16">
        <f>VLOOKUP(B938,'Input - companies list'!B:L,11,FALSE)</f>
        <v/>
      </c>
    </row>
    <row r="939" spans="1:12">
      <c r="L939" s="16">
        <f>VLOOKUP(B939,'Input - companies list'!B:L,11,FALSE)</f>
        <v/>
      </c>
    </row>
    <row r="940" spans="1:12">
      <c r="L940" s="16">
        <f>VLOOKUP(B940,'Input - companies list'!B:L,11,FALSE)</f>
        <v/>
      </c>
    </row>
    <row r="941" spans="1:12">
      <c r="L941" s="16">
        <f>VLOOKUP(B941,'Input - companies list'!B:L,11,FALSE)</f>
        <v/>
      </c>
    </row>
    <row r="942" spans="1:12">
      <c r="L942" s="16">
        <f>VLOOKUP(B942,'Input - companies list'!B:L,11,FALSE)</f>
        <v/>
      </c>
    </row>
    <row r="943" spans="1:12">
      <c r="L943" s="16">
        <f>VLOOKUP(B943,'Input - companies list'!B:L,11,FALSE)</f>
        <v/>
      </c>
    </row>
    <row r="944" spans="1:12">
      <c r="L944" s="16">
        <f>VLOOKUP(B944,'Input - companies list'!B:L,11,FALSE)</f>
        <v/>
      </c>
    </row>
    <row r="945" spans="1:12">
      <c r="L945" s="16">
        <f>VLOOKUP(B945,'Input - companies list'!B:L,11,FALSE)</f>
        <v/>
      </c>
    </row>
    <row r="946" spans="1:12">
      <c r="L946" s="16">
        <f>VLOOKUP(B946,'Input - companies list'!B:L,11,FALSE)</f>
        <v/>
      </c>
    </row>
    <row r="947" spans="1:12">
      <c r="L947" s="16">
        <f>VLOOKUP(B947,'Input - companies list'!B:L,11,FALSE)</f>
        <v/>
      </c>
    </row>
    <row r="948" spans="1:12">
      <c r="L948" s="16">
        <f>VLOOKUP(B948,'Input - companies list'!B:L,11,FALSE)</f>
        <v/>
      </c>
    </row>
    <row r="949" spans="1:12">
      <c r="L949" s="16">
        <f>VLOOKUP(B949,'Input - companies list'!B:L,11,FALSE)</f>
        <v/>
      </c>
    </row>
    <row r="950" spans="1:12">
      <c r="L950" s="16">
        <f>VLOOKUP(B950,'Input - companies list'!B:L,11,FALSE)</f>
        <v/>
      </c>
    </row>
    <row r="951" spans="1:12">
      <c r="L951" s="16">
        <f>VLOOKUP(B951,'Input - companies list'!B:L,11,FALSE)</f>
        <v/>
      </c>
    </row>
    <row r="952" spans="1:12">
      <c r="L952" s="16">
        <f>VLOOKUP(B952,'Input - companies list'!B:L,11,FALSE)</f>
        <v/>
      </c>
    </row>
    <row r="953" spans="1:12">
      <c r="L953" s="16">
        <f>VLOOKUP(B953,'Input - companies list'!B:L,11,FALSE)</f>
        <v/>
      </c>
    </row>
    <row r="954" spans="1:12">
      <c r="L954" s="16">
        <f>VLOOKUP(B954,'Input - companies list'!B:L,11,FALSE)</f>
        <v/>
      </c>
    </row>
    <row r="955" spans="1:12">
      <c r="L955" s="16">
        <f>VLOOKUP(B955,'Input - companies list'!B:L,11,FALSE)</f>
        <v/>
      </c>
    </row>
    <row r="956" spans="1:12">
      <c r="L956" s="16">
        <f>VLOOKUP(B956,'Input - companies list'!B:L,11,FALSE)</f>
        <v/>
      </c>
    </row>
    <row r="957" spans="1:12">
      <c r="L957" s="16">
        <f>VLOOKUP(B957,'Input - companies list'!B:L,11,FALSE)</f>
        <v/>
      </c>
    </row>
    <row r="958" spans="1:12">
      <c r="L958" s="16">
        <f>VLOOKUP(B958,'Input - companies list'!B:L,11,FALSE)</f>
        <v/>
      </c>
    </row>
    <row r="959" spans="1:12">
      <c r="L959" s="16">
        <f>VLOOKUP(B959,'Input - companies list'!B:L,11,FALSE)</f>
        <v/>
      </c>
    </row>
    <row r="960" spans="1:12">
      <c r="L960" s="16">
        <f>VLOOKUP(B960,'Input - companies list'!B:L,11,FALSE)</f>
        <v/>
      </c>
    </row>
    <row r="961" spans="1:12">
      <c r="L961" s="16">
        <f>VLOOKUP(B961,'Input - companies list'!B:L,11,FALSE)</f>
        <v/>
      </c>
    </row>
    <row r="962" spans="1:12">
      <c r="L962" s="16">
        <f>VLOOKUP(B962,'Input - companies list'!B:L,11,FALSE)</f>
        <v/>
      </c>
    </row>
    <row r="963" spans="1:12">
      <c r="L963" s="16">
        <f>VLOOKUP(B963,'Input - companies list'!B:L,11,FALSE)</f>
        <v/>
      </c>
    </row>
    <row r="964" spans="1:12">
      <c r="L964" s="16">
        <f>VLOOKUP(B964,'Input - companies list'!B:L,11,FALSE)</f>
        <v/>
      </c>
    </row>
    <row r="965" spans="1:12">
      <c r="L965" s="16">
        <f>VLOOKUP(B965,'Input - companies list'!B:L,11,FALSE)</f>
        <v/>
      </c>
    </row>
    <row r="966" spans="1:12">
      <c r="L966" s="16">
        <f>VLOOKUP(B966,'Input - companies list'!B:L,11,FALSE)</f>
        <v/>
      </c>
    </row>
    <row r="967" spans="1:12">
      <c r="L967" s="16">
        <f>VLOOKUP(B967,'Input - companies list'!B:L,11,FALSE)</f>
        <v/>
      </c>
    </row>
    <row r="968" spans="1:12">
      <c r="L968" s="16">
        <f>VLOOKUP(B968,'Input - companies list'!B:L,11,FALSE)</f>
        <v/>
      </c>
    </row>
    <row r="969" spans="1:12">
      <c r="L969" s="16">
        <f>VLOOKUP(B969,'Input - companies list'!B:L,11,FALSE)</f>
        <v/>
      </c>
    </row>
    <row r="970" spans="1:12">
      <c r="L970" s="16">
        <f>VLOOKUP(B970,'Input - companies list'!B:L,11,FALSE)</f>
        <v/>
      </c>
    </row>
    <row r="971" spans="1:12">
      <c r="L971" s="16">
        <f>VLOOKUP(B971,'Input - companies list'!B:L,11,FALSE)</f>
        <v/>
      </c>
    </row>
    <row r="972" spans="1:12">
      <c r="L972" s="16">
        <f>VLOOKUP(B972,'Input - companies list'!B:L,11,FALSE)</f>
        <v/>
      </c>
    </row>
    <row r="973" spans="1:12">
      <c r="L973" s="16">
        <f>VLOOKUP(B973,'Input - companies list'!B:L,11,FALSE)</f>
        <v/>
      </c>
    </row>
    <row r="974" spans="1:12">
      <c r="L974" s="16">
        <f>VLOOKUP(B974,'Input - companies list'!B:L,11,FALSE)</f>
        <v/>
      </c>
    </row>
    <row r="975" spans="1:12">
      <c r="L975" s="16">
        <f>VLOOKUP(B975,'Input - companies list'!B:L,11,FALSE)</f>
        <v/>
      </c>
    </row>
    <row r="976" spans="1:12">
      <c r="L976" s="16">
        <f>VLOOKUP(B976,'Input - companies list'!B:L,11,FALSE)</f>
        <v/>
      </c>
    </row>
    <row r="977" spans="1:12">
      <c r="L977" s="16">
        <f>VLOOKUP(B977,'Input - companies list'!B:L,11,FALSE)</f>
        <v/>
      </c>
    </row>
    <row r="978" spans="1:12">
      <c r="L978" s="16">
        <f>VLOOKUP(B978,'Input - companies list'!B:L,11,FALSE)</f>
        <v/>
      </c>
    </row>
    <row r="979" spans="1:12">
      <c r="L979" s="16">
        <f>VLOOKUP(B979,'Input - companies list'!B:L,11,FALSE)</f>
        <v/>
      </c>
    </row>
    <row r="980" spans="1:12">
      <c r="L980" s="16">
        <f>VLOOKUP(B980,'Input - companies list'!B:L,11,FALSE)</f>
        <v/>
      </c>
    </row>
    <row r="981" spans="1:12">
      <c r="L981" s="16">
        <f>VLOOKUP(B981,'Input - companies list'!B:L,11,FALSE)</f>
        <v/>
      </c>
    </row>
    <row r="982" spans="1:12">
      <c r="L982" s="16">
        <f>VLOOKUP(B982,'Input - companies list'!B:L,11,FALSE)</f>
        <v/>
      </c>
    </row>
    <row r="983" spans="1:12">
      <c r="L983" s="16">
        <f>VLOOKUP(B983,'Input - companies list'!B:L,11,FALSE)</f>
        <v/>
      </c>
    </row>
    <row r="984" spans="1:12">
      <c r="L984" s="16">
        <f>VLOOKUP(B984,'Input - companies list'!B:L,11,FALSE)</f>
        <v/>
      </c>
    </row>
    <row r="985" spans="1:12">
      <c r="L985" s="16">
        <f>VLOOKUP(B985,'Input - companies list'!B:L,11,FALSE)</f>
        <v/>
      </c>
    </row>
    <row r="986" spans="1:12">
      <c r="L986" s="16">
        <f>VLOOKUP(B986,'Input - companies list'!B:L,11,FALSE)</f>
        <v/>
      </c>
    </row>
    <row r="987" spans="1:12">
      <c r="L987" s="16">
        <f>VLOOKUP(B987,'Input - companies list'!B:L,11,FALSE)</f>
        <v/>
      </c>
    </row>
    <row r="988" spans="1:12">
      <c r="L988" s="16">
        <f>VLOOKUP(B988,'Input - companies list'!B:L,11,FALSE)</f>
        <v/>
      </c>
    </row>
    <row r="989" spans="1:12">
      <c r="L989" s="16">
        <f>VLOOKUP(B989,'Input - companies list'!B:L,11,FALSE)</f>
        <v/>
      </c>
    </row>
    <row r="990" spans="1:12">
      <c r="L990" s="16">
        <f>VLOOKUP(B990,'Input - companies list'!B:L,11,FALSE)</f>
        <v/>
      </c>
    </row>
    <row r="991" spans="1:12">
      <c r="L991" s="16">
        <f>VLOOKUP(B991,'Input - companies list'!B:L,11,FALSE)</f>
        <v/>
      </c>
    </row>
    <row r="992" spans="1:12">
      <c r="L992" s="16">
        <f>VLOOKUP(B992,'Input - companies list'!B:L,11,FALSE)</f>
        <v/>
      </c>
    </row>
    <row r="993" spans="1:12">
      <c r="L993" s="16">
        <f>VLOOKUP(B993,'Input - companies list'!B:L,11,FALSE)</f>
        <v/>
      </c>
    </row>
    <row r="994" spans="1:12">
      <c r="L994" s="16">
        <f>VLOOKUP(B994,'Input - companies list'!B:L,11,FALSE)</f>
        <v/>
      </c>
    </row>
    <row r="995" spans="1:12">
      <c r="L995" s="16">
        <f>VLOOKUP(B995,'Input - companies list'!B:L,11,FALSE)</f>
        <v/>
      </c>
    </row>
    <row r="996" spans="1:12">
      <c r="L996" s="16">
        <f>VLOOKUP(B996,'Input - companies list'!B:L,11,FALSE)</f>
        <v/>
      </c>
    </row>
    <row r="997" spans="1:12">
      <c r="L997" s="16">
        <f>VLOOKUP(B997,'Input - companies list'!B:L,11,FALSE)</f>
        <v/>
      </c>
    </row>
    <row r="998" spans="1:12">
      <c r="L998" s="16">
        <f>VLOOKUP(B998,'Input - companies list'!B:L,11,FALSE)</f>
        <v/>
      </c>
    </row>
    <row r="999" spans="1:12">
      <c r="L999" s="16">
        <f>VLOOKUP(B999,'Input - companies list'!B:L,11,FALSE)</f>
        <v/>
      </c>
    </row>
    <row r="1000" spans="1:12">
      <c r="L1000" s="16">
        <f>VLOOKUP(B1000,'Input - companies list'!B:L,11,FALSE)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>
    <tabColor rgb="FF7030A0"/>
    <outlinePr summaryBelow="1" summaryRight="1"/>
    <pageSetUpPr/>
  </sheetPr>
  <dimension ref="A1:B8"/>
  <sheetViews>
    <sheetView workbookViewId="0">
      <selection activeCell="C3" sqref="C3"/>
    </sheetView>
  </sheetViews>
  <sheetFormatPr baseColWidth="10" defaultRowHeight="16" outlineLevelCol="0"/>
  <cols>
    <col bestFit="1" customWidth="1" max="1" min="1" style="26" width="43.83203125"/>
  </cols>
  <sheetData>
    <row r="1" spans="1:2">
      <c r="A1" s="7" t="s">
        <v>57</v>
      </c>
      <c r="B1" s="7" t="s">
        <v>58</v>
      </c>
    </row>
    <row r="2" spans="1:2">
      <c r="A2" s="16" t="s">
        <v>59</v>
      </c>
      <c r="B2" s="16" t="n">
        <v>0.25</v>
      </c>
    </row>
    <row r="3" spans="1:2">
      <c r="A3" s="16" t="s">
        <v>60</v>
      </c>
      <c r="B3" s="16" t="n">
        <v>0.15</v>
      </c>
    </row>
    <row r="4" spans="1:2">
      <c r="A4" s="16" t="s">
        <v>61</v>
      </c>
      <c r="B4" s="16" t="n">
        <v>0.15</v>
      </c>
    </row>
    <row r="5" spans="1:2">
      <c r="A5" s="16" t="s">
        <v>62</v>
      </c>
      <c r="B5" s="16" t="n">
        <v>0.25</v>
      </c>
    </row>
    <row r="6" spans="1:2">
      <c r="A6" s="16" t="s">
        <v>63</v>
      </c>
      <c r="B6" s="16" t="n">
        <v>0.1</v>
      </c>
    </row>
    <row r="7" spans="1:2">
      <c r="A7" s="16" t="s">
        <v>64</v>
      </c>
      <c r="B7" s="16" t="n">
        <v>0.1</v>
      </c>
    </row>
    <row r="8" spans="1:2">
      <c r="A8" t="s">
        <v>65</v>
      </c>
      <c r="B8">
        <f>SUM(B2:B7)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>
    <tabColor rgb="FFC00000"/>
    <outlinePr summaryBelow="1" summaryRight="1"/>
    <pageSetUpPr/>
  </sheetPr>
  <dimension ref="A1:R593"/>
  <sheetViews>
    <sheetView workbookViewId="0">
      <pane activePane="bottomRight" state="frozen" topLeftCell="F572" xSplit="5" ySplit="2"/>
      <selection activeCell="F1" pane="topRight" sqref="F1"/>
      <selection activeCell="A3" pane="bottomLeft" sqref="A3"/>
      <selection activeCell="E606" pane="bottomRight" sqref="E606"/>
    </sheetView>
  </sheetViews>
  <sheetFormatPr baseColWidth="10" defaultRowHeight="16" outlineLevelCol="0"/>
  <cols>
    <col customWidth="1" max="1" min="1" style="17" width="8.33203125"/>
    <col customWidth="1" max="2" min="2" style="26" width="14.1640625"/>
    <col customWidth="1" max="4" min="3" style="26" width="35.83203125"/>
    <col customWidth="1" max="5" min="5" style="26" width="42.33203125"/>
    <col customWidth="1" max="6" min="6" style="1" width="18.5"/>
    <col customWidth="1" max="7" min="7" style="30" width="18.5"/>
    <col customWidth="1" max="8" min="8" style="30" width="18.5"/>
    <col customWidth="1" max="9" min="9" style="30" width="18.5"/>
    <col customWidth="1" max="10" min="10" style="26" width="15.5"/>
    <col customWidth="1" max="11" min="11" style="26" width="17.6640625"/>
    <col customWidth="1" max="18" min="12" style="11" width="18.5"/>
  </cols>
  <sheetData>
    <row r="1" spans="1:18">
      <c r="F1" s="27" t="s">
        <v>66</v>
      </c>
      <c r="L1" s="28" t="s">
        <v>67</v>
      </c>
    </row>
    <row customFormat="1" customHeight="1" ht="64" r="2" s="4" spans="1:18">
      <c r="A2" s="12" t="s">
        <v>68</v>
      </c>
      <c r="B2" s="9" t="s">
        <v>7</v>
      </c>
      <c r="C2" s="9" t="s">
        <v>8</v>
      </c>
      <c r="D2" s="9" t="s">
        <v>45</v>
      </c>
      <c r="E2" s="9" t="s">
        <v>10</v>
      </c>
      <c r="F2" s="9" t="s">
        <v>59</v>
      </c>
      <c r="G2" s="9" t="s">
        <v>60</v>
      </c>
      <c r="H2" s="9" t="s">
        <v>61</v>
      </c>
      <c r="I2" s="9" t="s">
        <v>62</v>
      </c>
      <c r="J2" s="9" t="s">
        <v>63</v>
      </c>
      <c r="K2" s="9" t="s">
        <v>64</v>
      </c>
      <c r="L2" s="10" t="s">
        <v>59</v>
      </c>
      <c r="M2" s="10" t="s">
        <v>60</v>
      </c>
      <c r="N2" s="10" t="s">
        <v>61</v>
      </c>
      <c r="O2" s="10" t="s">
        <v>62</v>
      </c>
      <c r="P2" s="10" t="s">
        <v>63</v>
      </c>
      <c r="Q2" s="10" t="s">
        <v>64</v>
      </c>
      <c r="R2" s="10" t="s">
        <v>69</v>
      </c>
    </row>
    <row r="3" spans="1:18">
      <c r="A3" s="14">
        <f>RANK(R3,R:R)</f>
        <v/>
      </c>
      <c r="C3">
        <f>VLOOKUP(B3,'Input - companies list'!B:L,2,FALSE)</f>
        <v/>
      </c>
      <c r="D3">
        <f>VLOOKUP(B3,'Input - companies list'!B:L,11,FALSE)</f>
        <v/>
      </c>
      <c r="E3">
        <f>VLOOKUP(B3,'Input - companies list'!B:E,4,FALSE)</f>
        <v/>
      </c>
      <c r="F3" s="1">
        <f>SUMIFS('Input - target event report'!H:H,'Input - target event report'!B:B,B3,'Input - target event report'!D:D, "Private Investment")</f>
        <v/>
      </c>
      <c r="G3" s="30">
        <f>IF(I3&lt;2,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Investment"))/(I3-1))</f>
        <v/>
      </c>
      <c r="H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" s="30">
        <f>COUNTIFS('Input - target event report'!B:B,B3,'Input - target event report'!D:D, "Private Investment")</f>
        <v/>
      </c>
      <c r="J3">
        <f>INDEX('Input - companies list'!$1:$10000,MATCH(B3,'Input - companies list'!B:B,0),MATCH("Flow",'Input - companies list'!$1:$1,0 ))</f>
        <v/>
      </c>
      <c r="K3">
        <f>INDEX('Input - companies list'!$1:$10000,MATCH(B3,'Input - companies list'!B:B,0),MATCH("Inter-Cluster Connectivity",'Input - companies list'!$1:$1,0 ))</f>
        <v/>
      </c>
      <c r="L3" s="11">
        <f>IFERROR(PERCENTRANK(F:F,F3),0)</f>
        <v/>
      </c>
      <c r="M3" s="11">
        <f>IFERROR(1 - PERCENTRANK(G:G,G3),0)</f>
        <v/>
      </c>
      <c r="N3" s="11">
        <f>IFERROR(1 - PERCENTRANK(H:H,H3),0)</f>
        <v/>
      </c>
      <c r="O3" s="11">
        <f>IFERROR(PERCENTRANK(I:I,I3),0)</f>
        <v/>
      </c>
      <c r="P3" s="11">
        <f>IFERROR(1 - PERCENTRANK(J:J,J3),0)</f>
        <v/>
      </c>
      <c r="Q3" s="11">
        <f>IFERROR(PERCENTRANK(K:K,K3),0)</f>
        <v/>
      </c>
      <c r="R3" s="11">
        <f>L3*weight1+M3*weight2+N3*weight3+O3*weight4+P3*weight5+Q3*weight6</f>
        <v/>
      </c>
    </row>
    <row r="4" spans="1:18">
      <c r="A4" s="14">
        <f>RANK(R4,R:R)</f>
        <v/>
      </c>
      <c r="B4" s="2" t="n"/>
      <c r="C4">
        <f>VLOOKUP(B4,'Input - companies list'!B:L,2,FALSE)</f>
        <v/>
      </c>
      <c r="D4">
        <f>VLOOKUP(B4,'Input - companies list'!B:L,11,FALSE)</f>
        <v/>
      </c>
      <c r="E4">
        <f>VLOOKUP(B4,'Input - companies list'!B:E,4,FALSE)</f>
        <v/>
      </c>
      <c r="F4" s="1">
        <f>SUMIFS('Input - target event report'!H:H,'Input - target event report'!B:B,B4,'Input - target event report'!D:D, "Private Investment")</f>
        <v/>
      </c>
      <c r="G4" s="30">
        <f>IF(I4&lt;2,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Investment"))/(I4-1))</f>
        <v/>
      </c>
      <c r="H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" s="30">
        <f>COUNTIFS('Input - target event report'!B:B,B4,'Input - target event report'!D:D, "Private Investment")</f>
        <v/>
      </c>
      <c r="J4">
        <f>INDEX('Input - companies list'!$1:$10000,MATCH(B4,'Input - companies list'!B:B,0),MATCH("Flow",'Input - companies list'!$1:$1,0 ))</f>
        <v/>
      </c>
      <c r="K4">
        <f>INDEX('Input - companies list'!$1:$10000,MATCH(B4,'Input - companies list'!B:B,0),MATCH("Inter-Cluster Connectivity",'Input - companies list'!$1:$1,0 ))</f>
        <v/>
      </c>
      <c r="L4" s="11">
        <f>IFERROR(PERCENTRANK(F:F,F4),0)</f>
        <v/>
      </c>
      <c r="M4" s="11">
        <f>IFERROR(1 - PERCENTRANK(G:G,G4),0)</f>
        <v/>
      </c>
      <c r="N4" s="11">
        <f>IFERROR(1 - PERCENTRANK(H:H,H4),0)</f>
        <v/>
      </c>
      <c r="O4" s="11">
        <f>IFERROR(PERCENTRANK(I:I,I4),0)</f>
        <v/>
      </c>
      <c r="P4" s="11">
        <f>IFERROR(1 - PERCENTRANK(J:J,J4),0)</f>
        <v/>
      </c>
      <c r="Q4" s="11">
        <f>IFERROR(PERCENTRANK(K:K,K4),0)</f>
        <v/>
      </c>
      <c r="R4" s="11">
        <f>L4*weight1+M4*weight2+N4*weight3+O4*weight4+P4*weight5+Q4*weight6</f>
        <v/>
      </c>
    </row>
    <row r="5" spans="1:18">
      <c r="A5" s="14">
        <f>RANK(R5,R:R)</f>
        <v/>
      </c>
      <c r="C5">
        <f>VLOOKUP(B5,'Input - companies list'!B:L,2,FALSE)</f>
        <v/>
      </c>
      <c r="D5">
        <f>VLOOKUP(B5,'Input - companies list'!B:L,11,FALSE)</f>
        <v/>
      </c>
      <c r="E5">
        <f>VLOOKUP(B5,'Input - companies list'!B:E,4,FALSE)</f>
        <v/>
      </c>
      <c r="F5" s="1">
        <f>SUMIFS('Input - target event report'!H:H,'Input - target event report'!B:B,B5,'Input - target event report'!D:D, "Private Investment")</f>
        <v/>
      </c>
      <c r="G5" s="30">
        <f>IF(I5&lt;2,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Investment"))/(I5-1))</f>
        <v/>
      </c>
      <c r="H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" s="30">
        <f>COUNTIFS('Input - target event report'!B:B,B5,'Input - target event report'!D:D, "Private Investment")</f>
        <v/>
      </c>
      <c r="J5">
        <f>INDEX('Input - companies list'!$1:$10000,MATCH(B5,'Input - companies list'!B:B,0),MATCH("Flow",'Input - companies list'!$1:$1,0 ))</f>
        <v/>
      </c>
      <c r="K5">
        <f>INDEX('Input - companies list'!$1:$10000,MATCH(B5,'Input - companies list'!B:B,0),MATCH("Inter-Cluster Connectivity",'Input - companies list'!$1:$1,0 ))</f>
        <v/>
      </c>
      <c r="L5" s="11">
        <f>IFERROR(PERCENTRANK(F:F,F5),0)</f>
        <v/>
      </c>
      <c r="M5" s="11">
        <f>IFERROR(1 - PERCENTRANK(G:G,G5),0)</f>
        <v/>
      </c>
      <c r="N5" s="11">
        <f>IFERROR(1 - PERCENTRANK(H:H,H5),0)</f>
        <v/>
      </c>
      <c r="O5" s="11">
        <f>IFERROR(PERCENTRANK(I:I,I5),0)</f>
        <v/>
      </c>
      <c r="P5" s="11">
        <f>IFERROR(1 - PERCENTRANK(J:J,J5),0)</f>
        <v/>
      </c>
      <c r="Q5" s="11">
        <f>IFERROR(PERCENTRANK(K:K,K5),0)</f>
        <v/>
      </c>
      <c r="R5" s="11">
        <f>L5*weight1+M5*weight2+N5*weight3+O5*weight4+P5*weight5+Q5*weight6</f>
        <v/>
      </c>
    </row>
    <row r="6" spans="1:18">
      <c r="A6" s="14">
        <f>RANK(R6,R:R)</f>
        <v/>
      </c>
      <c r="C6">
        <f>VLOOKUP(B6,'Input - companies list'!B:L,2,FALSE)</f>
        <v/>
      </c>
      <c r="D6">
        <f>VLOOKUP(B6,'Input - companies list'!B:L,11,FALSE)</f>
        <v/>
      </c>
      <c r="E6">
        <f>VLOOKUP(B6,'Input - companies list'!B:E,4,FALSE)</f>
        <v/>
      </c>
      <c r="F6" s="1">
        <f>SUMIFS('Input - target event report'!H:H,'Input - target event report'!B:B,B6,'Input - target event report'!D:D, "Private Investment")</f>
        <v/>
      </c>
      <c r="G6" s="30">
        <f>IF(I6&lt;2,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Investment"))/(I6-1))</f>
        <v/>
      </c>
      <c r="H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" s="30">
        <f>COUNTIFS('Input - target event report'!B:B,B6,'Input - target event report'!D:D, "Private Investment")</f>
        <v/>
      </c>
      <c r="J6">
        <f>INDEX('Input - companies list'!$1:$10000,MATCH(B6,'Input - companies list'!B:B,0),MATCH("Flow",'Input - companies list'!$1:$1,0 ))</f>
        <v/>
      </c>
      <c r="K6">
        <f>INDEX('Input - companies list'!$1:$10000,MATCH(B6,'Input - companies list'!B:B,0),MATCH("Inter-Cluster Connectivity",'Input - companies list'!$1:$1,0 ))</f>
        <v/>
      </c>
      <c r="L6" s="11">
        <f>IFERROR(PERCENTRANK(F:F,F6),0)</f>
        <v/>
      </c>
      <c r="M6" s="11">
        <f>IFERROR(1 - PERCENTRANK(G:G,G6),0)</f>
        <v/>
      </c>
      <c r="N6" s="11">
        <f>IFERROR(1 - PERCENTRANK(H:H,H6),0)</f>
        <v/>
      </c>
      <c r="O6" s="11">
        <f>IFERROR(PERCENTRANK(I:I,I6),0)</f>
        <v/>
      </c>
      <c r="P6" s="11">
        <f>IFERROR(1 - PERCENTRANK(J:J,J6),0)</f>
        <v/>
      </c>
      <c r="Q6" s="11">
        <f>IFERROR(PERCENTRANK(K:K,K6),0)</f>
        <v/>
      </c>
      <c r="R6" s="11">
        <f>L6*weight1+M6*weight2+N6*weight3+O6*weight4+P6*weight5+Q6*weight6</f>
        <v/>
      </c>
    </row>
    <row r="7" spans="1:18">
      <c r="A7" s="14">
        <f>RANK(R7,R:R)</f>
        <v/>
      </c>
      <c r="C7">
        <f>VLOOKUP(B7,'Input - companies list'!B:L,2,FALSE)</f>
        <v/>
      </c>
      <c r="D7">
        <f>VLOOKUP(B7,'Input - companies list'!B:L,11,FALSE)</f>
        <v/>
      </c>
      <c r="E7">
        <f>VLOOKUP(B7,'Input - companies list'!B:E,4,FALSE)</f>
        <v/>
      </c>
      <c r="F7" s="1">
        <f>SUMIFS('Input - target event report'!H:H,'Input - target event report'!B:B,B7,'Input - target event report'!D:D, "Private Investment")</f>
        <v/>
      </c>
      <c r="G7" s="30">
        <f>IF(I7&lt;2,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Investment"))/(I7-1))</f>
        <v/>
      </c>
      <c r="H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" s="30">
        <f>COUNTIFS('Input - target event report'!B:B,B7,'Input - target event report'!D:D, "Private Investment")</f>
        <v/>
      </c>
      <c r="J7">
        <f>INDEX('Input - companies list'!$1:$10000,MATCH(B7,'Input - companies list'!B:B,0),MATCH("Flow",'Input - companies list'!$1:$1,0 ))</f>
        <v/>
      </c>
      <c r="K7">
        <f>INDEX('Input - companies list'!$1:$10000,MATCH(B7,'Input - companies list'!B:B,0),MATCH("Inter-Cluster Connectivity",'Input - companies list'!$1:$1,0 ))</f>
        <v/>
      </c>
      <c r="L7" s="11">
        <f>IFERROR(PERCENTRANK(F:F,F7),0)</f>
        <v/>
      </c>
      <c r="M7" s="11">
        <f>IFERROR(1 - PERCENTRANK(G:G,G7),0)</f>
        <v/>
      </c>
      <c r="N7" s="11">
        <f>IFERROR(1 - PERCENTRANK(H:H,H7),0)</f>
        <v/>
      </c>
      <c r="O7" s="11">
        <f>IFERROR(PERCENTRANK(I:I,I7),0)</f>
        <v/>
      </c>
      <c r="P7" s="11">
        <f>IFERROR(1 - PERCENTRANK(J:J,J7),0)</f>
        <v/>
      </c>
      <c r="Q7" s="11">
        <f>IFERROR(PERCENTRANK(K:K,K7),0)</f>
        <v/>
      </c>
      <c r="R7" s="11">
        <f>L7*weight1+M7*weight2+N7*weight3+O7*weight4+P7*weight5+Q7*weight6</f>
        <v/>
      </c>
    </row>
    <row r="8" spans="1:18">
      <c r="A8" s="14">
        <f>RANK(R8,R:R)</f>
        <v/>
      </c>
      <c r="C8">
        <f>VLOOKUP(B8,'Input - companies list'!B:L,2,FALSE)</f>
        <v/>
      </c>
      <c r="D8">
        <f>VLOOKUP(B8,'Input - companies list'!B:L,11,FALSE)</f>
        <v/>
      </c>
      <c r="E8">
        <f>VLOOKUP(B8,'Input - companies list'!B:E,4,FALSE)</f>
        <v/>
      </c>
      <c r="F8" s="1">
        <f>SUMIFS('Input - target event report'!H:H,'Input - target event report'!B:B,B8,'Input - target event report'!D:D, "Private Investment")</f>
        <v/>
      </c>
      <c r="G8" s="30">
        <f>IF(I8&lt;2,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Investment"))/(I8-1))</f>
        <v/>
      </c>
      <c r="H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" s="30">
        <f>COUNTIFS('Input - target event report'!B:B,B8,'Input - target event report'!D:D, "Private Investment")</f>
        <v/>
      </c>
      <c r="J8">
        <f>INDEX('Input - companies list'!$1:$10000,MATCH(B8,'Input - companies list'!B:B,0),MATCH("Flow",'Input - companies list'!$1:$1,0 ))</f>
        <v/>
      </c>
      <c r="K8">
        <f>INDEX('Input - companies list'!$1:$10000,MATCH(B8,'Input - companies list'!B:B,0),MATCH("Inter-Cluster Connectivity",'Input - companies list'!$1:$1,0 ))</f>
        <v/>
      </c>
      <c r="L8" s="11">
        <f>IFERROR(PERCENTRANK(F:F,F8),0)</f>
        <v/>
      </c>
      <c r="M8" s="11">
        <f>IFERROR(1 - PERCENTRANK(G:G,G8),0)</f>
        <v/>
      </c>
      <c r="N8" s="11">
        <f>IFERROR(1 - PERCENTRANK(H:H,H8),0)</f>
        <v/>
      </c>
      <c r="O8" s="11">
        <f>IFERROR(PERCENTRANK(I:I,I8),0)</f>
        <v/>
      </c>
      <c r="P8" s="11">
        <f>IFERROR(1 - PERCENTRANK(J:J,J8),0)</f>
        <v/>
      </c>
      <c r="Q8" s="11">
        <f>IFERROR(PERCENTRANK(K:K,K8),0)</f>
        <v/>
      </c>
      <c r="R8" s="11">
        <f>L8*weight1+M8*weight2+N8*weight3+O8*weight4+P8*weight5+Q8*weight6</f>
        <v/>
      </c>
    </row>
    <row r="9" spans="1:18">
      <c r="A9" s="14">
        <f>RANK(R9,R:R)</f>
        <v/>
      </c>
      <c r="C9">
        <f>VLOOKUP(B9,'Input - companies list'!B:L,2,FALSE)</f>
        <v/>
      </c>
      <c r="D9">
        <f>VLOOKUP(B9,'Input - companies list'!B:L,11,FALSE)</f>
        <v/>
      </c>
      <c r="E9">
        <f>VLOOKUP(B9,'Input - companies list'!B:E,4,FALSE)</f>
        <v/>
      </c>
      <c r="F9" s="1">
        <f>SUMIFS('Input - target event report'!H:H,'Input - target event report'!B:B,B9,'Input - target event report'!D:D, "Private Investment")</f>
        <v/>
      </c>
      <c r="G9" s="30">
        <f>IF(I9&lt;2,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Investment"))/(I9-1))</f>
        <v/>
      </c>
      <c r="H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" s="30">
        <f>COUNTIFS('Input - target event report'!B:B,B9,'Input - target event report'!D:D, "Private Investment")</f>
        <v/>
      </c>
      <c r="J9">
        <f>INDEX('Input - companies list'!$1:$10000,MATCH(B9,'Input - companies list'!B:B,0),MATCH("Flow",'Input - companies list'!$1:$1,0 ))</f>
        <v/>
      </c>
      <c r="K9">
        <f>INDEX('Input - companies list'!$1:$10000,MATCH(B9,'Input - companies list'!B:B,0),MATCH("Inter-Cluster Connectivity",'Input - companies list'!$1:$1,0 ))</f>
        <v/>
      </c>
      <c r="L9" s="11">
        <f>IFERROR(PERCENTRANK(F:F,F9),0)</f>
        <v/>
      </c>
      <c r="M9" s="11">
        <f>IFERROR(1 - PERCENTRANK(G:G,G9),0)</f>
        <v/>
      </c>
      <c r="N9" s="11">
        <f>IFERROR(1 - PERCENTRANK(H:H,H9),0)</f>
        <v/>
      </c>
      <c r="O9" s="11">
        <f>IFERROR(PERCENTRANK(I:I,I9),0)</f>
        <v/>
      </c>
      <c r="P9" s="11">
        <f>IFERROR(1 - PERCENTRANK(J:J,J9),0)</f>
        <v/>
      </c>
      <c r="Q9" s="11">
        <f>IFERROR(PERCENTRANK(K:K,K9),0)</f>
        <v/>
      </c>
      <c r="R9" s="11">
        <f>L9*weight1+M9*weight2+N9*weight3+O9*weight4+P9*weight5+Q9*weight6</f>
        <v/>
      </c>
    </row>
    <row r="10" spans="1:18">
      <c r="A10" s="14">
        <f>RANK(R10,R:R)</f>
        <v/>
      </c>
      <c r="C10">
        <f>VLOOKUP(B10,'Input - companies list'!B:L,2,FALSE)</f>
        <v/>
      </c>
      <c r="D10">
        <f>VLOOKUP(B10,'Input - companies list'!B:L,11,FALSE)</f>
        <v/>
      </c>
      <c r="E10">
        <f>VLOOKUP(B10,'Input - companies list'!B:E,4,FALSE)</f>
        <v/>
      </c>
      <c r="F10" s="1">
        <f>SUMIFS('Input - target event report'!H:H,'Input - target event report'!B:B,B10,'Input - target event report'!D:D, "Private Investment")</f>
        <v/>
      </c>
      <c r="G10" s="30">
        <f>IF(I10&lt;2,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Investment"))/(I10-1))</f>
        <v/>
      </c>
      <c r="H1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" s="30">
        <f>COUNTIFS('Input - target event report'!B:B,B10,'Input - target event report'!D:D, "Private Investment")</f>
        <v/>
      </c>
      <c r="J10">
        <f>INDEX('Input - companies list'!$1:$10000,MATCH(B10,'Input - companies list'!B:B,0),MATCH("Flow",'Input - companies list'!$1:$1,0 ))</f>
        <v/>
      </c>
      <c r="K10">
        <f>INDEX('Input - companies list'!$1:$10000,MATCH(B10,'Input - companies list'!B:B,0),MATCH("Inter-Cluster Connectivity",'Input - companies list'!$1:$1,0 ))</f>
        <v/>
      </c>
      <c r="L10" s="11">
        <f>IFERROR(PERCENTRANK(F:F,F10),0)</f>
        <v/>
      </c>
      <c r="M10" s="11">
        <f>IFERROR(1 - PERCENTRANK(G:G,G10),0)</f>
        <v/>
      </c>
      <c r="N10" s="11">
        <f>IFERROR(1 - PERCENTRANK(H:H,H10),0)</f>
        <v/>
      </c>
      <c r="O10" s="11">
        <f>IFERROR(PERCENTRANK(I:I,I10),0)</f>
        <v/>
      </c>
      <c r="P10" s="11">
        <f>IFERROR(1 - PERCENTRANK(J:J,J10),0)</f>
        <v/>
      </c>
      <c r="Q10" s="11">
        <f>IFERROR(PERCENTRANK(K:K,K10),0)</f>
        <v/>
      </c>
      <c r="R10" s="11">
        <f>L10*weight1+M10*weight2+N10*weight3+O10*weight4+P10*weight5+Q10*weight6</f>
        <v/>
      </c>
    </row>
    <row r="11" spans="1:18">
      <c r="A11" s="14">
        <f>RANK(R11,R:R)</f>
        <v/>
      </c>
      <c r="C11">
        <f>VLOOKUP(B11,'Input - companies list'!B:L,2,FALSE)</f>
        <v/>
      </c>
      <c r="D11">
        <f>VLOOKUP(B11,'Input - companies list'!B:L,11,FALSE)</f>
        <v/>
      </c>
      <c r="E11">
        <f>VLOOKUP(B11,'Input - companies list'!B:E,4,FALSE)</f>
        <v/>
      </c>
      <c r="F11" s="1">
        <f>SUMIFS('Input - target event report'!H:H,'Input - target event report'!B:B,B11,'Input - target event report'!D:D, "Private Investment")</f>
        <v/>
      </c>
      <c r="G11" s="30">
        <f>IF(I11&lt;2,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Investment"))/(I11-1))</f>
        <v/>
      </c>
      <c r="H1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" s="30">
        <f>COUNTIFS('Input - target event report'!B:B,B11,'Input - target event report'!D:D, "Private Investment")</f>
        <v/>
      </c>
      <c r="J11">
        <f>INDEX('Input - companies list'!$1:$10000,MATCH(B11,'Input - companies list'!B:B,0),MATCH("Flow",'Input - companies list'!$1:$1,0 ))</f>
        <v/>
      </c>
      <c r="K11">
        <f>INDEX('Input - companies list'!$1:$10000,MATCH(B11,'Input - companies list'!B:B,0),MATCH("Inter-Cluster Connectivity",'Input - companies list'!$1:$1,0 ))</f>
        <v/>
      </c>
      <c r="L11" s="11">
        <f>IFERROR(PERCENTRANK(F:F,F11),0)</f>
        <v/>
      </c>
      <c r="M11" s="11">
        <f>IFERROR(1 - PERCENTRANK(G:G,G11),0)</f>
        <v/>
      </c>
      <c r="N11" s="11">
        <f>IFERROR(1 - PERCENTRANK(H:H,H11),0)</f>
        <v/>
      </c>
      <c r="O11" s="11">
        <f>IFERROR(PERCENTRANK(I:I,I11),0)</f>
        <v/>
      </c>
      <c r="P11" s="11">
        <f>IFERROR(1 - PERCENTRANK(J:J,J11),0)</f>
        <v/>
      </c>
      <c r="Q11" s="11">
        <f>IFERROR(PERCENTRANK(K:K,K11),0)</f>
        <v/>
      </c>
      <c r="R11" s="11">
        <f>L11*weight1+M11*weight2+N11*weight3+O11*weight4+P11*weight5+Q11*weight6</f>
        <v/>
      </c>
    </row>
    <row r="12" spans="1:18">
      <c r="A12" s="14">
        <f>RANK(R12,R:R)</f>
        <v/>
      </c>
      <c r="C12">
        <f>VLOOKUP(B12,'Input - companies list'!B:L,2,FALSE)</f>
        <v/>
      </c>
      <c r="D12">
        <f>VLOOKUP(B12,'Input - companies list'!B:L,11,FALSE)</f>
        <v/>
      </c>
      <c r="E12">
        <f>VLOOKUP(B12,'Input - companies list'!B:E,4,FALSE)</f>
        <v/>
      </c>
      <c r="F12" s="1">
        <f>SUMIFS('Input - target event report'!H:H,'Input - target event report'!B:B,B12,'Input - target event report'!D:D, "Private Investment")</f>
        <v/>
      </c>
      <c r="G12" s="30">
        <f>IF(I12&lt;2,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Investment"))/(I12-1))</f>
        <v/>
      </c>
      <c r="H1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" s="30">
        <f>COUNTIFS('Input - target event report'!B:B,B12,'Input - target event report'!D:D, "Private Investment")</f>
        <v/>
      </c>
      <c r="J12">
        <f>INDEX('Input - companies list'!$1:$10000,MATCH(B12,'Input - companies list'!B:B,0),MATCH("Flow",'Input - companies list'!$1:$1,0 ))</f>
        <v/>
      </c>
      <c r="K12">
        <f>INDEX('Input - companies list'!$1:$10000,MATCH(B12,'Input - companies list'!B:B,0),MATCH("Inter-Cluster Connectivity",'Input - companies list'!$1:$1,0 ))</f>
        <v/>
      </c>
      <c r="L12" s="11">
        <f>IFERROR(PERCENTRANK(F:F,F12),0)</f>
        <v/>
      </c>
      <c r="M12" s="11">
        <f>IFERROR(1 - PERCENTRANK(G:G,G12),0)</f>
        <v/>
      </c>
      <c r="N12" s="11">
        <f>IFERROR(1 - PERCENTRANK(H:H,H12),0)</f>
        <v/>
      </c>
      <c r="O12" s="11">
        <f>IFERROR(PERCENTRANK(I:I,I12),0)</f>
        <v/>
      </c>
      <c r="P12" s="11">
        <f>IFERROR(1 - PERCENTRANK(J:J,J12),0)</f>
        <v/>
      </c>
      <c r="Q12" s="11">
        <f>IFERROR(PERCENTRANK(K:K,K12),0)</f>
        <v/>
      </c>
      <c r="R12" s="11">
        <f>L12*weight1+M12*weight2+N12*weight3+O12*weight4+P12*weight5+Q12*weight6</f>
        <v/>
      </c>
    </row>
    <row r="13" spans="1:18">
      <c r="A13" s="14">
        <f>RANK(R13,R:R)</f>
        <v/>
      </c>
      <c r="C13">
        <f>VLOOKUP(B13,'Input - companies list'!B:L,2,FALSE)</f>
        <v/>
      </c>
      <c r="D13">
        <f>VLOOKUP(B13,'Input - companies list'!B:L,11,FALSE)</f>
        <v/>
      </c>
      <c r="E13">
        <f>VLOOKUP(B13,'Input - companies list'!B:E,4,FALSE)</f>
        <v/>
      </c>
      <c r="F13" s="1">
        <f>SUMIFS('Input - target event report'!H:H,'Input - target event report'!B:B,B13,'Input - target event report'!D:D, "Private Investment")</f>
        <v/>
      </c>
      <c r="G13" s="30">
        <f>IF(I13&lt;2,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Investment"))/(I13-1))</f>
        <v/>
      </c>
      <c r="H1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" s="30">
        <f>COUNTIFS('Input - target event report'!B:B,B13,'Input - target event report'!D:D, "Private Investment")</f>
        <v/>
      </c>
      <c r="J13">
        <f>INDEX('Input - companies list'!$1:$10000,MATCH(B13,'Input - companies list'!B:B,0),MATCH("Flow",'Input - companies list'!$1:$1,0 ))</f>
        <v/>
      </c>
      <c r="K13">
        <f>INDEX('Input - companies list'!$1:$10000,MATCH(B13,'Input - companies list'!B:B,0),MATCH("Inter-Cluster Connectivity",'Input - companies list'!$1:$1,0 ))</f>
        <v/>
      </c>
      <c r="L13" s="11">
        <f>IFERROR(PERCENTRANK(F:F,F13),0)</f>
        <v/>
      </c>
      <c r="M13" s="11">
        <f>IFERROR(1 - PERCENTRANK(G:G,G13),0)</f>
        <v/>
      </c>
      <c r="N13" s="11">
        <f>IFERROR(1 - PERCENTRANK(H:H,H13),0)</f>
        <v/>
      </c>
      <c r="O13" s="11">
        <f>IFERROR(PERCENTRANK(I:I,I13),0)</f>
        <v/>
      </c>
      <c r="P13" s="11">
        <f>IFERROR(1 - PERCENTRANK(J:J,J13),0)</f>
        <v/>
      </c>
      <c r="Q13" s="11">
        <f>IFERROR(PERCENTRANK(K:K,K13),0)</f>
        <v/>
      </c>
      <c r="R13" s="11">
        <f>L13*weight1+M13*weight2+N13*weight3+O13*weight4+P13*weight5+Q13*weight6</f>
        <v/>
      </c>
    </row>
    <row r="14" spans="1:18">
      <c r="A14" s="14">
        <f>RANK(R14,R:R)</f>
        <v/>
      </c>
      <c r="C14">
        <f>VLOOKUP(B14,'Input - companies list'!B:L,2,FALSE)</f>
        <v/>
      </c>
      <c r="D14">
        <f>VLOOKUP(B14,'Input - companies list'!B:L,11,FALSE)</f>
        <v/>
      </c>
      <c r="E14">
        <f>VLOOKUP(B14,'Input - companies list'!B:E,4,FALSE)</f>
        <v/>
      </c>
      <c r="F14" s="1">
        <f>SUMIFS('Input - target event report'!H:H,'Input - target event report'!B:B,B14,'Input - target event report'!D:D, "Private Investment")</f>
        <v/>
      </c>
      <c r="G14" s="30">
        <f>IF(I14&lt;2,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Investment"))/(I14-1))</f>
        <v/>
      </c>
      <c r="H1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" s="30">
        <f>COUNTIFS('Input - target event report'!B:B,B14,'Input - target event report'!D:D, "Private Investment")</f>
        <v/>
      </c>
      <c r="J14">
        <f>INDEX('Input - companies list'!$1:$10000,MATCH(B14,'Input - companies list'!B:B,0),MATCH("Flow",'Input - companies list'!$1:$1,0 ))</f>
        <v/>
      </c>
      <c r="K14">
        <f>INDEX('Input - companies list'!$1:$10000,MATCH(B14,'Input - companies list'!B:B,0),MATCH("Inter-Cluster Connectivity",'Input - companies list'!$1:$1,0 ))</f>
        <v/>
      </c>
      <c r="L14" s="11">
        <f>IFERROR(PERCENTRANK(F:F,F14),0)</f>
        <v/>
      </c>
      <c r="M14" s="11">
        <f>IFERROR(1 - PERCENTRANK(G:G,G14),0)</f>
        <v/>
      </c>
      <c r="N14" s="11">
        <f>IFERROR(1 - PERCENTRANK(H:H,H14),0)</f>
        <v/>
      </c>
      <c r="O14" s="11">
        <f>IFERROR(PERCENTRANK(I:I,I14),0)</f>
        <v/>
      </c>
      <c r="P14" s="11">
        <f>IFERROR(1 - PERCENTRANK(J:J,J14),0)</f>
        <v/>
      </c>
      <c r="Q14" s="11">
        <f>IFERROR(PERCENTRANK(K:K,K14),0)</f>
        <v/>
      </c>
      <c r="R14" s="11">
        <f>L14*weight1+M14*weight2+N14*weight3+O14*weight4+P14*weight5+Q14*weight6</f>
        <v/>
      </c>
    </row>
    <row r="15" spans="1:18">
      <c r="A15" s="14">
        <f>RANK(R15,R:R)</f>
        <v/>
      </c>
      <c r="C15">
        <f>VLOOKUP(B15,'Input - companies list'!B:L,2,FALSE)</f>
        <v/>
      </c>
      <c r="D15">
        <f>VLOOKUP(B15,'Input - companies list'!B:L,11,FALSE)</f>
        <v/>
      </c>
      <c r="E15">
        <f>VLOOKUP(B15,'Input - companies list'!B:E,4,FALSE)</f>
        <v/>
      </c>
      <c r="F15" s="1">
        <f>SUMIFS('Input - target event report'!H:H,'Input - target event report'!B:B,B15,'Input - target event report'!D:D, "Private Investment")</f>
        <v/>
      </c>
      <c r="G15" s="30">
        <f>IF(I15&lt;2,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Investment"))/(I15-1))</f>
        <v/>
      </c>
      <c r="H1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" s="30">
        <f>COUNTIFS('Input - target event report'!B:B,B15,'Input - target event report'!D:D, "Private Investment")</f>
        <v/>
      </c>
      <c r="J15">
        <f>INDEX('Input - companies list'!$1:$10000,MATCH(B15,'Input - companies list'!B:B,0),MATCH("Flow",'Input - companies list'!$1:$1,0 ))</f>
        <v/>
      </c>
      <c r="K15">
        <f>INDEX('Input - companies list'!$1:$10000,MATCH(B15,'Input - companies list'!B:B,0),MATCH("Inter-Cluster Connectivity",'Input - companies list'!$1:$1,0 ))</f>
        <v/>
      </c>
      <c r="L15" s="11">
        <f>IFERROR(PERCENTRANK(F:F,F15),0)</f>
        <v/>
      </c>
      <c r="M15" s="11">
        <f>IFERROR(1 - PERCENTRANK(G:G,G15),0)</f>
        <v/>
      </c>
      <c r="N15" s="11">
        <f>IFERROR(1 - PERCENTRANK(H:H,H15),0)</f>
        <v/>
      </c>
      <c r="O15" s="11">
        <f>IFERROR(PERCENTRANK(I:I,I15),0)</f>
        <v/>
      </c>
      <c r="P15" s="11">
        <f>IFERROR(1 - PERCENTRANK(J:J,J15),0)</f>
        <v/>
      </c>
      <c r="Q15" s="11">
        <f>IFERROR(PERCENTRANK(K:K,K15),0)</f>
        <v/>
      </c>
      <c r="R15" s="11">
        <f>L15*weight1+M15*weight2+N15*weight3+O15*weight4+P15*weight5+Q15*weight6</f>
        <v/>
      </c>
    </row>
    <row r="16" spans="1:18">
      <c r="A16" s="14">
        <f>RANK(R16,R:R)</f>
        <v/>
      </c>
      <c r="C16">
        <f>VLOOKUP(B16,'Input - companies list'!B:L,2,FALSE)</f>
        <v/>
      </c>
      <c r="D16">
        <f>VLOOKUP(B16,'Input - companies list'!B:L,11,FALSE)</f>
        <v/>
      </c>
      <c r="E16">
        <f>VLOOKUP(B16,'Input - companies list'!B:E,4,FALSE)</f>
        <v/>
      </c>
      <c r="F16" s="1">
        <f>SUMIFS('Input - target event report'!H:H,'Input - target event report'!B:B,B16,'Input - target event report'!D:D, "Private Investment")</f>
        <v/>
      </c>
      <c r="G16" s="30">
        <f>IF(I16&lt;2,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Investment"))/(I16-1))</f>
        <v/>
      </c>
      <c r="H1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" s="30">
        <f>COUNTIFS('Input - target event report'!B:B,B16,'Input - target event report'!D:D, "Private Investment")</f>
        <v/>
      </c>
      <c r="J16">
        <f>INDEX('Input - companies list'!$1:$10000,MATCH(B16,'Input - companies list'!B:B,0),MATCH("Flow",'Input - companies list'!$1:$1,0 ))</f>
        <v/>
      </c>
      <c r="K16">
        <f>INDEX('Input - companies list'!$1:$10000,MATCH(B16,'Input - companies list'!B:B,0),MATCH("Inter-Cluster Connectivity",'Input - companies list'!$1:$1,0 ))</f>
        <v/>
      </c>
      <c r="L16" s="11">
        <f>IFERROR(PERCENTRANK(F:F,F16),0)</f>
        <v/>
      </c>
      <c r="M16" s="11">
        <f>IFERROR(1 - PERCENTRANK(G:G,G16),0)</f>
        <v/>
      </c>
      <c r="N16" s="11">
        <f>IFERROR(1 - PERCENTRANK(H:H,H16),0)</f>
        <v/>
      </c>
      <c r="O16" s="11">
        <f>IFERROR(PERCENTRANK(I:I,I16),0)</f>
        <v/>
      </c>
      <c r="P16" s="11">
        <f>IFERROR(1 - PERCENTRANK(J:J,J16),0)</f>
        <v/>
      </c>
      <c r="Q16" s="11">
        <f>IFERROR(PERCENTRANK(K:K,K16),0)</f>
        <v/>
      </c>
      <c r="R16" s="11">
        <f>L16*weight1+M16*weight2+N16*weight3+O16*weight4+P16*weight5+Q16*weight6</f>
        <v/>
      </c>
    </row>
    <row r="17" spans="1:18">
      <c r="A17" s="14">
        <f>RANK(R17,R:R)</f>
        <v/>
      </c>
      <c r="C17">
        <f>VLOOKUP(B17,'Input - companies list'!B:L,2,FALSE)</f>
        <v/>
      </c>
      <c r="D17">
        <f>VLOOKUP(B17,'Input - companies list'!B:L,11,FALSE)</f>
        <v/>
      </c>
      <c r="E17">
        <f>VLOOKUP(B17,'Input - companies list'!B:E,4,FALSE)</f>
        <v/>
      </c>
      <c r="F17" s="1">
        <f>SUMIFS('Input - target event report'!H:H,'Input - target event report'!B:B,B17,'Input - target event report'!D:D, "Private Investment")</f>
        <v/>
      </c>
      <c r="G17" s="30">
        <f>IF(I17&lt;2,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Investment"))/(I17-1))</f>
        <v/>
      </c>
      <c r="H1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" s="30">
        <f>COUNTIFS('Input - target event report'!B:B,B17,'Input - target event report'!D:D, "Private Investment")</f>
        <v/>
      </c>
      <c r="J17">
        <f>INDEX('Input - companies list'!$1:$10000,MATCH(B17,'Input - companies list'!B:B,0),MATCH("Flow",'Input - companies list'!$1:$1,0 ))</f>
        <v/>
      </c>
      <c r="K17">
        <f>INDEX('Input - companies list'!$1:$10000,MATCH(B17,'Input - companies list'!B:B,0),MATCH("Inter-Cluster Connectivity",'Input - companies list'!$1:$1,0 ))</f>
        <v/>
      </c>
      <c r="L17" s="11">
        <f>IFERROR(PERCENTRANK(F:F,F17),0)</f>
        <v/>
      </c>
      <c r="M17" s="11">
        <f>IFERROR(1 - PERCENTRANK(G:G,G17),0)</f>
        <v/>
      </c>
      <c r="N17" s="11">
        <f>IFERROR(1 - PERCENTRANK(H:H,H17),0)</f>
        <v/>
      </c>
      <c r="O17" s="11">
        <f>IFERROR(PERCENTRANK(I:I,I17),0)</f>
        <v/>
      </c>
      <c r="P17" s="11">
        <f>IFERROR(1 - PERCENTRANK(J:J,J17),0)</f>
        <v/>
      </c>
      <c r="Q17" s="11">
        <f>IFERROR(PERCENTRANK(K:K,K17),0)</f>
        <v/>
      </c>
      <c r="R17" s="11">
        <f>L17*weight1+M17*weight2+N17*weight3+O17*weight4+P17*weight5+Q17*weight6</f>
        <v/>
      </c>
    </row>
    <row r="18" spans="1:18">
      <c r="A18" s="14">
        <f>RANK(R18,R:R)</f>
        <v/>
      </c>
      <c r="C18">
        <f>VLOOKUP(B18,'Input - companies list'!B:L,2,FALSE)</f>
        <v/>
      </c>
      <c r="D18">
        <f>VLOOKUP(B18,'Input - companies list'!B:L,11,FALSE)</f>
        <v/>
      </c>
      <c r="E18">
        <f>VLOOKUP(B18,'Input - companies list'!B:E,4,FALSE)</f>
        <v/>
      </c>
      <c r="F18" s="1">
        <f>SUMIFS('Input - target event report'!H:H,'Input - target event report'!B:B,B18,'Input - target event report'!D:D, "Private Investment")</f>
        <v/>
      </c>
      <c r="G18" s="30">
        <f>IF(I18&lt;2,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Investment"))/(I18-1))</f>
        <v/>
      </c>
      <c r="H1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" s="30">
        <f>COUNTIFS('Input - target event report'!B:B,B18,'Input - target event report'!D:D, "Private Investment")</f>
        <v/>
      </c>
      <c r="J18">
        <f>INDEX('Input - companies list'!$1:$10000,MATCH(B18,'Input - companies list'!B:B,0),MATCH("Flow",'Input - companies list'!$1:$1,0 ))</f>
        <v/>
      </c>
      <c r="K18">
        <f>INDEX('Input - companies list'!$1:$10000,MATCH(B18,'Input - companies list'!B:B,0),MATCH("Inter-Cluster Connectivity",'Input - companies list'!$1:$1,0 ))</f>
        <v/>
      </c>
      <c r="L18" s="11">
        <f>IFERROR(PERCENTRANK(F:F,F18),0)</f>
        <v/>
      </c>
      <c r="M18" s="11">
        <f>IFERROR(1 - PERCENTRANK(G:G,G18),0)</f>
        <v/>
      </c>
      <c r="N18" s="11">
        <f>IFERROR(1 - PERCENTRANK(H:H,H18),0)</f>
        <v/>
      </c>
      <c r="O18" s="11">
        <f>IFERROR(PERCENTRANK(I:I,I18),0)</f>
        <v/>
      </c>
      <c r="P18" s="11">
        <f>IFERROR(1 - PERCENTRANK(J:J,J18),0)</f>
        <v/>
      </c>
      <c r="Q18" s="11">
        <f>IFERROR(PERCENTRANK(K:K,K18),0)</f>
        <v/>
      </c>
      <c r="R18" s="11">
        <f>L18*weight1+M18*weight2+N18*weight3+O18*weight4+P18*weight5+Q18*weight6</f>
        <v/>
      </c>
    </row>
    <row r="19" spans="1:18">
      <c r="A19" s="14">
        <f>RANK(R19,R:R)</f>
        <v/>
      </c>
      <c r="C19">
        <f>VLOOKUP(B19,'Input - companies list'!B:L,2,FALSE)</f>
        <v/>
      </c>
      <c r="D19">
        <f>VLOOKUP(B19,'Input - companies list'!B:L,11,FALSE)</f>
        <v/>
      </c>
      <c r="E19">
        <f>VLOOKUP(B19,'Input - companies list'!B:E,4,FALSE)</f>
        <v/>
      </c>
      <c r="F19" s="1">
        <f>SUMIFS('Input - target event report'!H:H,'Input - target event report'!B:B,B19,'Input - target event report'!D:D, "Private Investment")</f>
        <v/>
      </c>
      <c r="G19" s="30">
        <f>IF(I19&lt;2,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Investment"))/(I19-1))</f>
        <v/>
      </c>
      <c r="H1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" s="30">
        <f>COUNTIFS('Input - target event report'!B:B,B19,'Input - target event report'!D:D, "Private Investment")</f>
        <v/>
      </c>
      <c r="J19">
        <f>INDEX('Input - companies list'!$1:$10000,MATCH(B19,'Input - companies list'!B:B,0),MATCH("Flow",'Input - companies list'!$1:$1,0 ))</f>
        <v/>
      </c>
      <c r="K19">
        <f>INDEX('Input - companies list'!$1:$10000,MATCH(B19,'Input - companies list'!B:B,0),MATCH("Inter-Cluster Connectivity",'Input - companies list'!$1:$1,0 ))</f>
        <v/>
      </c>
      <c r="L19" s="11">
        <f>IFERROR(PERCENTRANK(F:F,F19),0)</f>
        <v/>
      </c>
      <c r="M19" s="11">
        <f>IFERROR(1 - PERCENTRANK(G:G,G19),0)</f>
        <v/>
      </c>
      <c r="N19" s="11">
        <f>IFERROR(1 - PERCENTRANK(H:H,H19),0)</f>
        <v/>
      </c>
      <c r="O19" s="11">
        <f>IFERROR(PERCENTRANK(I:I,I19),0)</f>
        <v/>
      </c>
      <c r="P19" s="11">
        <f>IFERROR(1 - PERCENTRANK(J:J,J19),0)</f>
        <v/>
      </c>
      <c r="Q19" s="11">
        <f>IFERROR(PERCENTRANK(K:K,K19),0)</f>
        <v/>
      </c>
      <c r="R19" s="11">
        <f>L19*weight1+M19*weight2+N19*weight3+O19*weight4+P19*weight5+Q19*weight6</f>
        <v/>
      </c>
    </row>
    <row r="20" spans="1:18">
      <c r="A20" s="14">
        <f>RANK(R20,R:R)</f>
        <v/>
      </c>
      <c r="C20">
        <f>VLOOKUP(B20,'Input - companies list'!B:L,2,FALSE)</f>
        <v/>
      </c>
      <c r="D20">
        <f>VLOOKUP(B20,'Input - companies list'!B:L,11,FALSE)</f>
        <v/>
      </c>
      <c r="E20">
        <f>VLOOKUP(B20,'Input - companies list'!B:E,4,FALSE)</f>
        <v/>
      </c>
      <c r="F20" s="1">
        <f>SUMIFS('Input - target event report'!H:H,'Input - target event report'!B:B,B20,'Input - target event report'!D:D, "Private Investment")</f>
        <v/>
      </c>
      <c r="G20" s="30">
        <f>IF(I20&lt;2,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Investment"))/(I20-1))</f>
        <v/>
      </c>
      <c r="H2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" s="30">
        <f>COUNTIFS('Input - target event report'!B:B,B20,'Input - target event report'!D:D, "Private Investment")</f>
        <v/>
      </c>
      <c r="J20">
        <f>INDEX('Input - companies list'!$1:$10000,MATCH(B20,'Input - companies list'!B:B,0),MATCH("Flow",'Input - companies list'!$1:$1,0 ))</f>
        <v/>
      </c>
      <c r="K20">
        <f>INDEX('Input - companies list'!$1:$10000,MATCH(B20,'Input - companies list'!B:B,0),MATCH("Inter-Cluster Connectivity",'Input - companies list'!$1:$1,0 ))</f>
        <v/>
      </c>
      <c r="L20" s="11">
        <f>IFERROR(PERCENTRANK(F:F,F20),0)</f>
        <v/>
      </c>
      <c r="M20" s="11">
        <f>IFERROR(1 - PERCENTRANK(G:G,G20),0)</f>
        <v/>
      </c>
      <c r="N20" s="11">
        <f>IFERROR(1 - PERCENTRANK(H:H,H20),0)</f>
        <v/>
      </c>
      <c r="O20" s="11">
        <f>IFERROR(PERCENTRANK(I:I,I20),0)</f>
        <v/>
      </c>
      <c r="P20" s="11">
        <f>IFERROR(1 - PERCENTRANK(J:J,J20),0)</f>
        <v/>
      </c>
      <c r="Q20" s="11">
        <f>IFERROR(PERCENTRANK(K:K,K20),0)</f>
        <v/>
      </c>
      <c r="R20" s="11">
        <f>L20*weight1+M20*weight2+N20*weight3+O20*weight4+P20*weight5+Q20*weight6</f>
        <v/>
      </c>
    </row>
    <row r="21" spans="1:18">
      <c r="A21" s="14">
        <f>RANK(R21,R:R)</f>
        <v/>
      </c>
      <c r="C21">
        <f>VLOOKUP(B21,'Input - companies list'!B:L,2,FALSE)</f>
        <v/>
      </c>
      <c r="D21">
        <f>VLOOKUP(B21,'Input - companies list'!B:L,11,FALSE)</f>
        <v/>
      </c>
      <c r="E21">
        <f>VLOOKUP(B21,'Input - companies list'!B:E,4,FALSE)</f>
        <v/>
      </c>
      <c r="F21" s="1">
        <f>SUMIFS('Input - target event report'!H:H,'Input - target event report'!B:B,B21,'Input - target event report'!D:D, "Private Investment")</f>
        <v/>
      </c>
      <c r="G21" s="30">
        <f>IF(I21&lt;2,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Investment"))/(I21-1))</f>
        <v/>
      </c>
      <c r="H2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" s="30">
        <f>COUNTIFS('Input - target event report'!B:B,B21,'Input - target event report'!D:D, "Private Investment")</f>
        <v/>
      </c>
      <c r="J21">
        <f>INDEX('Input - companies list'!$1:$10000,MATCH(B21,'Input - companies list'!B:B,0),MATCH("Flow",'Input - companies list'!$1:$1,0 ))</f>
        <v/>
      </c>
      <c r="K21">
        <f>INDEX('Input - companies list'!$1:$10000,MATCH(B21,'Input - companies list'!B:B,0),MATCH("Inter-Cluster Connectivity",'Input - companies list'!$1:$1,0 ))</f>
        <v/>
      </c>
      <c r="L21" s="11">
        <f>IFERROR(PERCENTRANK(F:F,F21),0)</f>
        <v/>
      </c>
      <c r="M21" s="11">
        <f>IFERROR(1 - PERCENTRANK(G:G,G21),0)</f>
        <v/>
      </c>
      <c r="N21" s="11">
        <f>IFERROR(1 - PERCENTRANK(H:H,H21),0)</f>
        <v/>
      </c>
      <c r="O21" s="11">
        <f>IFERROR(PERCENTRANK(I:I,I21),0)</f>
        <v/>
      </c>
      <c r="P21" s="11">
        <f>IFERROR(1 - PERCENTRANK(J:J,J21),0)</f>
        <v/>
      </c>
      <c r="Q21" s="11">
        <f>IFERROR(PERCENTRANK(K:K,K21),0)</f>
        <v/>
      </c>
      <c r="R21" s="11">
        <f>L21*weight1+M21*weight2+N21*weight3+O21*weight4+P21*weight5+Q21*weight6</f>
        <v/>
      </c>
    </row>
    <row r="22" spans="1:18">
      <c r="A22" s="14">
        <f>RANK(R22,R:R)</f>
        <v/>
      </c>
      <c r="C22">
        <f>VLOOKUP(B22,'Input - companies list'!B:L,2,FALSE)</f>
        <v/>
      </c>
      <c r="D22">
        <f>VLOOKUP(B22,'Input - companies list'!B:L,11,FALSE)</f>
        <v/>
      </c>
      <c r="E22">
        <f>VLOOKUP(B22,'Input - companies list'!B:E,4,FALSE)</f>
        <v/>
      </c>
      <c r="F22" s="1">
        <f>SUMIFS('Input - target event report'!H:H,'Input - target event report'!B:B,B22,'Input - target event report'!D:D, "Private Investment")</f>
        <v/>
      </c>
      <c r="G22" s="30">
        <f>IF(I22&lt;2,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Investment"))/(I22-1))</f>
        <v/>
      </c>
      <c r="H2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" s="30">
        <f>COUNTIFS('Input - target event report'!B:B,B22,'Input - target event report'!D:D, "Private Investment")</f>
        <v/>
      </c>
      <c r="J22">
        <f>INDEX('Input - companies list'!$1:$10000,MATCH(B22,'Input - companies list'!B:B,0),MATCH("Flow",'Input - companies list'!$1:$1,0 ))</f>
        <v/>
      </c>
      <c r="K22">
        <f>INDEX('Input - companies list'!$1:$10000,MATCH(B22,'Input - companies list'!B:B,0),MATCH("Inter-Cluster Connectivity",'Input - companies list'!$1:$1,0 ))</f>
        <v/>
      </c>
      <c r="L22" s="11">
        <f>IFERROR(PERCENTRANK(F:F,F22),0)</f>
        <v/>
      </c>
      <c r="M22" s="11">
        <f>IFERROR(1 - PERCENTRANK(G:G,G22),0)</f>
        <v/>
      </c>
      <c r="N22" s="11">
        <f>IFERROR(1 - PERCENTRANK(H:H,H22),0)</f>
        <v/>
      </c>
      <c r="O22" s="11">
        <f>IFERROR(PERCENTRANK(I:I,I22),0)</f>
        <v/>
      </c>
      <c r="P22" s="11">
        <f>IFERROR(1 - PERCENTRANK(J:J,J22),0)</f>
        <v/>
      </c>
      <c r="Q22" s="11">
        <f>IFERROR(PERCENTRANK(K:K,K22),0)</f>
        <v/>
      </c>
      <c r="R22" s="11">
        <f>L22*weight1+M22*weight2+N22*weight3+O22*weight4+P22*weight5+Q22*weight6</f>
        <v/>
      </c>
    </row>
    <row r="23" spans="1:18">
      <c r="A23" s="14">
        <f>RANK(R23,R:R)</f>
        <v/>
      </c>
      <c r="C23">
        <f>VLOOKUP(B23,'Input - companies list'!B:L,2,FALSE)</f>
        <v/>
      </c>
      <c r="D23">
        <f>VLOOKUP(B23,'Input - companies list'!B:L,11,FALSE)</f>
        <v/>
      </c>
      <c r="E23">
        <f>VLOOKUP(B23,'Input - companies list'!B:E,4,FALSE)</f>
        <v/>
      </c>
      <c r="F23" s="1">
        <f>SUMIFS('Input - target event report'!H:H,'Input - target event report'!B:B,B23,'Input - target event report'!D:D, "Private Investment")</f>
        <v/>
      </c>
      <c r="G23" s="30">
        <f>IF(I23&lt;2,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Investment"))/(I23-1))</f>
        <v/>
      </c>
      <c r="H2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" s="30">
        <f>COUNTIFS('Input - target event report'!B:B,B23,'Input - target event report'!D:D, "Private Investment")</f>
        <v/>
      </c>
      <c r="J23">
        <f>INDEX('Input - companies list'!$1:$10000,MATCH(B23,'Input - companies list'!B:B,0),MATCH("Flow",'Input - companies list'!$1:$1,0 ))</f>
        <v/>
      </c>
      <c r="K23">
        <f>INDEX('Input - companies list'!$1:$10000,MATCH(B23,'Input - companies list'!B:B,0),MATCH("Inter-Cluster Connectivity",'Input - companies list'!$1:$1,0 ))</f>
        <v/>
      </c>
      <c r="L23" s="11">
        <f>IFERROR(PERCENTRANK(F:F,F23),0)</f>
        <v/>
      </c>
      <c r="M23" s="11">
        <f>IFERROR(1 - PERCENTRANK(G:G,G23),0)</f>
        <v/>
      </c>
      <c r="N23" s="11">
        <f>IFERROR(1 - PERCENTRANK(H:H,H23),0)</f>
        <v/>
      </c>
      <c r="O23" s="11">
        <f>IFERROR(PERCENTRANK(I:I,I23),0)</f>
        <v/>
      </c>
      <c r="P23" s="11">
        <f>IFERROR(1 - PERCENTRANK(J:J,J23),0)</f>
        <v/>
      </c>
      <c r="Q23" s="11">
        <f>IFERROR(PERCENTRANK(K:K,K23),0)</f>
        <v/>
      </c>
      <c r="R23" s="11">
        <f>L23*weight1+M23*weight2+N23*weight3+O23*weight4+P23*weight5+Q23*weight6</f>
        <v/>
      </c>
    </row>
    <row r="24" spans="1:18">
      <c r="A24" s="14">
        <f>RANK(R24,R:R)</f>
        <v/>
      </c>
      <c r="C24">
        <f>VLOOKUP(B24,'Input - companies list'!B:L,2,FALSE)</f>
        <v/>
      </c>
      <c r="D24">
        <f>VLOOKUP(B24,'Input - companies list'!B:L,11,FALSE)</f>
        <v/>
      </c>
      <c r="E24">
        <f>VLOOKUP(B24,'Input - companies list'!B:E,4,FALSE)</f>
        <v/>
      </c>
      <c r="F24" s="1">
        <f>SUMIFS('Input - target event report'!H:H,'Input - target event report'!B:B,B24,'Input - target event report'!D:D, "Private Investment")</f>
        <v/>
      </c>
      <c r="G24" s="30">
        <f>IF(I24&lt;2,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Investment"))/(I24-1))</f>
        <v/>
      </c>
      <c r="H2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" s="30">
        <f>COUNTIFS('Input - target event report'!B:B,B24,'Input - target event report'!D:D, "Private Investment")</f>
        <v/>
      </c>
      <c r="J24">
        <f>INDEX('Input - companies list'!$1:$10000,MATCH(B24,'Input - companies list'!B:B,0),MATCH("Flow",'Input - companies list'!$1:$1,0 ))</f>
        <v/>
      </c>
      <c r="K24">
        <f>INDEX('Input - companies list'!$1:$10000,MATCH(B24,'Input - companies list'!B:B,0),MATCH("Inter-Cluster Connectivity",'Input - companies list'!$1:$1,0 ))</f>
        <v/>
      </c>
      <c r="L24" s="11">
        <f>IFERROR(PERCENTRANK(F:F,F24),0)</f>
        <v/>
      </c>
      <c r="M24" s="11">
        <f>IFERROR(1 - PERCENTRANK(G:G,G24),0)</f>
        <v/>
      </c>
      <c r="N24" s="11">
        <f>IFERROR(1 - PERCENTRANK(H:H,H24),0)</f>
        <v/>
      </c>
      <c r="O24" s="11">
        <f>IFERROR(PERCENTRANK(I:I,I24),0)</f>
        <v/>
      </c>
      <c r="P24" s="11">
        <f>IFERROR(1 - PERCENTRANK(J:J,J24),0)</f>
        <v/>
      </c>
      <c r="Q24" s="11">
        <f>IFERROR(PERCENTRANK(K:K,K24),0)</f>
        <v/>
      </c>
      <c r="R24" s="11">
        <f>L24*weight1+M24*weight2+N24*weight3+O24*weight4+P24*weight5+Q24*weight6</f>
        <v/>
      </c>
    </row>
    <row r="25" spans="1:18">
      <c r="A25" s="14">
        <f>RANK(R25,R:R)</f>
        <v/>
      </c>
      <c r="C25">
        <f>VLOOKUP(B25,'Input - companies list'!B:L,2,FALSE)</f>
        <v/>
      </c>
      <c r="D25">
        <f>VLOOKUP(B25,'Input - companies list'!B:L,11,FALSE)</f>
        <v/>
      </c>
      <c r="E25">
        <f>VLOOKUP(B25,'Input - companies list'!B:E,4,FALSE)</f>
        <v/>
      </c>
      <c r="F25" s="1">
        <f>SUMIFS('Input - target event report'!H:H,'Input - target event report'!B:B,B25,'Input - target event report'!D:D, "Private Investment")</f>
        <v/>
      </c>
      <c r="G25" s="30">
        <f>IF(I25&lt;2,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Investment"))/(I25-1))</f>
        <v/>
      </c>
      <c r="H2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" s="30">
        <f>COUNTIFS('Input - target event report'!B:B,B25,'Input - target event report'!D:D, "Private Investment")</f>
        <v/>
      </c>
      <c r="J25">
        <f>INDEX('Input - companies list'!$1:$10000,MATCH(B25,'Input - companies list'!B:B,0),MATCH("Flow",'Input - companies list'!$1:$1,0 ))</f>
        <v/>
      </c>
      <c r="K25">
        <f>INDEX('Input - companies list'!$1:$10000,MATCH(B25,'Input - companies list'!B:B,0),MATCH("Inter-Cluster Connectivity",'Input - companies list'!$1:$1,0 ))</f>
        <v/>
      </c>
      <c r="L25" s="11">
        <f>IFERROR(PERCENTRANK(F:F,F25),0)</f>
        <v/>
      </c>
      <c r="M25" s="11">
        <f>IFERROR(1 - PERCENTRANK(G:G,G25),0)</f>
        <v/>
      </c>
      <c r="N25" s="11">
        <f>IFERROR(1 - PERCENTRANK(H:H,H25),0)</f>
        <v/>
      </c>
      <c r="O25" s="11">
        <f>IFERROR(PERCENTRANK(I:I,I25),0)</f>
        <v/>
      </c>
      <c r="P25" s="11">
        <f>IFERROR(1 - PERCENTRANK(J:J,J25),0)</f>
        <v/>
      </c>
      <c r="Q25" s="11">
        <f>IFERROR(PERCENTRANK(K:K,K25),0)</f>
        <v/>
      </c>
      <c r="R25" s="11">
        <f>L25*weight1+M25*weight2+N25*weight3+O25*weight4+P25*weight5+Q25*weight6</f>
        <v/>
      </c>
    </row>
    <row r="26" spans="1:18">
      <c r="A26" s="14">
        <f>RANK(R26,R:R)</f>
        <v/>
      </c>
      <c r="C26">
        <f>VLOOKUP(B26,'Input - companies list'!B:L,2,FALSE)</f>
        <v/>
      </c>
      <c r="D26">
        <f>VLOOKUP(B26,'Input - companies list'!B:L,11,FALSE)</f>
        <v/>
      </c>
      <c r="E26">
        <f>VLOOKUP(B26,'Input - companies list'!B:E,4,FALSE)</f>
        <v/>
      </c>
      <c r="F26" s="1">
        <f>SUMIFS('Input - target event report'!H:H,'Input - target event report'!B:B,B26,'Input - target event report'!D:D, "Private Investment")</f>
        <v/>
      </c>
      <c r="G26" s="30">
        <f>IF(I26&lt;2,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Investment"))/(I26-1))</f>
        <v/>
      </c>
      <c r="H2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" s="30">
        <f>COUNTIFS('Input - target event report'!B:B,B26,'Input - target event report'!D:D, "Private Investment")</f>
        <v/>
      </c>
      <c r="J26">
        <f>INDEX('Input - companies list'!$1:$10000,MATCH(B26,'Input - companies list'!B:B,0),MATCH("Flow",'Input - companies list'!$1:$1,0 ))</f>
        <v/>
      </c>
      <c r="K26">
        <f>INDEX('Input - companies list'!$1:$10000,MATCH(B26,'Input - companies list'!B:B,0),MATCH("Inter-Cluster Connectivity",'Input - companies list'!$1:$1,0 ))</f>
        <v/>
      </c>
      <c r="L26" s="11">
        <f>IFERROR(PERCENTRANK(F:F,F26),0)</f>
        <v/>
      </c>
      <c r="M26" s="11">
        <f>IFERROR(1 - PERCENTRANK(G:G,G26),0)</f>
        <v/>
      </c>
      <c r="N26" s="11">
        <f>IFERROR(1 - PERCENTRANK(H:H,H26),0)</f>
        <v/>
      </c>
      <c r="O26" s="11">
        <f>IFERROR(PERCENTRANK(I:I,I26),0)</f>
        <v/>
      </c>
      <c r="P26" s="11">
        <f>IFERROR(1 - PERCENTRANK(J:J,J26),0)</f>
        <v/>
      </c>
      <c r="Q26" s="11">
        <f>IFERROR(PERCENTRANK(K:K,K26),0)</f>
        <v/>
      </c>
      <c r="R26" s="11">
        <f>L26*weight1+M26*weight2+N26*weight3+O26*weight4+P26*weight5+Q26*weight6</f>
        <v/>
      </c>
    </row>
    <row r="27" spans="1:18">
      <c r="A27" s="14">
        <f>RANK(R27,R:R)</f>
        <v/>
      </c>
      <c r="C27">
        <f>VLOOKUP(B27,'Input - companies list'!B:L,2,FALSE)</f>
        <v/>
      </c>
      <c r="D27">
        <f>VLOOKUP(B27,'Input - companies list'!B:L,11,FALSE)</f>
        <v/>
      </c>
      <c r="E27">
        <f>VLOOKUP(B27,'Input - companies list'!B:E,4,FALSE)</f>
        <v/>
      </c>
      <c r="F27" s="1">
        <f>SUMIFS('Input - target event report'!H:H,'Input - target event report'!B:B,B27,'Input - target event report'!D:D, "Private Investment")</f>
        <v/>
      </c>
      <c r="G27" s="30">
        <f>IF(I27&lt;2,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Investment"))/(I27-1))</f>
        <v/>
      </c>
      <c r="H2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" s="30">
        <f>COUNTIFS('Input - target event report'!B:B,B27,'Input - target event report'!D:D, "Private Investment")</f>
        <v/>
      </c>
      <c r="J27">
        <f>INDEX('Input - companies list'!$1:$10000,MATCH(B27,'Input - companies list'!B:B,0),MATCH("Flow",'Input - companies list'!$1:$1,0 ))</f>
        <v/>
      </c>
      <c r="K27">
        <f>INDEX('Input - companies list'!$1:$10000,MATCH(B27,'Input - companies list'!B:B,0),MATCH("Inter-Cluster Connectivity",'Input - companies list'!$1:$1,0 ))</f>
        <v/>
      </c>
      <c r="L27" s="11">
        <f>IFERROR(PERCENTRANK(F:F,F27),0)</f>
        <v/>
      </c>
      <c r="M27" s="11">
        <f>IFERROR(1 - PERCENTRANK(G:G,G27),0)</f>
        <v/>
      </c>
      <c r="N27" s="11">
        <f>IFERROR(1 - PERCENTRANK(H:H,H27),0)</f>
        <v/>
      </c>
      <c r="O27" s="11">
        <f>IFERROR(PERCENTRANK(I:I,I27),0)</f>
        <v/>
      </c>
      <c r="P27" s="11">
        <f>IFERROR(1 - PERCENTRANK(J:J,J27),0)</f>
        <v/>
      </c>
      <c r="Q27" s="11">
        <f>IFERROR(PERCENTRANK(K:K,K27),0)</f>
        <v/>
      </c>
      <c r="R27" s="11">
        <f>L27*weight1+M27*weight2+N27*weight3+O27*weight4+P27*weight5+Q27*weight6</f>
        <v/>
      </c>
    </row>
    <row r="28" spans="1:18">
      <c r="A28" s="14">
        <f>RANK(R28,R:R)</f>
        <v/>
      </c>
      <c r="C28">
        <f>VLOOKUP(B28,'Input - companies list'!B:L,2,FALSE)</f>
        <v/>
      </c>
      <c r="D28">
        <f>VLOOKUP(B28,'Input - companies list'!B:L,11,FALSE)</f>
        <v/>
      </c>
      <c r="E28">
        <f>VLOOKUP(B28,'Input - companies list'!B:E,4,FALSE)</f>
        <v/>
      </c>
      <c r="F28" s="1">
        <f>SUMIFS('Input - target event report'!H:H,'Input - target event report'!B:B,B28,'Input - target event report'!D:D, "Private Investment")</f>
        <v/>
      </c>
      <c r="G28" s="30">
        <f>IF(I28&lt;2,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Investment"))/(I28-1))</f>
        <v/>
      </c>
      <c r="H2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" s="30">
        <f>COUNTIFS('Input - target event report'!B:B,B28,'Input - target event report'!D:D, "Private Investment")</f>
        <v/>
      </c>
      <c r="J28">
        <f>INDEX('Input - companies list'!$1:$10000,MATCH(B28,'Input - companies list'!B:B,0),MATCH("Flow",'Input - companies list'!$1:$1,0 ))</f>
        <v/>
      </c>
      <c r="K28">
        <f>INDEX('Input - companies list'!$1:$10000,MATCH(B28,'Input - companies list'!B:B,0),MATCH("Inter-Cluster Connectivity",'Input - companies list'!$1:$1,0 ))</f>
        <v/>
      </c>
      <c r="L28" s="11">
        <f>IFERROR(PERCENTRANK(F:F,F28),0)</f>
        <v/>
      </c>
      <c r="M28" s="11">
        <f>IFERROR(1 - PERCENTRANK(G:G,G28),0)</f>
        <v/>
      </c>
      <c r="N28" s="11">
        <f>IFERROR(1 - PERCENTRANK(H:H,H28),0)</f>
        <v/>
      </c>
      <c r="O28" s="11">
        <f>IFERROR(PERCENTRANK(I:I,I28),0)</f>
        <v/>
      </c>
      <c r="P28" s="11">
        <f>IFERROR(1 - PERCENTRANK(J:J,J28),0)</f>
        <v/>
      </c>
      <c r="Q28" s="11">
        <f>IFERROR(PERCENTRANK(K:K,K28),0)</f>
        <v/>
      </c>
      <c r="R28" s="11">
        <f>L28*weight1+M28*weight2+N28*weight3+O28*weight4+P28*weight5+Q28*weight6</f>
        <v/>
      </c>
    </row>
    <row r="29" spans="1:18">
      <c r="A29" s="14">
        <f>RANK(R29,R:R)</f>
        <v/>
      </c>
      <c r="C29">
        <f>VLOOKUP(B29,'Input - companies list'!B:L,2,FALSE)</f>
        <v/>
      </c>
      <c r="D29">
        <f>VLOOKUP(B29,'Input - companies list'!B:L,11,FALSE)</f>
        <v/>
      </c>
      <c r="E29">
        <f>VLOOKUP(B29,'Input - companies list'!B:E,4,FALSE)</f>
        <v/>
      </c>
      <c r="F29" s="1">
        <f>SUMIFS('Input - target event report'!H:H,'Input - target event report'!B:B,B29,'Input - target event report'!D:D, "Private Investment")</f>
        <v/>
      </c>
      <c r="G29" s="30">
        <f>IF(I29&lt;2,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Investment"))/(I29-1))</f>
        <v/>
      </c>
      <c r="H2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" s="30">
        <f>COUNTIFS('Input - target event report'!B:B,B29,'Input - target event report'!D:D, "Private Investment")</f>
        <v/>
      </c>
      <c r="J29">
        <f>INDEX('Input - companies list'!$1:$10000,MATCH(B29,'Input - companies list'!B:B,0),MATCH("Flow",'Input - companies list'!$1:$1,0 ))</f>
        <v/>
      </c>
      <c r="K29">
        <f>INDEX('Input - companies list'!$1:$10000,MATCH(B29,'Input - companies list'!B:B,0),MATCH("Inter-Cluster Connectivity",'Input - companies list'!$1:$1,0 ))</f>
        <v/>
      </c>
      <c r="L29" s="11">
        <f>IFERROR(PERCENTRANK(F:F,F29),0)</f>
        <v/>
      </c>
      <c r="M29" s="11">
        <f>IFERROR(1 - PERCENTRANK(G:G,G29),0)</f>
        <v/>
      </c>
      <c r="N29" s="11">
        <f>IFERROR(1 - PERCENTRANK(H:H,H29),0)</f>
        <v/>
      </c>
      <c r="O29" s="11">
        <f>IFERROR(PERCENTRANK(I:I,I29),0)</f>
        <v/>
      </c>
      <c r="P29" s="11">
        <f>IFERROR(1 - PERCENTRANK(J:J,J29),0)</f>
        <v/>
      </c>
      <c r="Q29" s="11">
        <f>IFERROR(PERCENTRANK(K:K,K29),0)</f>
        <v/>
      </c>
      <c r="R29" s="11">
        <f>L29*weight1+M29*weight2+N29*weight3+O29*weight4+P29*weight5+Q29*weight6</f>
        <v/>
      </c>
    </row>
    <row r="30" spans="1:18">
      <c r="A30" s="14">
        <f>RANK(R30,R:R)</f>
        <v/>
      </c>
      <c r="C30">
        <f>VLOOKUP(B30,'Input - companies list'!B:L,2,FALSE)</f>
        <v/>
      </c>
      <c r="D30">
        <f>VLOOKUP(B30,'Input - companies list'!B:L,11,FALSE)</f>
        <v/>
      </c>
      <c r="E30">
        <f>VLOOKUP(B30,'Input - companies list'!B:E,4,FALSE)</f>
        <v/>
      </c>
      <c r="F30" s="1">
        <f>SUMIFS('Input - target event report'!H:H,'Input - target event report'!B:B,B30,'Input - target event report'!D:D, "Private Investment")</f>
        <v/>
      </c>
      <c r="G30" s="30">
        <f>IF(I30&lt;2,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Investment"))/(I30-1))</f>
        <v/>
      </c>
      <c r="H3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" s="30">
        <f>COUNTIFS('Input - target event report'!B:B,B30,'Input - target event report'!D:D, "Private Investment")</f>
        <v/>
      </c>
      <c r="J30">
        <f>INDEX('Input - companies list'!$1:$10000,MATCH(B30,'Input - companies list'!B:B,0),MATCH("Flow",'Input - companies list'!$1:$1,0 ))</f>
        <v/>
      </c>
      <c r="K30">
        <f>INDEX('Input - companies list'!$1:$10000,MATCH(B30,'Input - companies list'!B:B,0),MATCH("Inter-Cluster Connectivity",'Input - companies list'!$1:$1,0 ))</f>
        <v/>
      </c>
      <c r="L30" s="11">
        <f>IFERROR(PERCENTRANK(F:F,F30),0)</f>
        <v/>
      </c>
      <c r="M30" s="11">
        <f>IFERROR(1 - PERCENTRANK(G:G,G30),0)</f>
        <v/>
      </c>
      <c r="N30" s="11">
        <f>IFERROR(1 - PERCENTRANK(H:H,H30),0)</f>
        <v/>
      </c>
      <c r="O30" s="11">
        <f>IFERROR(PERCENTRANK(I:I,I30),0)</f>
        <v/>
      </c>
      <c r="P30" s="11">
        <f>IFERROR(1 - PERCENTRANK(J:J,J30),0)</f>
        <v/>
      </c>
      <c r="Q30" s="11">
        <f>IFERROR(PERCENTRANK(K:K,K30),0)</f>
        <v/>
      </c>
      <c r="R30" s="11">
        <f>L30*weight1+M30*weight2+N30*weight3+O30*weight4+P30*weight5+Q30*weight6</f>
        <v/>
      </c>
    </row>
    <row r="31" spans="1:18">
      <c r="A31" s="14">
        <f>RANK(R31,R:R)</f>
        <v/>
      </c>
      <c r="C31">
        <f>VLOOKUP(B31,'Input - companies list'!B:L,2,FALSE)</f>
        <v/>
      </c>
      <c r="D31">
        <f>VLOOKUP(B31,'Input - companies list'!B:L,11,FALSE)</f>
        <v/>
      </c>
      <c r="E31">
        <f>VLOOKUP(B31,'Input - companies list'!B:E,4,FALSE)</f>
        <v/>
      </c>
      <c r="F31" s="1">
        <f>SUMIFS('Input - target event report'!H:H,'Input - target event report'!B:B,B31,'Input - target event report'!D:D, "Private Investment")</f>
        <v/>
      </c>
      <c r="G31" s="30">
        <f>IF(I31&lt;2,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Investment"))/(I31-1))</f>
        <v/>
      </c>
      <c r="H3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" s="30">
        <f>COUNTIFS('Input - target event report'!B:B,B31,'Input - target event report'!D:D, "Private Investment")</f>
        <v/>
      </c>
      <c r="J31">
        <f>INDEX('Input - companies list'!$1:$10000,MATCH(B31,'Input - companies list'!B:B,0),MATCH("Flow",'Input - companies list'!$1:$1,0 ))</f>
        <v/>
      </c>
      <c r="K31">
        <f>INDEX('Input - companies list'!$1:$10000,MATCH(B31,'Input - companies list'!B:B,0),MATCH("Inter-Cluster Connectivity",'Input - companies list'!$1:$1,0 ))</f>
        <v/>
      </c>
      <c r="L31" s="11">
        <f>IFERROR(PERCENTRANK(F:F,F31),0)</f>
        <v/>
      </c>
      <c r="M31" s="11">
        <f>IFERROR(1 - PERCENTRANK(G:G,G31),0)</f>
        <v/>
      </c>
      <c r="N31" s="11">
        <f>IFERROR(1 - PERCENTRANK(H:H,H31),0)</f>
        <v/>
      </c>
      <c r="O31" s="11">
        <f>IFERROR(PERCENTRANK(I:I,I31),0)</f>
        <v/>
      </c>
      <c r="P31" s="11">
        <f>IFERROR(1 - PERCENTRANK(J:J,J31),0)</f>
        <v/>
      </c>
      <c r="Q31" s="11">
        <f>IFERROR(PERCENTRANK(K:K,K31),0)</f>
        <v/>
      </c>
      <c r="R31" s="11">
        <f>L31*weight1+M31*weight2+N31*weight3+O31*weight4+P31*weight5+Q31*weight6</f>
        <v/>
      </c>
    </row>
    <row r="32" spans="1:18">
      <c r="A32" s="14">
        <f>RANK(R32,R:R)</f>
        <v/>
      </c>
      <c r="C32">
        <f>VLOOKUP(B32,'Input - companies list'!B:L,2,FALSE)</f>
        <v/>
      </c>
      <c r="D32">
        <f>VLOOKUP(B32,'Input - companies list'!B:L,11,FALSE)</f>
        <v/>
      </c>
      <c r="E32">
        <f>VLOOKUP(B32,'Input - companies list'!B:E,4,FALSE)</f>
        <v/>
      </c>
      <c r="F32" s="1">
        <f>SUMIFS('Input - target event report'!H:H,'Input - target event report'!B:B,B32,'Input - target event report'!D:D, "Private Investment")</f>
        <v/>
      </c>
      <c r="G32" s="30">
        <f>IF(I32&lt;2,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Investment"))/(I32-1))</f>
        <v/>
      </c>
      <c r="H3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" s="30">
        <f>COUNTIFS('Input - target event report'!B:B,B32,'Input - target event report'!D:D, "Private Investment")</f>
        <v/>
      </c>
      <c r="J32">
        <f>INDEX('Input - companies list'!$1:$10000,MATCH(B32,'Input - companies list'!B:B,0),MATCH("Flow",'Input - companies list'!$1:$1,0 ))</f>
        <v/>
      </c>
      <c r="K32">
        <f>INDEX('Input - companies list'!$1:$10000,MATCH(B32,'Input - companies list'!B:B,0),MATCH("Inter-Cluster Connectivity",'Input - companies list'!$1:$1,0 ))</f>
        <v/>
      </c>
      <c r="L32" s="11">
        <f>IFERROR(PERCENTRANK(F:F,F32),0)</f>
        <v/>
      </c>
      <c r="M32" s="11">
        <f>IFERROR(1 - PERCENTRANK(G:G,G32),0)</f>
        <v/>
      </c>
      <c r="N32" s="11">
        <f>IFERROR(1 - PERCENTRANK(H:H,H32),0)</f>
        <v/>
      </c>
      <c r="O32" s="11">
        <f>IFERROR(PERCENTRANK(I:I,I32),0)</f>
        <v/>
      </c>
      <c r="P32" s="11">
        <f>IFERROR(1 - PERCENTRANK(J:J,J32),0)</f>
        <v/>
      </c>
      <c r="Q32" s="11">
        <f>IFERROR(PERCENTRANK(K:K,K32),0)</f>
        <v/>
      </c>
      <c r="R32" s="11">
        <f>L32*weight1+M32*weight2+N32*weight3+O32*weight4+P32*weight5+Q32*weight6</f>
        <v/>
      </c>
    </row>
    <row r="33" spans="1:18">
      <c r="A33" s="14">
        <f>RANK(R33,R:R)</f>
        <v/>
      </c>
      <c r="C33">
        <f>VLOOKUP(B33,'Input - companies list'!B:L,2,FALSE)</f>
        <v/>
      </c>
      <c r="D33">
        <f>VLOOKUP(B33,'Input - companies list'!B:L,11,FALSE)</f>
        <v/>
      </c>
      <c r="E33">
        <f>VLOOKUP(B33,'Input - companies list'!B:E,4,FALSE)</f>
        <v/>
      </c>
      <c r="F33" s="1">
        <f>SUMIFS('Input - target event report'!H:H,'Input - target event report'!B:B,B33,'Input - target event report'!D:D, "Private Investment")</f>
        <v/>
      </c>
      <c r="G33" s="30">
        <f>IF(I33&lt;2,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Investment"))/(I33-1))</f>
        <v/>
      </c>
      <c r="H3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" s="30">
        <f>COUNTIFS('Input - target event report'!B:B,B33,'Input - target event report'!D:D, "Private Investment")</f>
        <v/>
      </c>
      <c r="J33">
        <f>INDEX('Input - companies list'!$1:$10000,MATCH(B33,'Input - companies list'!B:B,0),MATCH("Flow",'Input - companies list'!$1:$1,0 ))</f>
        <v/>
      </c>
      <c r="K33">
        <f>INDEX('Input - companies list'!$1:$10000,MATCH(B33,'Input - companies list'!B:B,0),MATCH("Inter-Cluster Connectivity",'Input - companies list'!$1:$1,0 ))</f>
        <v/>
      </c>
      <c r="L33" s="11">
        <f>IFERROR(PERCENTRANK(F:F,F33),0)</f>
        <v/>
      </c>
      <c r="M33" s="11">
        <f>IFERROR(1 - PERCENTRANK(G:G,G33),0)</f>
        <v/>
      </c>
      <c r="N33" s="11">
        <f>IFERROR(1 - PERCENTRANK(H:H,H33),0)</f>
        <v/>
      </c>
      <c r="O33" s="11">
        <f>IFERROR(PERCENTRANK(I:I,I33),0)</f>
        <v/>
      </c>
      <c r="P33" s="11">
        <f>IFERROR(1 - PERCENTRANK(J:J,J33),0)</f>
        <v/>
      </c>
      <c r="Q33" s="11">
        <f>IFERROR(PERCENTRANK(K:K,K33),0)</f>
        <v/>
      </c>
      <c r="R33" s="11">
        <f>L33*weight1+M33*weight2+N33*weight3+O33*weight4+P33*weight5+Q33*weight6</f>
        <v/>
      </c>
    </row>
    <row r="34" spans="1:18">
      <c r="A34" s="14">
        <f>RANK(R34,R:R)</f>
        <v/>
      </c>
      <c r="C34">
        <f>VLOOKUP(B34,'Input - companies list'!B:L,2,FALSE)</f>
        <v/>
      </c>
      <c r="D34">
        <f>VLOOKUP(B34,'Input - companies list'!B:L,11,FALSE)</f>
        <v/>
      </c>
      <c r="E34">
        <f>VLOOKUP(B34,'Input - companies list'!B:E,4,FALSE)</f>
        <v/>
      </c>
      <c r="F34" s="1">
        <f>SUMIFS('Input - target event report'!H:H,'Input - target event report'!B:B,B34,'Input - target event report'!D:D, "Private Investment")</f>
        <v/>
      </c>
      <c r="G34" s="30">
        <f>IF(I34&lt;2,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Investment"))/(I34-1))</f>
        <v/>
      </c>
      <c r="H3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" s="30">
        <f>COUNTIFS('Input - target event report'!B:B,B34,'Input - target event report'!D:D, "Private Investment")</f>
        <v/>
      </c>
      <c r="J34">
        <f>INDEX('Input - companies list'!$1:$10000,MATCH(B34,'Input - companies list'!B:B,0),MATCH("Flow",'Input - companies list'!$1:$1,0 ))</f>
        <v/>
      </c>
      <c r="K34">
        <f>INDEX('Input - companies list'!$1:$10000,MATCH(B34,'Input - companies list'!B:B,0),MATCH("Inter-Cluster Connectivity",'Input - companies list'!$1:$1,0 ))</f>
        <v/>
      </c>
      <c r="L34" s="11">
        <f>IFERROR(PERCENTRANK(F:F,F34),0)</f>
        <v/>
      </c>
      <c r="M34" s="11">
        <f>IFERROR(1 - PERCENTRANK(G:G,G34),0)</f>
        <v/>
      </c>
      <c r="N34" s="11">
        <f>IFERROR(1 - PERCENTRANK(H:H,H34),0)</f>
        <v/>
      </c>
      <c r="O34" s="11">
        <f>IFERROR(PERCENTRANK(I:I,I34),0)</f>
        <v/>
      </c>
      <c r="P34" s="11">
        <f>IFERROR(1 - PERCENTRANK(J:J,J34),0)</f>
        <v/>
      </c>
      <c r="Q34" s="11">
        <f>IFERROR(PERCENTRANK(K:K,K34),0)</f>
        <v/>
      </c>
      <c r="R34" s="11">
        <f>L34*weight1+M34*weight2+N34*weight3+O34*weight4+P34*weight5+Q34*weight6</f>
        <v/>
      </c>
    </row>
    <row r="35" spans="1:18">
      <c r="A35" s="14">
        <f>RANK(R35,R:R)</f>
        <v/>
      </c>
      <c r="C35">
        <f>VLOOKUP(B35,'Input - companies list'!B:L,2,FALSE)</f>
        <v/>
      </c>
      <c r="D35">
        <f>VLOOKUP(B35,'Input - companies list'!B:L,11,FALSE)</f>
        <v/>
      </c>
      <c r="E35">
        <f>VLOOKUP(B35,'Input - companies list'!B:E,4,FALSE)</f>
        <v/>
      </c>
      <c r="F35" s="1">
        <f>SUMIFS('Input - target event report'!H:H,'Input - target event report'!B:B,B35,'Input - target event report'!D:D, "Private Investment")</f>
        <v/>
      </c>
      <c r="G35" s="30">
        <f>IF(I35&lt;2,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Investment"))/(I35-1))</f>
        <v/>
      </c>
      <c r="H3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" s="30">
        <f>COUNTIFS('Input - target event report'!B:B,B35,'Input - target event report'!D:D, "Private Investment")</f>
        <v/>
      </c>
      <c r="J35">
        <f>INDEX('Input - companies list'!$1:$10000,MATCH(B35,'Input - companies list'!B:B,0),MATCH("Flow",'Input - companies list'!$1:$1,0 ))</f>
        <v/>
      </c>
      <c r="K35">
        <f>INDEX('Input - companies list'!$1:$10000,MATCH(B35,'Input - companies list'!B:B,0),MATCH("Inter-Cluster Connectivity",'Input - companies list'!$1:$1,0 ))</f>
        <v/>
      </c>
      <c r="L35" s="11">
        <f>IFERROR(PERCENTRANK(F:F,F35),0)</f>
        <v/>
      </c>
      <c r="M35" s="11">
        <f>IFERROR(1 - PERCENTRANK(G:G,G35),0)</f>
        <v/>
      </c>
      <c r="N35" s="11">
        <f>IFERROR(1 - PERCENTRANK(H:H,H35),0)</f>
        <v/>
      </c>
      <c r="O35" s="11">
        <f>IFERROR(PERCENTRANK(I:I,I35),0)</f>
        <v/>
      </c>
      <c r="P35" s="11">
        <f>IFERROR(1 - PERCENTRANK(J:J,J35),0)</f>
        <v/>
      </c>
      <c r="Q35" s="11">
        <f>IFERROR(PERCENTRANK(K:K,K35),0)</f>
        <v/>
      </c>
      <c r="R35" s="11">
        <f>L35*weight1+M35*weight2+N35*weight3+O35*weight4+P35*weight5+Q35*weight6</f>
        <v/>
      </c>
    </row>
    <row r="36" spans="1:18">
      <c r="A36" s="14">
        <f>RANK(R36,R:R)</f>
        <v/>
      </c>
      <c r="C36">
        <f>VLOOKUP(B36,'Input - companies list'!B:L,2,FALSE)</f>
        <v/>
      </c>
      <c r="D36">
        <f>VLOOKUP(B36,'Input - companies list'!B:L,11,FALSE)</f>
        <v/>
      </c>
      <c r="E36">
        <f>VLOOKUP(B36,'Input - companies list'!B:E,4,FALSE)</f>
        <v/>
      </c>
      <c r="F36" s="1">
        <f>SUMIFS('Input - target event report'!H:H,'Input - target event report'!B:B,B36,'Input - target event report'!D:D, "Private Investment")</f>
        <v/>
      </c>
      <c r="G36" s="30">
        <f>IF(I36&lt;2,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Investment"))/(I36-1))</f>
        <v/>
      </c>
      <c r="H3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" s="30">
        <f>COUNTIFS('Input - target event report'!B:B,B36,'Input - target event report'!D:D, "Private Investment")</f>
        <v/>
      </c>
      <c r="J36">
        <f>INDEX('Input - companies list'!$1:$10000,MATCH(B36,'Input - companies list'!B:B,0),MATCH("Flow",'Input - companies list'!$1:$1,0 ))</f>
        <v/>
      </c>
      <c r="K36">
        <f>INDEX('Input - companies list'!$1:$10000,MATCH(B36,'Input - companies list'!B:B,0),MATCH("Inter-Cluster Connectivity",'Input - companies list'!$1:$1,0 ))</f>
        <v/>
      </c>
      <c r="L36" s="11">
        <f>IFERROR(PERCENTRANK(F:F,F36),0)</f>
        <v/>
      </c>
      <c r="M36" s="11">
        <f>IFERROR(1 - PERCENTRANK(G:G,G36),0)</f>
        <v/>
      </c>
      <c r="N36" s="11">
        <f>IFERROR(1 - PERCENTRANK(H:H,H36),0)</f>
        <v/>
      </c>
      <c r="O36" s="11">
        <f>IFERROR(PERCENTRANK(I:I,I36),0)</f>
        <v/>
      </c>
      <c r="P36" s="11">
        <f>IFERROR(1 - PERCENTRANK(J:J,J36),0)</f>
        <v/>
      </c>
      <c r="Q36" s="11">
        <f>IFERROR(PERCENTRANK(K:K,K36),0)</f>
        <v/>
      </c>
      <c r="R36" s="11">
        <f>L36*weight1+M36*weight2+N36*weight3+O36*weight4+P36*weight5+Q36*weight6</f>
        <v/>
      </c>
    </row>
    <row r="37" spans="1:18">
      <c r="A37" s="14">
        <f>RANK(R37,R:R)</f>
        <v/>
      </c>
      <c r="C37">
        <f>VLOOKUP(B37,'Input - companies list'!B:L,2,FALSE)</f>
        <v/>
      </c>
      <c r="D37">
        <f>VLOOKUP(B37,'Input - companies list'!B:L,11,FALSE)</f>
        <v/>
      </c>
      <c r="E37">
        <f>VLOOKUP(B37,'Input - companies list'!B:E,4,FALSE)</f>
        <v/>
      </c>
      <c r="F37" s="1">
        <f>SUMIFS('Input - target event report'!H:H,'Input - target event report'!B:B,B37,'Input - target event report'!D:D, "Private Investment")</f>
        <v/>
      </c>
      <c r="G37" s="30">
        <f>IF(I37&lt;2,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Investment"))/(I37-1))</f>
        <v/>
      </c>
      <c r="H3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" s="30">
        <f>COUNTIFS('Input - target event report'!B:B,B37,'Input - target event report'!D:D, "Private Investment")</f>
        <v/>
      </c>
      <c r="J37">
        <f>INDEX('Input - companies list'!$1:$10000,MATCH(B37,'Input - companies list'!B:B,0),MATCH("Flow",'Input - companies list'!$1:$1,0 ))</f>
        <v/>
      </c>
      <c r="K37">
        <f>INDEX('Input - companies list'!$1:$10000,MATCH(B37,'Input - companies list'!B:B,0),MATCH("Inter-Cluster Connectivity",'Input - companies list'!$1:$1,0 ))</f>
        <v/>
      </c>
      <c r="L37" s="11">
        <f>IFERROR(PERCENTRANK(F:F,F37),0)</f>
        <v/>
      </c>
      <c r="M37" s="11">
        <f>IFERROR(1 - PERCENTRANK(G:G,G37),0)</f>
        <v/>
      </c>
      <c r="N37" s="11">
        <f>IFERROR(1 - PERCENTRANK(H:H,H37),0)</f>
        <v/>
      </c>
      <c r="O37" s="11">
        <f>IFERROR(PERCENTRANK(I:I,I37),0)</f>
        <v/>
      </c>
      <c r="P37" s="11">
        <f>IFERROR(1 - PERCENTRANK(J:J,J37),0)</f>
        <v/>
      </c>
      <c r="Q37" s="11">
        <f>IFERROR(PERCENTRANK(K:K,K37),0)</f>
        <v/>
      </c>
      <c r="R37" s="11">
        <f>L37*weight1+M37*weight2+N37*weight3+O37*weight4+P37*weight5+Q37*weight6</f>
        <v/>
      </c>
    </row>
    <row r="38" spans="1:18">
      <c r="A38" s="14">
        <f>RANK(R38,R:R)</f>
        <v/>
      </c>
      <c r="C38">
        <f>VLOOKUP(B38,'Input - companies list'!B:L,2,FALSE)</f>
        <v/>
      </c>
      <c r="D38">
        <f>VLOOKUP(B38,'Input - companies list'!B:L,11,FALSE)</f>
        <v/>
      </c>
      <c r="E38">
        <f>VLOOKUP(B38,'Input - companies list'!B:E,4,FALSE)</f>
        <v/>
      </c>
      <c r="F38" s="1">
        <f>SUMIFS('Input - target event report'!H:H,'Input - target event report'!B:B,B38,'Input - target event report'!D:D, "Private Investment")</f>
        <v/>
      </c>
      <c r="G38" s="30">
        <f>IF(I38&lt;2,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Investment"))/(I38-1))</f>
        <v/>
      </c>
      <c r="H3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" s="30">
        <f>COUNTIFS('Input - target event report'!B:B,B38,'Input - target event report'!D:D, "Private Investment")</f>
        <v/>
      </c>
      <c r="J38">
        <f>INDEX('Input - companies list'!$1:$10000,MATCH(B38,'Input - companies list'!B:B,0),MATCH("Flow",'Input - companies list'!$1:$1,0 ))</f>
        <v/>
      </c>
      <c r="K38">
        <f>INDEX('Input - companies list'!$1:$10000,MATCH(B38,'Input - companies list'!B:B,0),MATCH("Inter-Cluster Connectivity",'Input - companies list'!$1:$1,0 ))</f>
        <v/>
      </c>
      <c r="L38" s="11">
        <f>IFERROR(PERCENTRANK(F:F,F38),0)</f>
        <v/>
      </c>
      <c r="M38" s="11">
        <f>IFERROR(1 - PERCENTRANK(G:G,G38),0)</f>
        <v/>
      </c>
      <c r="N38" s="11">
        <f>IFERROR(1 - PERCENTRANK(H:H,H38),0)</f>
        <v/>
      </c>
      <c r="O38" s="11">
        <f>IFERROR(PERCENTRANK(I:I,I38),0)</f>
        <v/>
      </c>
      <c r="P38" s="11">
        <f>IFERROR(1 - PERCENTRANK(J:J,J38),0)</f>
        <v/>
      </c>
      <c r="Q38" s="11">
        <f>IFERROR(PERCENTRANK(K:K,K38),0)</f>
        <v/>
      </c>
      <c r="R38" s="11">
        <f>L38*weight1+M38*weight2+N38*weight3+O38*weight4+P38*weight5+Q38*weight6</f>
        <v/>
      </c>
    </row>
    <row r="39" spans="1:18">
      <c r="A39" s="14">
        <f>RANK(R39,R:R)</f>
        <v/>
      </c>
      <c r="C39">
        <f>VLOOKUP(B39,'Input - companies list'!B:L,2,FALSE)</f>
        <v/>
      </c>
      <c r="D39">
        <f>VLOOKUP(B39,'Input - companies list'!B:L,11,FALSE)</f>
        <v/>
      </c>
      <c r="E39">
        <f>VLOOKUP(B39,'Input - companies list'!B:E,4,FALSE)</f>
        <v/>
      </c>
      <c r="F39" s="1">
        <f>SUMIFS('Input - target event report'!H:H,'Input - target event report'!B:B,B39,'Input - target event report'!D:D, "Private Investment")</f>
        <v/>
      </c>
      <c r="G39" s="30">
        <f>IF(I39&lt;2,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Investment"))/(I39-1))</f>
        <v/>
      </c>
      <c r="H3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" s="30">
        <f>COUNTIFS('Input - target event report'!B:B,B39,'Input - target event report'!D:D, "Private Investment")</f>
        <v/>
      </c>
      <c r="J39">
        <f>INDEX('Input - companies list'!$1:$10000,MATCH(B39,'Input - companies list'!B:B,0),MATCH("Flow",'Input - companies list'!$1:$1,0 ))</f>
        <v/>
      </c>
      <c r="K39">
        <f>INDEX('Input - companies list'!$1:$10000,MATCH(B39,'Input - companies list'!B:B,0),MATCH("Inter-Cluster Connectivity",'Input - companies list'!$1:$1,0 ))</f>
        <v/>
      </c>
      <c r="L39" s="11">
        <f>IFERROR(PERCENTRANK(F:F,F39),0)</f>
        <v/>
      </c>
      <c r="M39" s="11">
        <f>IFERROR(1 - PERCENTRANK(G:G,G39),0)</f>
        <v/>
      </c>
      <c r="N39" s="11">
        <f>IFERROR(1 - PERCENTRANK(H:H,H39),0)</f>
        <v/>
      </c>
      <c r="O39" s="11">
        <f>IFERROR(PERCENTRANK(I:I,I39),0)</f>
        <v/>
      </c>
      <c r="P39" s="11">
        <f>IFERROR(1 - PERCENTRANK(J:J,J39),0)</f>
        <v/>
      </c>
      <c r="Q39" s="11">
        <f>IFERROR(PERCENTRANK(K:K,K39),0)</f>
        <v/>
      </c>
      <c r="R39" s="11">
        <f>L39*weight1+M39*weight2+N39*weight3+O39*weight4+P39*weight5+Q39*weight6</f>
        <v/>
      </c>
    </row>
    <row r="40" spans="1:18">
      <c r="A40" s="14">
        <f>RANK(R40,R:R)</f>
        <v/>
      </c>
      <c r="C40">
        <f>VLOOKUP(B40,'Input - companies list'!B:L,2,FALSE)</f>
        <v/>
      </c>
      <c r="D40">
        <f>VLOOKUP(B40,'Input - companies list'!B:L,11,FALSE)</f>
        <v/>
      </c>
      <c r="E40">
        <f>VLOOKUP(B40,'Input - companies list'!B:E,4,FALSE)</f>
        <v/>
      </c>
      <c r="F40" s="1">
        <f>SUMIFS('Input - target event report'!H:H,'Input - target event report'!B:B,B40,'Input - target event report'!D:D, "Private Investment")</f>
        <v/>
      </c>
      <c r="G40" s="30">
        <f>IF(I40&lt;2,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Investment"))/(I40-1))</f>
        <v/>
      </c>
      <c r="H4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" s="30">
        <f>COUNTIFS('Input - target event report'!B:B,B40,'Input - target event report'!D:D, "Private Investment")</f>
        <v/>
      </c>
      <c r="J40">
        <f>INDEX('Input - companies list'!$1:$10000,MATCH(B40,'Input - companies list'!B:B,0),MATCH("Flow",'Input - companies list'!$1:$1,0 ))</f>
        <v/>
      </c>
      <c r="K40">
        <f>INDEX('Input - companies list'!$1:$10000,MATCH(B40,'Input - companies list'!B:B,0),MATCH("Inter-Cluster Connectivity",'Input - companies list'!$1:$1,0 ))</f>
        <v/>
      </c>
      <c r="L40" s="11">
        <f>IFERROR(PERCENTRANK(F:F,F40),0)</f>
        <v/>
      </c>
      <c r="M40" s="11">
        <f>IFERROR(1 - PERCENTRANK(G:G,G40),0)</f>
        <v/>
      </c>
      <c r="N40" s="11">
        <f>IFERROR(1 - PERCENTRANK(H:H,H40),0)</f>
        <v/>
      </c>
      <c r="O40" s="11">
        <f>IFERROR(PERCENTRANK(I:I,I40),0)</f>
        <v/>
      </c>
      <c r="P40" s="11">
        <f>IFERROR(1 - PERCENTRANK(J:J,J40),0)</f>
        <v/>
      </c>
      <c r="Q40" s="11">
        <f>IFERROR(PERCENTRANK(K:K,K40),0)</f>
        <v/>
      </c>
      <c r="R40" s="11">
        <f>L40*weight1+M40*weight2+N40*weight3+O40*weight4+P40*weight5+Q40*weight6</f>
        <v/>
      </c>
    </row>
    <row r="41" spans="1:18">
      <c r="A41" s="14">
        <f>RANK(R41,R:R)</f>
        <v/>
      </c>
      <c r="C41">
        <f>VLOOKUP(B41,'Input - companies list'!B:L,2,FALSE)</f>
        <v/>
      </c>
      <c r="D41">
        <f>VLOOKUP(B41,'Input - companies list'!B:L,11,FALSE)</f>
        <v/>
      </c>
      <c r="E41">
        <f>VLOOKUP(B41,'Input - companies list'!B:E,4,FALSE)</f>
        <v/>
      </c>
      <c r="F41" s="1">
        <f>SUMIFS('Input - target event report'!H:H,'Input - target event report'!B:B,B41,'Input - target event report'!D:D, "Private Investment")</f>
        <v/>
      </c>
      <c r="G41" s="30">
        <f>IF(I41&lt;2,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Investment"))/(I41-1))</f>
        <v/>
      </c>
      <c r="H4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" s="30">
        <f>COUNTIFS('Input - target event report'!B:B,B41,'Input - target event report'!D:D, "Private Investment")</f>
        <v/>
      </c>
      <c r="J41">
        <f>INDEX('Input - companies list'!$1:$10000,MATCH(B41,'Input - companies list'!B:B,0),MATCH("Flow",'Input - companies list'!$1:$1,0 ))</f>
        <v/>
      </c>
      <c r="K41">
        <f>INDEX('Input - companies list'!$1:$10000,MATCH(B41,'Input - companies list'!B:B,0),MATCH("Inter-Cluster Connectivity",'Input - companies list'!$1:$1,0 ))</f>
        <v/>
      </c>
      <c r="L41" s="11">
        <f>IFERROR(PERCENTRANK(F:F,F41),0)</f>
        <v/>
      </c>
      <c r="M41" s="11">
        <f>IFERROR(1 - PERCENTRANK(G:G,G41),0)</f>
        <v/>
      </c>
      <c r="N41" s="11">
        <f>IFERROR(1 - PERCENTRANK(H:H,H41),0)</f>
        <v/>
      </c>
      <c r="O41" s="11">
        <f>IFERROR(PERCENTRANK(I:I,I41),0)</f>
        <v/>
      </c>
      <c r="P41" s="11">
        <f>IFERROR(1 - PERCENTRANK(J:J,J41),0)</f>
        <v/>
      </c>
      <c r="Q41" s="11">
        <f>IFERROR(PERCENTRANK(K:K,K41),0)</f>
        <v/>
      </c>
      <c r="R41" s="11">
        <f>L41*weight1+M41*weight2+N41*weight3+O41*weight4+P41*weight5+Q41*weight6</f>
        <v/>
      </c>
    </row>
    <row r="42" spans="1:18">
      <c r="A42" s="14">
        <f>RANK(R42,R:R)</f>
        <v/>
      </c>
      <c r="C42">
        <f>VLOOKUP(B42,'Input - companies list'!B:L,2,FALSE)</f>
        <v/>
      </c>
      <c r="D42">
        <f>VLOOKUP(B42,'Input - companies list'!B:L,11,FALSE)</f>
        <v/>
      </c>
      <c r="E42">
        <f>VLOOKUP(B42,'Input - companies list'!B:E,4,FALSE)</f>
        <v/>
      </c>
      <c r="F42" s="1">
        <f>SUMIFS('Input - target event report'!H:H,'Input - target event report'!B:B,B42,'Input - target event report'!D:D, "Private Investment")</f>
        <v/>
      </c>
      <c r="G42" s="30">
        <f>IF(I42&lt;2,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Investment"))/(I42-1))</f>
        <v/>
      </c>
      <c r="H4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" s="30">
        <f>COUNTIFS('Input - target event report'!B:B,B42,'Input - target event report'!D:D, "Private Investment")</f>
        <v/>
      </c>
      <c r="J42">
        <f>INDEX('Input - companies list'!$1:$10000,MATCH(B42,'Input - companies list'!B:B,0),MATCH("Flow",'Input - companies list'!$1:$1,0 ))</f>
        <v/>
      </c>
      <c r="K42">
        <f>INDEX('Input - companies list'!$1:$10000,MATCH(B42,'Input - companies list'!B:B,0),MATCH("Inter-Cluster Connectivity",'Input - companies list'!$1:$1,0 ))</f>
        <v/>
      </c>
      <c r="L42" s="11">
        <f>IFERROR(PERCENTRANK(F:F,F42),0)</f>
        <v/>
      </c>
      <c r="M42" s="11">
        <f>IFERROR(1 - PERCENTRANK(G:G,G42),0)</f>
        <v/>
      </c>
      <c r="N42" s="11">
        <f>IFERROR(1 - PERCENTRANK(H:H,H42),0)</f>
        <v/>
      </c>
      <c r="O42" s="11">
        <f>IFERROR(PERCENTRANK(I:I,I42),0)</f>
        <v/>
      </c>
      <c r="P42" s="11">
        <f>IFERROR(1 - PERCENTRANK(J:J,J42),0)</f>
        <v/>
      </c>
      <c r="Q42" s="11">
        <f>IFERROR(PERCENTRANK(K:K,K42),0)</f>
        <v/>
      </c>
      <c r="R42" s="11">
        <f>L42*weight1+M42*weight2+N42*weight3+O42*weight4+P42*weight5+Q42*weight6</f>
        <v/>
      </c>
    </row>
    <row r="43" spans="1:18">
      <c r="A43" s="14">
        <f>RANK(R43,R:R)</f>
        <v/>
      </c>
      <c r="C43">
        <f>VLOOKUP(B43,'Input - companies list'!B:L,2,FALSE)</f>
        <v/>
      </c>
      <c r="D43">
        <f>VLOOKUP(B43,'Input - companies list'!B:L,11,FALSE)</f>
        <v/>
      </c>
      <c r="E43">
        <f>VLOOKUP(B43,'Input - companies list'!B:E,4,FALSE)</f>
        <v/>
      </c>
      <c r="F43" s="1">
        <f>SUMIFS('Input - target event report'!H:H,'Input - target event report'!B:B,B43,'Input - target event report'!D:D, "Private Investment")</f>
        <v/>
      </c>
      <c r="G43" s="30">
        <f>IF(I43&lt;2,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Investment"))/(I43-1))</f>
        <v/>
      </c>
      <c r="H4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" s="30">
        <f>COUNTIFS('Input - target event report'!B:B,B43,'Input - target event report'!D:D, "Private Investment")</f>
        <v/>
      </c>
      <c r="J43">
        <f>INDEX('Input - companies list'!$1:$10000,MATCH(B43,'Input - companies list'!B:B,0),MATCH("Flow",'Input - companies list'!$1:$1,0 ))</f>
        <v/>
      </c>
      <c r="K43">
        <f>INDEX('Input - companies list'!$1:$10000,MATCH(B43,'Input - companies list'!B:B,0),MATCH("Inter-Cluster Connectivity",'Input - companies list'!$1:$1,0 ))</f>
        <v/>
      </c>
      <c r="L43" s="11">
        <f>IFERROR(PERCENTRANK(F:F,F43),0)</f>
        <v/>
      </c>
      <c r="M43" s="11">
        <f>IFERROR(1 - PERCENTRANK(G:G,G43),0)</f>
        <v/>
      </c>
      <c r="N43" s="11">
        <f>IFERROR(1 - PERCENTRANK(H:H,H43),0)</f>
        <v/>
      </c>
      <c r="O43" s="11">
        <f>IFERROR(PERCENTRANK(I:I,I43),0)</f>
        <v/>
      </c>
      <c r="P43" s="11">
        <f>IFERROR(1 - PERCENTRANK(J:J,J43),0)</f>
        <v/>
      </c>
      <c r="Q43" s="11">
        <f>IFERROR(PERCENTRANK(K:K,K43),0)</f>
        <v/>
      </c>
      <c r="R43" s="11">
        <f>L43*weight1+M43*weight2+N43*weight3+O43*weight4+P43*weight5+Q43*weight6</f>
        <v/>
      </c>
    </row>
    <row r="44" spans="1:18">
      <c r="A44" s="14">
        <f>RANK(R44,R:R)</f>
        <v/>
      </c>
      <c r="C44">
        <f>VLOOKUP(B44,'Input - companies list'!B:L,2,FALSE)</f>
        <v/>
      </c>
      <c r="D44">
        <f>VLOOKUP(B44,'Input - companies list'!B:L,11,FALSE)</f>
        <v/>
      </c>
      <c r="E44">
        <f>VLOOKUP(B44,'Input - companies list'!B:E,4,FALSE)</f>
        <v/>
      </c>
      <c r="F44" s="1">
        <f>SUMIFS('Input - target event report'!H:H,'Input - target event report'!B:B,B44,'Input - target event report'!D:D, "Private Investment")</f>
        <v/>
      </c>
      <c r="G44" s="30">
        <f>IF(I44&lt;2,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Investment"))/(I44-1))</f>
        <v/>
      </c>
      <c r="H4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" s="30">
        <f>COUNTIFS('Input - target event report'!B:B,B44,'Input - target event report'!D:D, "Private Investment")</f>
        <v/>
      </c>
      <c r="J44">
        <f>INDEX('Input - companies list'!$1:$10000,MATCH(B44,'Input - companies list'!B:B,0),MATCH("Flow",'Input - companies list'!$1:$1,0 ))</f>
        <v/>
      </c>
      <c r="K44">
        <f>INDEX('Input - companies list'!$1:$10000,MATCH(B44,'Input - companies list'!B:B,0),MATCH("Inter-Cluster Connectivity",'Input - companies list'!$1:$1,0 ))</f>
        <v/>
      </c>
      <c r="L44" s="11">
        <f>IFERROR(PERCENTRANK(F:F,F44),0)</f>
        <v/>
      </c>
      <c r="M44" s="11">
        <f>IFERROR(1 - PERCENTRANK(G:G,G44),0)</f>
        <v/>
      </c>
      <c r="N44" s="11">
        <f>IFERROR(1 - PERCENTRANK(H:H,H44),0)</f>
        <v/>
      </c>
      <c r="O44" s="11">
        <f>IFERROR(PERCENTRANK(I:I,I44),0)</f>
        <v/>
      </c>
      <c r="P44" s="11">
        <f>IFERROR(1 - PERCENTRANK(J:J,J44),0)</f>
        <v/>
      </c>
      <c r="Q44" s="11">
        <f>IFERROR(PERCENTRANK(K:K,K44),0)</f>
        <v/>
      </c>
      <c r="R44" s="11">
        <f>L44*weight1+M44*weight2+N44*weight3+O44*weight4+P44*weight5+Q44*weight6</f>
        <v/>
      </c>
    </row>
    <row r="45" spans="1:18">
      <c r="A45" s="14">
        <f>RANK(R45,R:R)</f>
        <v/>
      </c>
      <c r="C45">
        <f>VLOOKUP(B45,'Input - companies list'!B:L,2,FALSE)</f>
        <v/>
      </c>
      <c r="D45">
        <f>VLOOKUP(B45,'Input - companies list'!B:L,11,FALSE)</f>
        <v/>
      </c>
      <c r="E45">
        <f>VLOOKUP(B45,'Input - companies list'!B:E,4,FALSE)</f>
        <v/>
      </c>
      <c r="F45" s="1">
        <f>SUMIFS('Input - target event report'!H:H,'Input - target event report'!B:B,B45,'Input - target event report'!D:D, "Private Investment")</f>
        <v/>
      </c>
      <c r="G45" s="30">
        <f>IF(I45&lt;2,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Investment"))/(I45-1))</f>
        <v/>
      </c>
      <c r="H4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" s="30">
        <f>COUNTIFS('Input - target event report'!B:B,B45,'Input - target event report'!D:D, "Private Investment")</f>
        <v/>
      </c>
      <c r="J45">
        <f>INDEX('Input - companies list'!$1:$10000,MATCH(B45,'Input - companies list'!B:B,0),MATCH("Flow",'Input - companies list'!$1:$1,0 ))</f>
        <v/>
      </c>
      <c r="K45">
        <f>INDEX('Input - companies list'!$1:$10000,MATCH(B45,'Input - companies list'!B:B,0),MATCH("Inter-Cluster Connectivity",'Input - companies list'!$1:$1,0 ))</f>
        <v/>
      </c>
      <c r="L45" s="11">
        <f>IFERROR(PERCENTRANK(F:F,F45),0)</f>
        <v/>
      </c>
      <c r="M45" s="11">
        <f>IFERROR(1 - PERCENTRANK(G:G,G45),0)</f>
        <v/>
      </c>
      <c r="N45" s="11">
        <f>IFERROR(1 - PERCENTRANK(H:H,H45),0)</f>
        <v/>
      </c>
      <c r="O45" s="11">
        <f>IFERROR(PERCENTRANK(I:I,I45),0)</f>
        <v/>
      </c>
      <c r="P45" s="11">
        <f>IFERROR(1 - PERCENTRANK(J:J,J45),0)</f>
        <v/>
      </c>
      <c r="Q45" s="11">
        <f>IFERROR(PERCENTRANK(K:K,K45),0)</f>
        <v/>
      </c>
      <c r="R45" s="11">
        <f>L45*weight1+M45*weight2+N45*weight3+O45*weight4+P45*weight5+Q45*weight6</f>
        <v/>
      </c>
    </row>
    <row r="46" spans="1:18">
      <c r="A46" s="14">
        <f>RANK(R46,R:R)</f>
        <v/>
      </c>
      <c r="C46">
        <f>VLOOKUP(B46,'Input - companies list'!B:L,2,FALSE)</f>
        <v/>
      </c>
      <c r="D46">
        <f>VLOOKUP(B46,'Input - companies list'!B:L,11,FALSE)</f>
        <v/>
      </c>
      <c r="E46">
        <f>VLOOKUP(B46,'Input - companies list'!B:E,4,FALSE)</f>
        <v/>
      </c>
      <c r="F46" s="1">
        <f>SUMIFS('Input - target event report'!H:H,'Input - target event report'!B:B,B46,'Input - target event report'!D:D, "Private Investment")</f>
        <v/>
      </c>
      <c r="G46" s="30">
        <f>IF(I46&lt;2,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Investment"))/(I46-1))</f>
        <v/>
      </c>
      <c r="H4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" s="30">
        <f>COUNTIFS('Input - target event report'!B:B,B46,'Input - target event report'!D:D, "Private Investment")</f>
        <v/>
      </c>
      <c r="J46">
        <f>INDEX('Input - companies list'!$1:$10000,MATCH(B46,'Input - companies list'!B:B,0),MATCH("Flow",'Input - companies list'!$1:$1,0 ))</f>
        <v/>
      </c>
      <c r="K46">
        <f>INDEX('Input - companies list'!$1:$10000,MATCH(B46,'Input - companies list'!B:B,0),MATCH("Inter-Cluster Connectivity",'Input - companies list'!$1:$1,0 ))</f>
        <v/>
      </c>
      <c r="L46" s="11">
        <f>IFERROR(PERCENTRANK(F:F,F46),0)</f>
        <v/>
      </c>
      <c r="M46" s="11">
        <f>IFERROR(1 - PERCENTRANK(G:G,G46),0)</f>
        <v/>
      </c>
      <c r="N46" s="11">
        <f>IFERROR(1 - PERCENTRANK(H:H,H46),0)</f>
        <v/>
      </c>
      <c r="O46" s="11">
        <f>IFERROR(PERCENTRANK(I:I,I46),0)</f>
        <v/>
      </c>
      <c r="P46" s="11">
        <f>IFERROR(1 - PERCENTRANK(J:J,J46),0)</f>
        <v/>
      </c>
      <c r="Q46" s="11">
        <f>IFERROR(PERCENTRANK(K:K,K46),0)</f>
        <v/>
      </c>
      <c r="R46" s="11">
        <f>L46*weight1+M46*weight2+N46*weight3+O46*weight4+P46*weight5+Q46*weight6</f>
        <v/>
      </c>
    </row>
    <row r="47" spans="1:18">
      <c r="A47" s="14">
        <f>RANK(R47,R:R)</f>
        <v/>
      </c>
      <c r="C47">
        <f>VLOOKUP(B47,'Input - companies list'!B:L,2,FALSE)</f>
        <v/>
      </c>
      <c r="D47">
        <f>VLOOKUP(B47,'Input - companies list'!B:L,11,FALSE)</f>
        <v/>
      </c>
      <c r="E47">
        <f>VLOOKUP(B47,'Input - companies list'!B:E,4,FALSE)</f>
        <v/>
      </c>
      <c r="F47" s="1">
        <f>SUMIFS('Input - target event report'!H:H,'Input - target event report'!B:B,B47,'Input - target event report'!D:D, "Private Investment")</f>
        <v/>
      </c>
      <c r="G47" s="30">
        <f>IF(I47&lt;2,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Investment"))/(I47-1))</f>
        <v/>
      </c>
      <c r="H4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" s="30">
        <f>COUNTIFS('Input - target event report'!B:B,B47,'Input - target event report'!D:D, "Private Investment")</f>
        <v/>
      </c>
      <c r="J47">
        <f>INDEX('Input - companies list'!$1:$10000,MATCH(B47,'Input - companies list'!B:B,0),MATCH("Flow",'Input - companies list'!$1:$1,0 ))</f>
        <v/>
      </c>
      <c r="K47">
        <f>INDEX('Input - companies list'!$1:$10000,MATCH(B47,'Input - companies list'!B:B,0),MATCH("Inter-Cluster Connectivity",'Input - companies list'!$1:$1,0 ))</f>
        <v/>
      </c>
      <c r="L47" s="11">
        <f>IFERROR(PERCENTRANK(F:F,F47),0)</f>
        <v/>
      </c>
      <c r="M47" s="11">
        <f>IFERROR(1 - PERCENTRANK(G:G,G47),0)</f>
        <v/>
      </c>
      <c r="N47" s="11">
        <f>IFERROR(1 - PERCENTRANK(H:H,H47),0)</f>
        <v/>
      </c>
      <c r="O47" s="11">
        <f>IFERROR(PERCENTRANK(I:I,I47),0)</f>
        <v/>
      </c>
      <c r="P47" s="11">
        <f>IFERROR(1 - PERCENTRANK(J:J,J47),0)</f>
        <v/>
      </c>
      <c r="Q47" s="11">
        <f>IFERROR(PERCENTRANK(K:K,K47),0)</f>
        <v/>
      </c>
      <c r="R47" s="11">
        <f>L47*weight1+M47*weight2+N47*weight3+O47*weight4+P47*weight5+Q47*weight6</f>
        <v/>
      </c>
    </row>
    <row r="48" spans="1:18">
      <c r="A48" s="14">
        <f>RANK(R48,R:R)</f>
        <v/>
      </c>
      <c r="C48">
        <f>VLOOKUP(B48,'Input - companies list'!B:L,2,FALSE)</f>
        <v/>
      </c>
      <c r="D48">
        <f>VLOOKUP(B48,'Input - companies list'!B:L,11,FALSE)</f>
        <v/>
      </c>
      <c r="E48">
        <f>VLOOKUP(B48,'Input - companies list'!B:E,4,FALSE)</f>
        <v/>
      </c>
      <c r="F48" s="1">
        <f>SUMIFS('Input - target event report'!H:H,'Input - target event report'!B:B,B48,'Input - target event report'!D:D, "Private Investment")</f>
        <v/>
      </c>
      <c r="G48" s="30">
        <f>IF(I48&lt;2,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Investment"))/(I48-1))</f>
        <v/>
      </c>
      <c r="H4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" s="30">
        <f>COUNTIFS('Input - target event report'!B:B,B48,'Input - target event report'!D:D, "Private Investment")</f>
        <v/>
      </c>
      <c r="J48">
        <f>INDEX('Input - companies list'!$1:$10000,MATCH(B48,'Input - companies list'!B:B,0),MATCH("Flow",'Input - companies list'!$1:$1,0 ))</f>
        <v/>
      </c>
      <c r="K48">
        <f>INDEX('Input - companies list'!$1:$10000,MATCH(B48,'Input - companies list'!B:B,0),MATCH("Inter-Cluster Connectivity",'Input - companies list'!$1:$1,0 ))</f>
        <v/>
      </c>
      <c r="L48" s="11">
        <f>IFERROR(PERCENTRANK(F:F,F48),0)</f>
        <v/>
      </c>
      <c r="M48" s="11">
        <f>IFERROR(1 - PERCENTRANK(G:G,G48),0)</f>
        <v/>
      </c>
      <c r="N48" s="11">
        <f>IFERROR(1 - PERCENTRANK(H:H,H48),0)</f>
        <v/>
      </c>
      <c r="O48" s="11">
        <f>IFERROR(PERCENTRANK(I:I,I48),0)</f>
        <v/>
      </c>
      <c r="P48" s="11">
        <f>IFERROR(1 - PERCENTRANK(J:J,J48),0)</f>
        <v/>
      </c>
      <c r="Q48" s="11">
        <f>IFERROR(PERCENTRANK(K:K,K48),0)</f>
        <v/>
      </c>
      <c r="R48" s="11">
        <f>L48*weight1+M48*weight2+N48*weight3+O48*weight4+P48*weight5+Q48*weight6</f>
        <v/>
      </c>
    </row>
    <row r="49" spans="1:18">
      <c r="A49" s="14">
        <f>RANK(R49,R:R)</f>
        <v/>
      </c>
      <c r="C49">
        <f>VLOOKUP(B49,'Input - companies list'!B:L,2,FALSE)</f>
        <v/>
      </c>
      <c r="D49">
        <f>VLOOKUP(B49,'Input - companies list'!B:L,11,FALSE)</f>
        <v/>
      </c>
      <c r="E49">
        <f>VLOOKUP(B49,'Input - companies list'!B:E,4,FALSE)</f>
        <v/>
      </c>
      <c r="F49" s="1">
        <f>SUMIFS('Input - target event report'!H:H,'Input - target event report'!B:B,B49,'Input - target event report'!D:D, "Private Investment")</f>
        <v/>
      </c>
      <c r="G49" s="30">
        <f>IF(I49&lt;2,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Investment"))/(I49-1))</f>
        <v/>
      </c>
      <c r="H4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" s="30">
        <f>COUNTIFS('Input - target event report'!B:B,B49,'Input - target event report'!D:D, "Private Investment")</f>
        <v/>
      </c>
      <c r="J49">
        <f>INDEX('Input - companies list'!$1:$10000,MATCH(B49,'Input - companies list'!B:B,0),MATCH("Flow",'Input - companies list'!$1:$1,0 ))</f>
        <v/>
      </c>
      <c r="K49">
        <f>INDEX('Input - companies list'!$1:$10000,MATCH(B49,'Input - companies list'!B:B,0),MATCH("Inter-Cluster Connectivity",'Input - companies list'!$1:$1,0 ))</f>
        <v/>
      </c>
      <c r="L49" s="11">
        <f>IFERROR(PERCENTRANK(F:F,F49),0)</f>
        <v/>
      </c>
      <c r="M49" s="11">
        <f>IFERROR(1 - PERCENTRANK(G:G,G49),0)</f>
        <v/>
      </c>
      <c r="N49" s="11">
        <f>IFERROR(1 - PERCENTRANK(H:H,H49),0)</f>
        <v/>
      </c>
      <c r="O49" s="11">
        <f>IFERROR(PERCENTRANK(I:I,I49),0)</f>
        <v/>
      </c>
      <c r="P49" s="11">
        <f>IFERROR(1 - PERCENTRANK(J:J,J49),0)</f>
        <v/>
      </c>
      <c r="Q49" s="11">
        <f>IFERROR(PERCENTRANK(K:K,K49),0)</f>
        <v/>
      </c>
      <c r="R49" s="11">
        <f>L49*weight1+M49*weight2+N49*weight3+O49*weight4+P49*weight5+Q49*weight6</f>
        <v/>
      </c>
    </row>
    <row r="50" spans="1:18">
      <c r="A50" s="14">
        <f>RANK(R50,R:R)</f>
        <v/>
      </c>
      <c r="C50">
        <f>VLOOKUP(B50,'Input - companies list'!B:L,2,FALSE)</f>
        <v/>
      </c>
      <c r="D50">
        <f>VLOOKUP(B50,'Input - companies list'!B:L,11,FALSE)</f>
        <v/>
      </c>
      <c r="E50">
        <f>VLOOKUP(B50,'Input - companies list'!B:E,4,FALSE)</f>
        <v/>
      </c>
      <c r="F50" s="1">
        <f>SUMIFS('Input - target event report'!H:H,'Input - target event report'!B:B,B50,'Input - target event report'!D:D, "Private Investment")</f>
        <v/>
      </c>
      <c r="G50" s="30">
        <f>IF(I50&lt;2,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Investment"))/(I50-1))</f>
        <v/>
      </c>
      <c r="H5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" s="30">
        <f>COUNTIFS('Input - target event report'!B:B,B50,'Input - target event report'!D:D, "Private Investment")</f>
        <v/>
      </c>
      <c r="J50">
        <f>INDEX('Input - companies list'!$1:$10000,MATCH(B50,'Input - companies list'!B:B,0),MATCH("Flow",'Input - companies list'!$1:$1,0 ))</f>
        <v/>
      </c>
      <c r="K50">
        <f>INDEX('Input - companies list'!$1:$10000,MATCH(B50,'Input - companies list'!B:B,0),MATCH("Inter-Cluster Connectivity",'Input - companies list'!$1:$1,0 ))</f>
        <v/>
      </c>
      <c r="L50" s="11">
        <f>IFERROR(PERCENTRANK(F:F,F50),0)</f>
        <v/>
      </c>
      <c r="M50" s="11">
        <f>IFERROR(1 - PERCENTRANK(G:G,G50),0)</f>
        <v/>
      </c>
      <c r="N50" s="11">
        <f>IFERROR(1 - PERCENTRANK(H:H,H50),0)</f>
        <v/>
      </c>
      <c r="O50" s="11">
        <f>IFERROR(PERCENTRANK(I:I,I50),0)</f>
        <v/>
      </c>
      <c r="P50" s="11">
        <f>IFERROR(1 - PERCENTRANK(J:J,J50),0)</f>
        <v/>
      </c>
      <c r="Q50" s="11">
        <f>IFERROR(PERCENTRANK(K:K,K50),0)</f>
        <v/>
      </c>
      <c r="R50" s="11">
        <f>L50*weight1+M50*weight2+N50*weight3+O50*weight4+P50*weight5+Q50*weight6</f>
        <v/>
      </c>
    </row>
    <row r="51" spans="1:18">
      <c r="A51" s="14">
        <f>RANK(R51,R:R)</f>
        <v/>
      </c>
      <c r="C51">
        <f>VLOOKUP(B51,'Input - companies list'!B:L,2,FALSE)</f>
        <v/>
      </c>
      <c r="D51">
        <f>VLOOKUP(B51,'Input - companies list'!B:L,11,FALSE)</f>
        <v/>
      </c>
      <c r="E51">
        <f>VLOOKUP(B51,'Input - companies list'!B:E,4,FALSE)</f>
        <v/>
      </c>
      <c r="F51" s="1">
        <f>SUMIFS('Input - target event report'!H:H,'Input - target event report'!B:B,B51,'Input - target event report'!D:D, "Private Investment")</f>
        <v/>
      </c>
      <c r="G51" s="30">
        <f>IF(I51&lt;2,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Investment"))/(I51-1))</f>
        <v/>
      </c>
      <c r="H5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" s="30">
        <f>COUNTIFS('Input - target event report'!B:B,B51,'Input - target event report'!D:D, "Private Investment")</f>
        <v/>
      </c>
      <c r="J51">
        <f>INDEX('Input - companies list'!$1:$10000,MATCH(B51,'Input - companies list'!B:B,0),MATCH("Flow",'Input - companies list'!$1:$1,0 ))</f>
        <v/>
      </c>
      <c r="K51">
        <f>INDEX('Input - companies list'!$1:$10000,MATCH(B51,'Input - companies list'!B:B,0),MATCH("Inter-Cluster Connectivity",'Input - companies list'!$1:$1,0 ))</f>
        <v/>
      </c>
      <c r="L51" s="11">
        <f>IFERROR(PERCENTRANK(F:F,F51),0)</f>
        <v/>
      </c>
      <c r="M51" s="11">
        <f>IFERROR(1 - PERCENTRANK(G:G,G51),0)</f>
        <v/>
      </c>
      <c r="N51" s="11">
        <f>IFERROR(1 - PERCENTRANK(H:H,H51),0)</f>
        <v/>
      </c>
      <c r="O51" s="11">
        <f>IFERROR(PERCENTRANK(I:I,I51),0)</f>
        <v/>
      </c>
      <c r="P51" s="11">
        <f>IFERROR(1 - PERCENTRANK(J:J,J51),0)</f>
        <v/>
      </c>
      <c r="Q51" s="11">
        <f>IFERROR(PERCENTRANK(K:K,K51),0)</f>
        <v/>
      </c>
      <c r="R51" s="11">
        <f>L51*weight1+M51*weight2+N51*weight3+O51*weight4+P51*weight5+Q51*weight6</f>
        <v/>
      </c>
    </row>
    <row r="52" spans="1:18">
      <c r="A52" s="14">
        <f>RANK(R52,R:R)</f>
        <v/>
      </c>
      <c r="C52">
        <f>VLOOKUP(B52,'Input - companies list'!B:L,2,FALSE)</f>
        <v/>
      </c>
      <c r="D52">
        <f>VLOOKUP(B52,'Input - companies list'!B:L,11,FALSE)</f>
        <v/>
      </c>
      <c r="E52">
        <f>VLOOKUP(B52,'Input - companies list'!B:E,4,FALSE)</f>
        <v/>
      </c>
      <c r="F52" s="1">
        <f>SUMIFS('Input - target event report'!H:H,'Input - target event report'!B:B,B52,'Input - target event report'!D:D, "Private Investment")</f>
        <v/>
      </c>
      <c r="G52" s="30">
        <f>IF(I52&lt;2,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Investment"))/(I52-1))</f>
        <v/>
      </c>
      <c r="H5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" s="30">
        <f>COUNTIFS('Input - target event report'!B:B,B52,'Input - target event report'!D:D, "Private Investment")</f>
        <v/>
      </c>
      <c r="J52">
        <f>INDEX('Input - companies list'!$1:$10000,MATCH(B52,'Input - companies list'!B:B,0),MATCH("Flow",'Input - companies list'!$1:$1,0 ))</f>
        <v/>
      </c>
      <c r="K52">
        <f>INDEX('Input - companies list'!$1:$10000,MATCH(B52,'Input - companies list'!B:B,0),MATCH("Inter-Cluster Connectivity",'Input - companies list'!$1:$1,0 ))</f>
        <v/>
      </c>
      <c r="L52" s="11">
        <f>IFERROR(PERCENTRANK(F:F,F52),0)</f>
        <v/>
      </c>
      <c r="M52" s="11">
        <f>IFERROR(1 - PERCENTRANK(G:G,G52),0)</f>
        <v/>
      </c>
      <c r="N52" s="11">
        <f>IFERROR(1 - PERCENTRANK(H:H,H52),0)</f>
        <v/>
      </c>
      <c r="O52" s="11">
        <f>IFERROR(PERCENTRANK(I:I,I52),0)</f>
        <v/>
      </c>
      <c r="P52" s="11">
        <f>IFERROR(1 - PERCENTRANK(J:J,J52),0)</f>
        <v/>
      </c>
      <c r="Q52" s="11">
        <f>IFERROR(PERCENTRANK(K:K,K52),0)</f>
        <v/>
      </c>
      <c r="R52" s="11">
        <f>L52*weight1+M52*weight2+N52*weight3+O52*weight4+P52*weight5+Q52*weight6</f>
        <v/>
      </c>
    </row>
    <row r="53" spans="1:18">
      <c r="A53" s="14">
        <f>RANK(R53,R:R)</f>
        <v/>
      </c>
      <c r="C53">
        <f>VLOOKUP(B53,'Input - companies list'!B:L,2,FALSE)</f>
        <v/>
      </c>
      <c r="D53">
        <f>VLOOKUP(B53,'Input - companies list'!B:L,11,FALSE)</f>
        <v/>
      </c>
      <c r="E53">
        <f>VLOOKUP(B53,'Input - companies list'!B:E,4,FALSE)</f>
        <v/>
      </c>
      <c r="F53" s="1">
        <f>SUMIFS('Input - target event report'!H:H,'Input - target event report'!B:B,B53,'Input - target event report'!D:D, "Private Investment")</f>
        <v/>
      </c>
      <c r="G53" s="30">
        <f>IF(I53&lt;2,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Investment"))/(I53-1))</f>
        <v/>
      </c>
      <c r="H5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" s="30">
        <f>COUNTIFS('Input - target event report'!B:B,B53,'Input - target event report'!D:D, "Private Investment")</f>
        <v/>
      </c>
      <c r="J53">
        <f>INDEX('Input - companies list'!$1:$10000,MATCH(B53,'Input - companies list'!B:B,0),MATCH("Flow",'Input - companies list'!$1:$1,0 ))</f>
        <v/>
      </c>
      <c r="K53">
        <f>INDEX('Input - companies list'!$1:$10000,MATCH(B53,'Input - companies list'!B:B,0),MATCH("Inter-Cluster Connectivity",'Input - companies list'!$1:$1,0 ))</f>
        <v/>
      </c>
      <c r="L53" s="11">
        <f>IFERROR(PERCENTRANK(F:F,F53),0)</f>
        <v/>
      </c>
      <c r="M53" s="11">
        <f>IFERROR(1 - PERCENTRANK(G:G,G53),0)</f>
        <v/>
      </c>
      <c r="N53" s="11">
        <f>IFERROR(1 - PERCENTRANK(H:H,H53),0)</f>
        <v/>
      </c>
      <c r="O53" s="11">
        <f>IFERROR(PERCENTRANK(I:I,I53),0)</f>
        <v/>
      </c>
      <c r="P53" s="11">
        <f>IFERROR(1 - PERCENTRANK(J:J,J53),0)</f>
        <v/>
      </c>
      <c r="Q53" s="11">
        <f>IFERROR(PERCENTRANK(K:K,K53),0)</f>
        <v/>
      </c>
      <c r="R53" s="11">
        <f>L53*weight1+M53*weight2+N53*weight3+O53*weight4+P53*weight5+Q53*weight6</f>
        <v/>
      </c>
    </row>
    <row r="54" spans="1:18">
      <c r="A54" s="14">
        <f>RANK(R54,R:R)</f>
        <v/>
      </c>
      <c r="C54">
        <f>VLOOKUP(B54,'Input - companies list'!B:L,2,FALSE)</f>
        <v/>
      </c>
      <c r="D54">
        <f>VLOOKUP(B54,'Input - companies list'!B:L,11,FALSE)</f>
        <v/>
      </c>
      <c r="E54">
        <f>VLOOKUP(B54,'Input - companies list'!B:E,4,FALSE)</f>
        <v/>
      </c>
      <c r="F54" s="1">
        <f>SUMIFS('Input - target event report'!H:H,'Input - target event report'!B:B,B54,'Input - target event report'!D:D, "Private Investment")</f>
        <v/>
      </c>
      <c r="G54" s="30">
        <f>IF(I54&lt;2,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Investment"))/(I54-1))</f>
        <v/>
      </c>
      <c r="H5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" s="30">
        <f>COUNTIFS('Input - target event report'!B:B,B54,'Input - target event report'!D:D, "Private Investment")</f>
        <v/>
      </c>
      <c r="J54">
        <f>INDEX('Input - companies list'!$1:$10000,MATCH(B54,'Input - companies list'!B:B,0),MATCH("Flow",'Input - companies list'!$1:$1,0 ))</f>
        <v/>
      </c>
      <c r="K54">
        <f>INDEX('Input - companies list'!$1:$10000,MATCH(B54,'Input - companies list'!B:B,0),MATCH("Inter-Cluster Connectivity",'Input - companies list'!$1:$1,0 ))</f>
        <v/>
      </c>
      <c r="L54" s="11">
        <f>IFERROR(PERCENTRANK(F:F,F54),0)</f>
        <v/>
      </c>
      <c r="M54" s="11">
        <f>IFERROR(1 - PERCENTRANK(G:G,G54),0)</f>
        <v/>
      </c>
      <c r="N54" s="11">
        <f>IFERROR(1 - PERCENTRANK(H:H,H54),0)</f>
        <v/>
      </c>
      <c r="O54" s="11">
        <f>IFERROR(PERCENTRANK(I:I,I54),0)</f>
        <v/>
      </c>
      <c r="P54" s="11">
        <f>IFERROR(1 - PERCENTRANK(J:J,J54),0)</f>
        <v/>
      </c>
      <c r="Q54" s="11">
        <f>IFERROR(PERCENTRANK(K:K,K54),0)</f>
        <v/>
      </c>
      <c r="R54" s="11">
        <f>L54*weight1+M54*weight2+N54*weight3+O54*weight4+P54*weight5+Q54*weight6</f>
        <v/>
      </c>
    </row>
    <row r="55" spans="1:18">
      <c r="A55" s="14">
        <f>RANK(R55,R:R)</f>
        <v/>
      </c>
      <c r="C55">
        <f>VLOOKUP(B55,'Input - companies list'!B:L,2,FALSE)</f>
        <v/>
      </c>
      <c r="D55">
        <f>VLOOKUP(B55,'Input - companies list'!B:L,11,FALSE)</f>
        <v/>
      </c>
      <c r="E55">
        <f>VLOOKUP(B55,'Input - companies list'!B:E,4,FALSE)</f>
        <v/>
      </c>
      <c r="F55" s="1">
        <f>SUMIFS('Input - target event report'!H:H,'Input - target event report'!B:B,B55,'Input - target event report'!D:D, "Private Investment")</f>
        <v/>
      </c>
      <c r="G55" s="30">
        <f>IF(I55&lt;2,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Investment"))/(I55-1))</f>
        <v/>
      </c>
      <c r="H5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" s="30">
        <f>COUNTIFS('Input - target event report'!B:B,B55,'Input - target event report'!D:D, "Private Investment")</f>
        <v/>
      </c>
      <c r="J55">
        <f>INDEX('Input - companies list'!$1:$10000,MATCH(B55,'Input - companies list'!B:B,0),MATCH("Flow",'Input - companies list'!$1:$1,0 ))</f>
        <v/>
      </c>
      <c r="K55">
        <f>INDEX('Input - companies list'!$1:$10000,MATCH(B55,'Input - companies list'!B:B,0),MATCH("Inter-Cluster Connectivity",'Input - companies list'!$1:$1,0 ))</f>
        <v/>
      </c>
      <c r="L55" s="11">
        <f>IFERROR(PERCENTRANK(F:F,F55),0)</f>
        <v/>
      </c>
      <c r="M55" s="11">
        <f>IFERROR(1 - PERCENTRANK(G:G,G55),0)</f>
        <v/>
      </c>
      <c r="N55" s="11">
        <f>IFERROR(1 - PERCENTRANK(H:H,H55),0)</f>
        <v/>
      </c>
      <c r="O55" s="11">
        <f>IFERROR(PERCENTRANK(I:I,I55),0)</f>
        <v/>
      </c>
      <c r="P55" s="11">
        <f>IFERROR(1 - PERCENTRANK(J:J,J55),0)</f>
        <v/>
      </c>
      <c r="Q55" s="11">
        <f>IFERROR(PERCENTRANK(K:K,K55),0)</f>
        <v/>
      </c>
      <c r="R55" s="11">
        <f>L55*weight1+M55*weight2+N55*weight3+O55*weight4+P55*weight5+Q55*weight6</f>
        <v/>
      </c>
    </row>
    <row r="56" spans="1:18">
      <c r="A56" s="14">
        <f>RANK(R56,R:R)</f>
        <v/>
      </c>
      <c r="C56">
        <f>VLOOKUP(B56,'Input - companies list'!B:L,2,FALSE)</f>
        <v/>
      </c>
      <c r="D56">
        <f>VLOOKUP(B56,'Input - companies list'!B:L,11,FALSE)</f>
        <v/>
      </c>
      <c r="E56">
        <f>VLOOKUP(B56,'Input - companies list'!B:E,4,FALSE)</f>
        <v/>
      </c>
      <c r="F56" s="1">
        <f>SUMIFS('Input - target event report'!H:H,'Input - target event report'!B:B,B56,'Input - target event report'!D:D, "Private Investment")</f>
        <v/>
      </c>
      <c r="G56" s="30">
        <f>IF(I56&lt;2,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Investment"))/(I56-1))</f>
        <v/>
      </c>
      <c r="H5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" s="30">
        <f>COUNTIFS('Input - target event report'!B:B,B56,'Input - target event report'!D:D, "Private Investment")</f>
        <v/>
      </c>
      <c r="J56">
        <f>INDEX('Input - companies list'!$1:$10000,MATCH(B56,'Input - companies list'!B:B,0),MATCH("Flow",'Input - companies list'!$1:$1,0 ))</f>
        <v/>
      </c>
      <c r="K56">
        <f>INDEX('Input - companies list'!$1:$10000,MATCH(B56,'Input - companies list'!B:B,0),MATCH("Inter-Cluster Connectivity",'Input - companies list'!$1:$1,0 ))</f>
        <v/>
      </c>
      <c r="L56" s="11">
        <f>IFERROR(PERCENTRANK(F:F,F56),0)</f>
        <v/>
      </c>
      <c r="M56" s="11">
        <f>IFERROR(1 - PERCENTRANK(G:G,G56),0)</f>
        <v/>
      </c>
      <c r="N56" s="11">
        <f>IFERROR(1 - PERCENTRANK(H:H,H56),0)</f>
        <v/>
      </c>
      <c r="O56" s="11">
        <f>IFERROR(PERCENTRANK(I:I,I56),0)</f>
        <v/>
      </c>
      <c r="P56" s="11">
        <f>IFERROR(1 - PERCENTRANK(J:J,J56),0)</f>
        <v/>
      </c>
      <c r="Q56" s="11">
        <f>IFERROR(PERCENTRANK(K:K,K56),0)</f>
        <v/>
      </c>
      <c r="R56" s="11">
        <f>L56*weight1+M56*weight2+N56*weight3+O56*weight4+P56*weight5+Q56*weight6</f>
        <v/>
      </c>
    </row>
    <row r="57" spans="1:18">
      <c r="A57" s="14">
        <f>RANK(R57,R:R)</f>
        <v/>
      </c>
      <c r="C57">
        <f>VLOOKUP(B57,'Input - companies list'!B:L,2,FALSE)</f>
        <v/>
      </c>
      <c r="D57">
        <f>VLOOKUP(B57,'Input - companies list'!B:L,11,FALSE)</f>
        <v/>
      </c>
      <c r="E57">
        <f>VLOOKUP(B57,'Input - companies list'!B:E,4,FALSE)</f>
        <v/>
      </c>
      <c r="F57" s="1">
        <f>SUMIFS('Input - target event report'!H:H,'Input - target event report'!B:B,B57,'Input - target event report'!D:D, "Private Investment")</f>
        <v/>
      </c>
      <c r="G57" s="30">
        <f>IF(I57&lt;2,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Investment"))/(I57-1))</f>
        <v/>
      </c>
      <c r="H5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" s="30">
        <f>COUNTIFS('Input - target event report'!B:B,B57,'Input - target event report'!D:D, "Private Investment")</f>
        <v/>
      </c>
      <c r="J57">
        <f>INDEX('Input - companies list'!$1:$10000,MATCH(B57,'Input - companies list'!B:B,0),MATCH("Flow",'Input - companies list'!$1:$1,0 ))</f>
        <v/>
      </c>
      <c r="K57">
        <f>INDEX('Input - companies list'!$1:$10000,MATCH(B57,'Input - companies list'!B:B,0),MATCH("Inter-Cluster Connectivity",'Input - companies list'!$1:$1,0 ))</f>
        <v/>
      </c>
      <c r="L57" s="11">
        <f>IFERROR(PERCENTRANK(F:F,F57),0)</f>
        <v/>
      </c>
      <c r="M57" s="11">
        <f>IFERROR(1 - PERCENTRANK(G:G,G57),0)</f>
        <v/>
      </c>
      <c r="N57" s="11">
        <f>IFERROR(1 - PERCENTRANK(H:H,H57),0)</f>
        <v/>
      </c>
      <c r="O57" s="11">
        <f>IFERROR(PERCENTRANK(I:I,I57),0)</f>
        <v/>
      </c>
      <c r="P57" s="11">
        <f>IFERROR(1 - PERCENTRANK(J:J,J57),0)</f>
        <v/>
      </c>
      <c r="Q57" s="11">
        <f>IFERROR(PERCENTRANK(K:K,K57),0)</f>
        <v/>
      </c>
      <c r="R57" s="11">
        <f>L57*weight1+M57*weight2+N57*weight3+O57*weight4+P57*weight5+Q57*weight6</f>
        <v/>
      </c>
    </row>
    <row r="58" spans="1:18">
      <c r="A58" s="14">
        <f>RANK(R58,R:R)</f>
        <v/>
      </c>
      <c r="C58">
        <f>VLOOKUP(B58,'Input - companies list'!B:L,2,FALSE)</f>
        <v/>
      </c>
      <c r="D58">
        <f>VLOOKUP(B58,'Input - companies list'!B:L,11,FALSE)</f>
        <v/>
      </c>
      <c r="E58">
        <f>VLOOKUP(B58,'Input - companies list'!B:E,4,FALSE)</f>
        <v/>
      </c>
      <c r="F58" s="1">
        <f>SUMIFS('Input - target event report'!H:H,'Input - target event report'!B:B,B58,'Input - target event report'!D:D, "Private Investment")</f>
        <v/>
      </c>
      <c r="G58" s="30">
        <f>IF(I58&lt;2,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Investment"))/(I58-1))</f>
        <v/>
      </c>
      <c r="H5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8" s="30">
        <f>COUNTIFS('Input - target event report'!B:B,B58,'Input - target event report'!D:D, "Private Investment")</f>
        <v/>
      </c>
      <c r="J58">
        <f>INDEX('Input - companies list'!$1:$10000,MATCH(B58,'Input - companies list'!B:B,0),MATCH("Flow",'Input - companies list'!$1:$1,0 ))</f>
        <v/>
      </c>
      <c r="K58">
        <f>INDEX('Input - companies list'!$1:$10000,MATCH(B58,'Input - companies list'!B:B,0),MATCH("Inter-Cluster Connectivity",'Input - companies list'!$1:$1,0 ))</f>
        <v/>
      </c>
      <c r="L58" s="11">
        <f>IFERROR(PERCENTRANK(F:F,F58),0)</f>
        <v/>
      </c>
      <c r="M58" s="11">
        <f>IFERROR(1 - PERCENTRANK(G:G,G58),0)</f>
        <v/>
      </c>
      <c r="N58" s="11">
        <f>IFERROR(1 - PERCENTRANK(H:H,H58),0)</f>
        <v/>
      </c>
      <c r="O58" s="11">
        <f>IFERROR(PERCENTRANK(I:I,I58),0)</f>
        <v/>
      </c>
      <c r="P58" s="11">
        <f>IFERROR(1 - PERCENTRANK(J:J,J58),0)</f>
        <v/>
      </c>
      <c r="Q58" s="11">
        <f>IFERROR(PERCENTRANK(K:K,K58),0)</f>
        <v/>
      </c>
      <c r="R58" s="11">
        <f>L58*weight1+M58*weight2+N58*weight3+O58*weight4+P58*weight5+Q58*weight6</f>
        <v/>
      </c>
    </row>
    <row r="59" spans="1:18">
      <c r="A59" s="14">
        <f>RANK(R59,R:R)</f>
        <v/>
      </c>
      <c r="C59">
        <f>VLOOKUP(B59,'Input - companies list'!B:L,2,FALSE)</f>
        <v/>
      </c>
      <c r="D59">
        <f>VLOOKUP(B59,'Input - companies list'!B:L,11,FALSE)</f>
        <v/>
      </c>
      <c r="E59">
        <f>VLOOKUP(B59,'Input - companies list'!B:E,4,FALSE)</f>
        <v/>
      </c>
      <c r="F59" s="1">
        <f>SUMIFS('Input - target event report'!H:H,'Input - target event report'!B:B,B59,'Input - target event report'!D:D, "Private Investment")</f>
        <v/>
      </c>
      <c r="G59" s="30">
        <f>IF(I59&lt;2,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Investment"))/(I59-1))</f>
        <v/>
      </c>
      <c r="H5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9" s="30">
        <f>COUNTIFS('Input - target event report'!B:B,B59,'Input - target event report'!D:D, "Private Investment")</f>
        <v/>
      </c>
      <c r="J59">
        <f>INDEX('Input - companies list'!$1:$10000,MATCH(B59,'Input - companies list'!B:B,0),MATCH("Flow",'Input - companies list'!$1:$1,0 ))</f>
        <v/>
      </c>
      <c r="K59">
        <f>INDEX('Input - companies list'!$1:$10000,MATCH(B59,'Input - companies list'!B:B,0),MATCH("Inter-Cluster Connectivity",'Input - companies list'!$1:$1,0 ))</f>
        <v/>
      </c>
      <c r="L59" s="11">
        <f>IFERROR(PERCENTRANK(F:F,F59),0)</f>
        <v/>
      </c>
      <c r="M59" s="11">
        <f>IFERROR(1 - PERCENTRANK(G:G,G59),0)</f>
        <v/>
      </c>
      <c r="N59" s="11">
        <f>IFERROR(1 - PERCENTRANK(H:H,H59),0)</f>
        <v/>
      </c>
      <c r="O59" s="11">
        <f>IFERROR(PERCENTRANK(I:I,I59),0)</f>
        <v/>
      </c>
      <c r="P59" s="11">
        <f>IFERROR(1 - PERCENTRANK(J:J,J59),0)</f>
        <v/>
      </c>
      <c r="Q59" s="11">
        <f>IFERROR(PERCENTRANK(K:K,K59),0)</f>
        <v/>
      </c>
      <c r="R59" s="11">
        <f>L59*weight1+M59*weight2+N59*weight3+O59*weight4+P59*weight5+Q59*weight6</f>
        <v/>
      </c>
    </row>
    <row r="60" spans="1:18">
      <c r="A60" s="14">
        <f>RANK(R60,R:R)</f>
        <v/>
      </c>
      <c r="C60">
        <f>VLOOKUP(B60,'Input - companies list'!B:L,2,FALSE)</f>
        <v/>
      </c>
      <c r="D60">
        <f>VLOOKUP(B60,'Input - companies list'!B:L,11,FALSE)</f>
        <v/>
      </c>
      <c r="E60">
        <f>VLOOKUP(B60,'Input - companies list'!B:E,4,FALSE)</f>
        <v/>
      </c>
      <c r="F60" s="1">
        <f>SUMIFS('Input - target event report'!H:H,'Input - target event report'!B:B,B60,'Input - target event report'!D:D, "Private Investment")</f>
        <v/>
      </c>
      <c r="G60" s="30">
        <f>IF(I60&lt;2,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Investment"))/(I60-1))</f>
        <v/>
      </c>
      <c r="H6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0" s="30">
        <f>COUNTIFS('Input - target event report'!B:B,B60,'Input - target event report'!D:D, "Private Investment")</f>
        <v/>
      </c>
      <c r="J60">
        <f>INDEX('Input - companies list'!$1:$10000,MATCH(B60,'Input - companies list'!B:B,0),MATCH("Flow",'Input - companies list'!$1:$1,0 ))</f>
        <v/>
      </c>
      <c r="K60">
        <f>INDEX('Input - companies list'!$1:$10000,MATCH(B60,'Input - companies list'!B:B,0),MATCH("Inter-Cluster Connectivity",'Input - companies list'!$1:$1,0 ))</f>
        <v/>
      </c>
      <c r="L60" s="11">
        <f>IFERROR(PERCENTRANK(F:F,F60),0)</f>
        <v/>
      </c>
      <c r="M60" s="11">
        <f>IFERROR(1 - PERCENTRANK(G:G,G60),0)</f>
        <v/>
      </c>
      <c r="N60" s="11">
        <f>IFERROR(1 - PERCENTRANK(H:H,H60),0)</f>
        <v/>
      </c>
      <c r="O60" s="11">
        <f>IFERROR(PERCENTRANK(I:I,I60),0)</f>
        <v/>
      </c>
      <c r="P60" s="11">
        <f>IFERROR(1 - PERCENTRANK(J:J,J60),0)</f>
        <v/>
      </c>
      <c r="Q60" s="11">
        <f>IFERROR(PERCENTRANK(K:K,K60),0)</f>
        <v/>
      </c>
      <c r="R60" s="11">
        <f>L60*weight1+M60*weight2+N60*weight3+O60*weight4+P60*weight5+Q60*weight6</f>
        <v/>
      </c>
    </row>
    <row r="61" spans="1:18">
      <c r="A61" s="14">
        <f>RANK(R61,R:R)</f>
        <v/>
      </c>
      <c r="C61">
        <f>VLOOKUP(B61,'Input - companies list'!B:L,2,FALSE)</f>
        <v/>
      </c>
      <c r="D61">
        <f>VLOOKUP(B61,'Input - companies list'!B:L,11,FALSE)</f>
        <v/>
      </c>
      <c r="E61">
        <f>VLOOKUP(B61,'Input - companies list'!B:E,4,FALSE)</f>
        <v/>
      </c>
      <c r="F61" s="1">
        <f>SUMIFS('Input - target event report'!H:H,'Input - target event report'!B:B,B61,'Input - target event report'!D:D, "Private Investment")</f>
        <v/>
      </c>
      <c r="G61" s="30">
        <f>IF(I61&lt;2,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Investment"))/(I61-1))</f>
        <v/>
      </c>
      <c r="H6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1" s="30">
        <f>COUNTIFS('Input - target event report'!B:B,B61,'Input - target event report'!D:D, "Private Investment")</f>
        <v/>
      </c>
      <c r="J61">
        <f>INDEX('Input - companies list'!$1:$10000,MATCH(B61,'Input - companies list'!B:B,0),MATCH("Flow",'Input - companies list'!$1:$1,0 ))</f>
        <v/>
      </c>
      <c r="K61">
        <f>INDEX('Input - companies list'!$1:$10000,MATCH(B61,'Input - companies list'!B:B,0),MATCH("Inter-Cluster Connectivity",'Input - companies list'!$1:$1,0 ))</f>
        <v/>
      </c>
      <c r="L61" s="11">
        <f>IFERROR(PERCENTRANK(F:F,F61),0)</f>
        <v/>
      </c>
      <c r="M61" s="11">
        <f>IFERROR(1 - PERCENTRANK(G:G,G61),0)</f>
        <v/>
      </c>
      <c r="N61" s="11">
        <f>IFERROR(1 - PERCENTRANK(H:H,H61),0)</f>
        <v/>
      </c>
      <c r="O61" s="11">
        <f>IFERROR(PERCENTRANK(I:I,I61),0)</f>
        <v/>
      </c>
      <c r="P61" s="11">
        <f>IFERROR(1 - PERCENTRANK(J:J,J61),0)</f>
        <v/>
      </c>
      <c r="Q61" s="11">
        <f>IFERROR(PERCENTRANK(K:K,K61),0)</f>
        <v/>
      </c>
      <c r="R61" s="11">
        <f>L61*weight1+M61*weight2+N61*weight3+O61*weight4+P61*weight5+Q61*weight6</f>
        <v/>
      </c>
    </row>
    <row r="62" spans="1:18">
      <c r="A62" s="14">
        <f>RANK(R62,R:R)</f>
        <v/>
      </c>
      <c r="C62">
        <f>VLOOKUP(B62,'Input - companies list'!B:L,2,FALSE)</f>
        <v/>
      </c>
      <c r="D62">
        <f>VLOOKUP(B62,'Input - companies list'!B:L,11,FALSE)</f>
        <v/>
      </c>
      <c r="E62">
        <f>VLOOKUP(B62,'Input - companies list'!B:E,4,FALSE)</f>
        <v/>
      </c>
      <c r="F62" s="1">
        <f>SUMIFS('Input - target event report'!H:H,'Input - target event report'!B:B,B62,'Input - target event report'!D:D, "Private Investment")</f>
        <v/>
      </c>
      <c r="G62" s="30">
        <f>IF(I62&lt;2,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Investment"))/(I62-1))</f>
        <v/>
      </c>
      <c r="H6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2" s="30">
        <f>COUNTIFS('Input - target event report'!B:B,B62,'Input - target event report'!D:D, "Private Investment")</f>
        <v/>
      </c>
      <c r="J62">
        <f>INDEX('Input - companies list'!$1:$10000,MATCH(B62,'Input - companies list'!B:B,0),MATCH("Flow",'Input - companies list'!$1:$1,0 ))</f>
        <v/>
      </c>
      <c r="K62">
        <f>INDEX('Input - companies list'!$1:$10000,MATCH(B62,'Input - companies list'!B:B,0),MATCH("Inter-Cluster Connectivity",'Input - companies list'!$1:$1,0 ))</f>
        <v/>
      </c>
      <c r="L62" s="11">
        <f>IFERROR(PERCENTRANK(F:F,F62),0)</f>
        <v/>
      </c>
      <c r="M62" s="11">
        <f>IFERROR(1 - PERCENTRANK(G:G,G62),0)</f>
        <v/>
      </c>
      <c r="N62" s="11">
        <f>IFERROR(1 - PERCENTRANK(H:H,H62),0)</f>
        <v/>
      </c>
      <c r="O62" s="11">
        <f>IFERROR(PERCENTRANK(I:I,I62),0)</f>
        <v/>
      </c>
      <c r="P62" s="11">
        <f>IFERROR(1 - PERCENTRANK(J:J,J62),0)</f>
        <v/>
      </c>
      <c r="Q62" s="11">
        <f>IFERROR(PERCENTRANK(K:K,K62),0)</f>
        <v/>
      </c>
      <c r="R62" s="11">
        <f>L62*weight1+M62*weight2+N62*weight3+O62*weight4+P62*weight5+Q62*weight6</f>
        <v/>
      </c>
    </row>
    <row r="63" spans="1:18">
      <c r="A63" s="14">
        <f>RANK(R63,R:R)</f>
        <v/>
      </c>
      <c r="C63">
        <f>VLOOKUP(B63,'Input - companies list'!B:L,2,FALSE)</f>
        <v/>
      </c>
      <c r="D63">
        <f>VLOOKUP(B63,'Input - companies list'!B:L,11,FALSE)</f>
        <v/>
      </c>
      <c r="E63">
        <f>VLOOKUP(B63,'Input - companies list'!B:E,4,FALSE)</f>
        <v/>
      </c>
      <c r="F63" s="1">
        <f>SUMIFS('Input - target event report'!H:H,'Input - target event report'!B:B,B63,'Input - target event report'!D:D, "Private Investment")</f>
        <v/>
      </c>
      <c r="G63" s="30">
        <f>IF(I63&lt;2,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Investment"))/(I63-1))</f>
        <v/>
      </c>
      <c r="H6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3" s="30">
        <f>COUNTIFS('Input - target event report'!B:B,B63,'Input - target event report'!D:D, "Private Investment")</f>
        <v/>
      </c>
      <c r="J63">
        <f>INDEX('Input - companies list'!$1:$10000,MATCH(B63,'Input - companies list'!B:B,0),MATCH("Flow",'Input - companies list'!$1:$1,0 ))</f>
        <v/>
      </c>
      <c r="K63">
        <f>INDEX('Input - companies list'!$1:$10000,MATCH(B63,'Input - companies list'!B:B,0),MATCH("Inter-Cluster Connectivity",'Input - companies list'!$1:$1,0 ))</f>
        <v/>
      </c>
      <c r="L63" s="11">
        <f>IFERROR(PERCENTRANK(F:F,F63),0)</f>
        <v/>
      </c>
      <c r="M63" s="11">
        <f>IFERROR(1 - PERCENTRANK(G:G,G63),0)</f>
        <v/>
      </c>
      <c r="N63" s="11">
        <f>IFERROR(1 - PERCENTRANK(H:H,H63),0)</f>
        <v/>
      </c>
      <c r="O63" s="11">
        <f>IFERROR(PERCENTRANK(I:I,I63),0)</f>
        <v/>
      </c>
      <c r="P63" s="11">
        <f>IFERROR(1 - PERCENTRANK(J:J,J63),0)</f>
        <v/>
      </c>
      <c r="Q63" s="11">
        <f>IFERROR(PERCENTRANK(K:K,K63),0)</f>
        <v/>
      </c>
      <c r="R63" s="11">
        <f>L63*weight1+M63*weight2+N63*weight3+O63*weight4+P63*weight5+Q63*weight6</f>
        <v/>
      </c>
    </row>
    <row r="64" spans="1:18">
      <c r="A64" s="14">
        <f>RANK(R64,R:R)</f>
        <v/>
      </c>
      <c r="C64">
        <f>VLOOKUP(B64,'Input - companies list'!B:L,2,FALSE)</f>
        <v/>
      </c>
      <c r="D64">
        <f>VLOOKUP(B64,'Input - companies list'!B:L,11,FALSE)</f>
        <v/>
      </c>
      <c r="E64">
        <f>VLOOKUP(B64,'Input - companies list'!B:E,4,FALSE)</f>
        <v/>
      </c>
      <c r="F64" s="1">
        <f>SUMIFS('Input - target event report'!H:H,'Input - target event report'!B:B,B64,'Input - target event report'!D:D, "Private Investment")</f>
        <v/>
      </c>
      <c r="G64" s="30">
        <f>IF(I64&lt;2,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Investment"))/(I64-1))</f>
        <v/>
      </c>
      <c r="H6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4" s="30">
        <f>COUNTIFS('Input - target event report'!B:B,B64,'Input - target event report'!D:D, "Private Investment")</f>
        <v/>
      </c>
      <c r="J64">
        <f>INDEX('Input - companies list'!$1:$10000,MATCH(B64,'Input - companies list'!B:B,0),MATCH("Flow",'Input - companies list'!$1:$1,0 ))</f>
        <v/>
      </c>
      <c r="K64">
        <f>INDEX('Input - companies list'!$1:$10000,MATCH(B64,'Input - companies list'!B:B,0),MATCH("Inter-Cluster Connectivity",'Input - companies list'!$1:$1,0 ))</f>
        <v/>
      </c>
      <c r="L64" s="11">
        <f>IFERROR(PERCENTRANK(F:F,F64),0)</f>
        <v/>
      </c>
      <c r="M64" s="11">
        <f>IFERROR(1 - PERCENTRANK(G:G,G64),0)</f>
        <v/>
      </c>
      <c r="N64" s="11">
        <f>IFERROR(1 - PERCENTRANK(H:H,H64),0)</f>
        <v/>
      </c>
      <c r="O64" s="11">
        <f>IFERROR(PERCENTRANK(I:I,I64),0)</f>
        <v/>
      </c>
      <c r="P64" s="11">
        <f>IFERROR(1 - PERCENTRANK(J:J,J64),0)</f>
        <v/>
      </c>
      <c r="Q64" s="11">
        <f>IFERROR(PERCENTRANK(K:K,K64),0)</f>
        <v/>
      </c>
      <c r="R64" s="11">
        <f>L64*weight1+M64*weight2+N64*weight3+O64*weight4+P64*weight5+Q64*weight6</f>
        <v/>
      </c>
    </row>
    <row r="65" spans="1:18">
      <c r="A65" s="14">
        <f>RANK(R65,R:R)</f>
        <v/>
      </c>
      <c r="C65">
        <f>VLOOKUP(B65,'Input - companies list'!B:L,2,FALSE)</f>
        <v/>
      </c>
      <c r="D65">
        <f>VLOOKUP(B65,'Input - companies list'!B:L,11,FALSE)</f>
        <v/>
      </c>
      <c r="E65">
        <f>VLOOKUP(B65,'Input - companies list'!B:E,4,FALSE)</f>
        <v/>
      </c>
      <c r="F65" s="1">
        <f>SUMIFS('Input - target event report'!H:H,'Input - target event report'!B:B,B65,'Input - target event report'!D:D, "Private Investment")</f>
        <v/>
      </c>
      <c r="G65" s="30">
        <f>IF(I65&lt;2,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Investment"))/(I65-1))</f>
        <v/>
      </c>
      <c r="H6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5" s="30">
        <f>COUNTIFS('Input - target event report'!B:B,B65,'Input - target event report'!D:D, "Private Investment")</f>
        <v/>
      </c>
      <c r="J65">
        <f>INDEX('Input - companies list'!$1:$10000,MATCH(B65,'Input - companies list'!B:B,0),MATCH("Flow",'Input - companies list'!$1:$1,0 ))</f>
        <v/>
      </c>
      <c r="K65">
        <f>INDEX('Input - companies list'!$1:$10000,MATCH(B65,'Input - companies list'!B:B,0),MATCH("Inter-Cluster Connectivity",'Input - companies list'!$1:$1,0 ))</f>
        <v/>
      </c>
      <c r="L65" s="11">
        <f>IFERROR(PERCENTRANK(F:F,F65),0)</f>
        <v/>
      </c>
      <c r="M65" s="11">
        <f>IFERROR(1 - PERCENTRANK(G:G,G65),0)</f>
        <v/>
      </c>
      <c r="N65" s="11">
        <f>IFERROR(1 - PERCENTRANK(H:H,H65),0)</f>
        <v/>
      </c>
      <c r="O65" s="11">
        <f>IFERROR(PERCENTRANK(I:I,I65),0)</f>
        <v/>
      </c>
      <c r="P65" s="11">
        <f>IFERROR(1 - PERCENTRANK(J:J,J65),0)</f>
        <v/>
      </c>
      <c r="Q65" s="11">
        <f>IFERROR(PERCENTRANK(K:K,K65),0)</f>
        <v/>
      </c>
      <c r="R65" s="11">
        <f>L65*weight1+M65*weight2+N65*weight3+O65*weight4+P65*weight5+Q65*weight6</f>
        <v/>
      </c>
    </row>
    <row r="66" spans="1:18">
      <c r="A66" s="14">
        <f>RANK(R66,R:R)</f>
        <v/>
      </c>
      <c r="C66">
        <f>VLOOKUP(B66,'Input - companies list'!B:L,2,FALSE)</f>
        <v/>
      </c>
      <c r="D66">
        <f>VLOOKUP(B66,'Input - companies list'!B:L,11,FALSE)</f>
        <v/>
      </c>
      <c r="E66">
        <f>VLOOKUP(B66,'Input - companies list'!B:E,4,FALSE)</f>
        <v/>
      </c>
      <c r="F66" s="1">
        <f>SUMIFS('Input - target event report'!H:H,'Input - target event report'!B:B,B66,'Input - target event report'!D:D, "Private Investment")</f>
        <v/>
      </c>
      <c r="G66" s="30">
        <f>IF(I66&lt;2,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Investment"))/(I66-1))</f>
        <v/>
      </c>
      <c r="H6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6" s="30">
        <f>COUNTIFS('Input - target event report'!B:B,B66,'Input - target event report'!D:D, "Private Investment")</f>
        <v/>
      </c>
      <c r="J66">
        <f>INDEX('Input - companies list'!$1:$10000,MATCH(B66,'Input - companies list'!B:B,0),MATCH("Flow",'Input - companies list'!$1:$1,0 ))</f>
        <v/>
      </c>
      <c r="K66">
        <f>INDEX('Input - companies list'!$1:$10000,MATCH(B66,'Input - companies list'!B:B,0),MATCH("Inter-Cluster Connectivity",'Input - companies list'!$1:$1,0 ))</f>
        <v/>
      </c>
      <c r="L66" s="11">
        <f>IFERROR(PERCENTRANK(F:F,F66),0)</f>
        <v/>
      </c>
      <c r="M66" s="11">
        <f>IFERROR(1 - PERCENTRANK(G:G,G66),0)</f>
        <v/>
      </c>
      <c r="N66" s="11">
        <f>IFERROR(1 - PERCENTRANK(H:H,H66),0)</f>
        <v/>
      </c>
      <c r="O66" s="11">
        <f>IFERROR(PERCENTRANK(I:I,I66),0)</f>
        <v/>
      </c>
      <c r="P66" s="11">
        <f>IFERROR(1 - PERCENTRANK(J:J,J66),0)</f>
        <v/>
      </c>
      <c r="Q66" s="11">
        <f>IFERROR(PERCENTRANK(K:K,K66),0)</f>
        <v/>
      </c>
      <c r="R66" s="11">
        <f>L66*weight1+M66*weight2+N66*weight3+O66*weight4+P66*weight5+Q66*weight6</f>
        <v/>
      </c>
    </row>
    <row r="67" spans="1:18">
      <c r="A67" s="14">
        <f>RANK(R67,R:R)</f>
        <v/>
      </c>
      <c r="C67">
        <f>VLOOKUP(B67,'Input - companies list'!B:L,2,FALSE)</f>
        <v/>
      </c>
      <c r="D67">
        <f>VLOOKUP(B67,'Input - companies list'!B:L,11,FALSE)</f>
        <v/>
      </c>
      <c r="E67">
        <f>VLOOKUP(B67,'Input - companies list'!B:E,4,FALSE)</f>
        <v/>
      </c>
      <c r="F67" s="1">
        <f>SUMIFS('Input - target event report'!H:H,'Input - target event report'!B:B,B67,'Input - target event report'!D:D, "Private Investment")</f>
        <v/>
      </c>
      <c r="G67" s="30">
        <f>IF(I67&lt;2,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Investment"))/(I67-1))</f>
        <v/>
      </c>
      <c r="H6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7" s="30">
        <f>COUNTIFS('Input - target event report'!B:B,B67,'Input - target event report'!D:D, "Private Investment")</f>
        <v/>
      </c>
      <c r="J67">
        <f>INDEX('Input - companies list'!$1:$10000,MATCH(B67,'Input - companies list'!B:B,0),MATCH("Flow",'Input - companies list'!$1:$1,0 ))</f>
        <v/>
      </c>
      <c r="K67">
        <f>INDEX('Input - companies list'!$1:$10000,MATCH(B67,'Input - companies list'!B:B,0),MATCH("Inter-Cluster Connectivity",'Input - companies list'!$1:$1,0 ))</f>
        <v/>
      </c>
      <c r="L67" s="11">
        <f>IFERROR(PERCENTRANK(F:F,F67),0)</f>
        <v/>
      </c>
      <c r="M67" s="11">
        <f>IFERROR(1 - PERCENTRANK(G:G,G67),0)</f>
        <v/>
      </c>
      <c r="N67" s="11">
        <f>IFERROR(1 - PERCENTRANK(H:H,H67),0)</f>
        <v/>
      </c>
      <c r="O67" s="11">
        <f>IFERROR(PERCENTRANK(I:I,I67),0)</f>
        <v/>
      </c>
      <c r="P67" s="11">
        <f>IFERROR(1 - PERCENTRANK(J:J,J67),0)</f>
        <v/>
      </c>
      <c r="Q67" s="11">
        <f>IFERROR(PERCENTRANK(K:K,K67),0)</f>
        <v/>
      </c>
      <c r="R67" s="11">
        <f>L67*weight1+M67*weight2+N67*weight3+O67*weight4+P67*weight5+Q67*weight6</f>
        <v/>
      </c>
    </row>
    <row r="68" spans="1:18">
      <c r="A68" s="14">
        <f>RANK(R68,R:R)</f>
        <v/>
      </c>
      <c r="C68">
        <f>VLOOKUP(B68,'Input - companies list'!B:L,2,FALSE)</f>
        <v/>
      </c>
      <c r="D68">
        <f>VLOOKUP(B68,'Input - companies list'!B:L,11,FALSE)</f>
        <v/>
      </c>
      <c r="E68">
        <f>VLOOKUP(B68,'Input - companies list'!B:E,4,FALSE)</f>
        <v/>
      </c>
      <c r="F68" s="1">
        <f>SUMIFS('Input - target event report'!H:H,'Input - target event report'!B:B,B68,'Input - target event report'!D:D, "Private Investment")</f>
        <v/>
      </c>
      <c r="G68" s="30">
        <f>IF(I68&lt;2,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Investment"))/(I68-1))</f>
        <v/>
      </c>
      <c r="H6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8" s="30">
        <f>COUNTIFS('Input - target event report'!B:B,B68,'Input - target event report'!D:D, "Private Investment")</f>
        <v/>
      </c>
      <c r="J68">
        <f>INDEX('Input - companies list'!$1:$10000,MATCH(B68,'Input - companies list'!B:B,0),MATCH("Flow",'Input - companies list'!$1:$1,0 ))</f>
        <v/>
      </c>
      <c r="K68">
        <f>INDEX('Input - companies list'!$1:$10000,MATCH(B68,'Input - companies list'!B:B,0),MATCH("Inter-Cluster Connectivity",'Input - companies list'!$1:$1,0 ))</f>
        <v/>
      </c>
      <c r="L68" s="11">
        <f>IFERROR(PERCENTRANK(F:F,F68),0)</f>
        <v/>
      </c>
      <c r="M68" s="11">
        <f>IFERROR(1 - PERCENTRANK(G:G,G68),0)</f>
        <v/>
      </c>
      <c r="N68" s="11">
        <f>IFERROR(1 - PERCENTRANK(H:H,H68),0)</f>
        <v/>
      </c>
      <c r="O68" s="11">
        <f>IFERROR(PERCENTRANK(I:I,I68),0)</f>
        <v/>
      </c>
      <c r="P68" s="11">
        <f>IFERROR(1 - PERCENTRANK(J:J,J68),0)</f>
        <v/>
      </c>
      <c r="Q68" s="11">
        <f>IFERROR(PERCENTRANK(K:K,K68),0)</f>
        <v/>
      </c>
      <c r="R68" s="11">
        <f>L68*weight1+M68*weight2+N68*weight3+O68*weight4+P68*weight5+Q68*weight6</f>
        <v/>
      </c>
    </row>
    <row r="69" spans="1:18">
      <c r="A69" s="14">
        <f>RANK(R69,R:R)</f>
        <v/>
      </c>
      <c r="C69">
        <f>VLOOKUP(B69,'Input - companies list'!B:L,2,FALSE)</f>
        <v/>
      </c>
      <c r="D69">
        <f>VLOOKUP(B69,'Input - companies list'!B:L,11,FALSE)</f>
        <v/>
      </c>
      <c r="E69">
        <f>VLOOKUP(B69,'Input - companies list'!B:E,4,FALSE)</f>
        <v/>
      </c>
      <c r="F69" s="1">
        <f>SUMIFS('Input - target event report'!H:H,'Input - target event report'!B:B,B69,'Input - target event report'!D:D, "Private Investment")</f>
        <v/>
      </c>
      <c r="G69" s="30">
        <f>IF(I69&lt;2,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Investment"))/(I69-1))</f>
        <v/>
      </c>
      <c r="H6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69" s="30">
        <f>COUNTIFS('Input - target event report'!B:B,B69,'Input - target event report'!D:D, "Private Investment")</f>
        <v/>
      </c>
      <c r="J69">
        <f>INDEX('Input - companies list'!$1:$10000,MATCH(B69,'Input - companies list'!B:B,0),MATCH("Flow",'Input - companies list'!$1:$1,0 ))</f>
        <v/>
      </c>
      <c r="K69">
        <f>INDEX('Input - companies list'!$1:$10000,MATCH(B69,'Input - companies list'!B:B,0),MATCH("Inter-Cluster Connectivity",'Input - companies list'!$1:$1,0 ))</f>
        <v/>
      </c>
      <c r="L69" s="11">
        <f>IFERROR(PERCENTRANK(F:F,F69),0)</f>
        <v/>
      </c>
      <c r="M69" s="11">
        <f>IFERROR(1 - PERCENTRANK(G:G,G69),0)</f>
        <v/>
      </c>
      <c r="N69" s="11">
        <f>IFERROR(1 - PERCENTRANK(H:H,H69),0)</f>
        <v/>
      </c>
      <c r="O69" s="11">
        <f>IFERROR(PERCENTRANK(I:I,I69),0)</f>
        <v/>
      </c>
      <c r="P69" s="11">
        <f>IFERROR(1 - PERCENTRANK(J:J,J69),0)</f>
        <v/>
      </c>
      <c r="Q69" s="11">
        <f>IFERROR(PERCENTRANK(K:K,K69),0)</f>
        <v/>
      </c>
      <c r="R69" s="11">
        <f>L69*weight1+M69*weight2+N69*weight3+O69*weight4+P69*weight5+Q69*weight6</f>
        <v/>
      </c>
    </row>
    <row r="70" spans="1:18">
      <c r="A70" s="14">
        <f>RANK(R70,R:R)</f>
        <v/>
      </c>
      <c r="C70">
        <f>VLOOKUP(B70,'Input - companies list'!B:L,2,FALSE)</f>
        <v/>
      </c>
      <c r="D70">
        <f>VLOOKUP(B70,'Input - companies list'!B:L,11,FALSE)</f>
        <v/>
      </c>
      <c r="E70">
        <f>VLOOKUP(B70,'Input - companies list'!B:E,4,FALSE)</f>
        <v/>
      </c>
      <c r="F70" s="1">
        <f>SUMIFS('Input - target event report'!H:H,'Input - target event report'!B:B,B70,'Input - target event report'!D:D, "Private Investment")</f>
        <v/>
      </c>
      <c r="G70" s="30">
        <f>IF(I70&lt;2,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Investment"))/(I70-1))</f>
        <v/>
      </c>
      <c r="H7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0" s="30">
        <f>COUNTIFS('Input - target event report'!B:B,B70,'Input - target event report'!D:D, "Private Investment")</f>
        <v/>
      </c>
      <c r="J70">
        <f>INDEX('Input - companies list'!$1:$10000,MATCH(B70,'Input - companies list'!B:B,0),MATCH("Flow",'Input - companies list'!$1:$1,0 ))</f>
        <v/>
      </c>
      <c r="K70">
        <f>INDEX('Input - companies list'!$1:$10000,MATCH(B70,'Input - companies list'!B:B,0),MATCH("Inter-Cluster Connectivity",'Input - companies list'!$1:$1,0 ))</f>
        <v/>
      </c>
      <c r="L70" s="11">
        <f>IFERROR(PERCENTRANK(F:F,F70),0)</f>
        <v/>
      </c>
      <c r="M70" s="11">
        <f>IFERROR(1 - PERCENTRANK(G:G,G70),0)</f>
        <v/>
      </c>
      <c r="N70" s="11">
        <f>IFERROR(1 - PERCENTRANK(H:H,H70),0)</f>
        <v/>
      </c>
      <c r="O70" s="11">
        <f>IFERROR(PERCENTRANK(I:I,I70),0)</f>
        <v/>
      </c>
      <c r="P70" s="11">
        <f>IFERROR(1 - PERCENTRANK(J:J,J70),0)</f>
        <v/>
      </c>
      <c r="Q70" s="11">
        <f>IFERROR(PERCENTRANK(K:K,K70),0)</f>
        <v/>
      </c>
      <c r="R70" s="11">
        <f>L70*weight1+M70*weight2+N70*weight3+O70*weight4+P70*weight5+Q70*weight6</f>
        <v/>
      </c>
    </row>
    <row r="71" spans="1:18">
      <c r="A71" s="14">
        <f>RANK(R71,R:R)</f>
        <v/>
      </c>
      <c r="C71">
        <f>VLOOKUP(B71,'Input - companies list'!B:L,2,FALSE)</f>
        <v/>
      </c>
      <c r="D71">
        <f>VLOOKUP(B71,'Input - companies list'!B:L,11,FALSE)</f>
        <v/>
      </c>
      <c r="E71">
        <f>VLOOKUP(B71,'Input - companies list'!B:E,4,FALSE)</f>
        <v/>
      </c>
      <c r="F71" s="1">
        <f>SUMIFS('Input - target event report'!H:H,'Input - target event report'!B:B,B71,'Input - target event report'!D:D, "Private Investment")</f>
        <v/>
      </c>
      <c r="G71" s="30">
        <f>IF(I71&lt;2,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Investment"))/(I71-1))</f>
        <v/>
      </c>
      <c r="H7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1" s="30">
        <f>COUNTIFS('Input - target event report'!B:B,B71,'Input - target event report'!D:D, "Private Investment")</f>
        <v/>
      </c>
      <c r="J71">
        <f>INDEX('Input - companies list'!$1:$10000,MATCH(B71,'Input - companies list'!B:B,0),MATCH("Flow",'Input - companies list'!$1:$1,0 ))</f>
        <v/>
      </c>
      <c r="K71">
        <f>INDEX('Input - companies list'!$1:$10000,MATCH(B71,'Input - companies list'!B:B,0),MATCH("Inter-Cluster Connectivity",'Input - companies list'!$1:$1,0 ))</f>
        <v/>
      </c>
      <c r="L71" s="11">
        <f>IFERROR(PERCENTRANK(F:F,F71),0)</f>
        <v/>
      </c>
      <c r="M71" s="11">
        <f>IFERROR(1 - PERCENTRANK(G:G,G71),0)</f>
        <v/>
      </c>
      <c r="N71" s="11">
        <f>IFERROR(1 - PERCENTRANK(H:H,H71),0)</f>
        <v/>
      </c>
      <c r="O71" s="11">
        <f>IFERROR(PERCENTRANK(I:I,I71),0)</f>
        <v/>
      </c>
      <c r="P71" s="11">
        <f>IFERROR(1 - PERCENTRANK(J:J,J71),0)</f>
        <v/>
      </c>
      <c r="Q71" s="11">
        <f>IFERROR(PERCENTRANK(K:K,K71),0)</f>
        <v/>
      </c>
      <c r="R71" s="11">
        <f>L71*weight1+M71*weight2+N71*weight3+O71*weight4+P71*weight5+Q71*weight6</f>
        <v/>
      </c>
    </row>
    <row r="72" spans="1:18">
      <c r="A72" s="14">
        <f>RANK(R72,R:R)</f>
        <v/>
      </c>
      <c r="C72">
        <f>VLOOKUP(B72,'Input - companies list'!B:L,2,FALSE)</f>
        <v/>
      </c>
      <c r="D72">
        <f>VLOOKUP(B72,'Input - companies list'!B:L,11,FALSE)</f>
        <v/>
      </c>
      <c r="E72">
        <f>VLOOKUP(B72,'Input - companies list'!B:E,4,FALSE)</f>
        <v/>
      </c>
      <c r="F72" s="1">
        <f>SUMIFS('Input - target event report'!H:H,'Input - target event report'!B:B,B72,'Input - target event report'!D:D, "Private Investment")</f>
        <v/>
      </c>
      <c r="G72" s="30">
        <f>IF(I72&lt;2,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Investment"))/(I72-1))</f>
        <v/>
      </c>
      <c r="H7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2" s="30">
        <f>COUNTIFS('Input - target event report'!B:B,B72,'Input - target event report'!D:D, "Private Investment")</f>
        <v/>
      </c>
      <c r="J72">
        <f>INDEX('Input - companies list'!$1:$10000,MATCH(B72,'Input - companies list'!B:B,0),MATCH("Flow",'Input - companies list'!$1:$1,0 ))</f>
        <v/>
      </c>
      <c r="K72">
        <f>INDEX('Input - companies list'!$1:$10000,MATCH(B72,'Input - companies list'!B:B,0),MATCH("Inter-Cluster Connectivity",'Input - companies list'!$1:$1,0 ))</f>
        <v/>
      </c>
      <c r="L72" s="11">
        <f>IFERROR(PERCENTRANK(F:F,F72),0)</f>
        <v/>
      </c>
      <c r="M72" s="11">
        <f>IFERROR(1 - PERCENTRANK(G:G,G72),0)</f>
        <v/>
      </c>
      <c r="N72" s="11">
        <f>IFERROR(1 - PERCENTRANK(H:H,H72),0)</f>
        <v/>
      </c>
      <c r="O72" s="11">
        <f>IFERROR(PERCENTRANK(I:I,I72),0)</f>
        <v/>
      </c>
      <c r="P72" s="11">
        <f>IFERROR(1 - PERCENTRANK(J:J,J72),0)</f>
        <v/>
      </c>
      <c r="Q72" s="11">
        <f>IFERROR(PERCENTRANK(K:K,K72),0)</f>
        <v/>
      </c>
      <c r="R72" s="11">
        <f>L72*weight1+M72*weight2+N72*weight3+O72*weight4+P72*weight5+Q72*weight6</f>
        <v/>
      </c>
    </row>
    <row r="73" spans="1:18">
      <c r="A73" s="14">
        <f>RANK(R73,R:R)</f>
        <v/>
      </c>
      <c r="C73">
        <f>VLOOKUP(B73,'Input - companies list'!B:L,2,FALSE)</f>
        <v/>
      </c>
      <c r="D73">
        <f>VLOOKUP(B73,'Input - companies list'!B:L,11,FALSE)</f>
        <v/>
      </c>
      <c r="E73">
        <f>VLOOKUP(B73,'Input - companies list'!B:E,4,FALSE)</f>
        <v/>
      </c>
      <c r="F73" s="1">
        <f>SUMIFS('Input - target event report'!H:H,'Input - target event report'!B:B,B73,'Input - target event report'!D:D, "Private Investment")</f>
        <v/>
      </c>
      <c r="G73" s="30">
        <f>IF(I73&lt;2,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Investment"))/(I73-1))</f>
        <v/>
      </c>
      <c r="H7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3" s="30">
        <f>COUNTIFS('Input - target event report'!B:B,B73,'Input - target event report'!D:D, "Private Investment")</f>
        <v/>
      </c>
      <c r="J73">
        <f>INDEX('Input - companies list'!$1:$10000,MATCH(B73,'Input - companies list'!B:B,0),MATCH("Flow",'Input - companies list'!$1:$1,0 ))</f>
        <v/>
      </c>
      <c r="K73">
        <f>INDEX('Input - companies list'!$1:$10000,MATCH(B73,'Input - companies list'!B:B,0),MATCH("Inter-Cluster Connectivity",'Input - companies list'!$1:$1,0 ))</f>
        <v/>
      </c>
      <c r="L73" s="11">
        <f>IFERROR(PERCENTRANK(F:F,F73),0)</f>
        <v/>
      </c>
      <c r="M73" s="11">
        <f>IFERROR(1 - PERCENTRANK(G:G,G73),0)</f>
        <v/>
      </c>
      <c r="N73" s="11">
        <f>IFERROR(1 - PERCENTRANK(H:H,H73),0)</f>
        <v/>
      </c>
      <c r="O73" s="11">
        <f>IFERROR(PERCENTRANK(I:I,I73),0)</f>
        <v/>
      </c>
      <c r="P73" s="11">
        <f>IFERROR(1 - PERCENTRANK(J:J,J73),0)</f>
        <v/>
      </c>
      <c r="Q73" s="11">
        <f>IFERROR(PERCENTRANK(K:K,K73),0)</f>
        <v/>
      </c>
      <c r="R73" s="11">
        <f>L73*weight1+M73*weight2+N73*weight3+O73*weight4+P73*weight5+Q73*weight6</f>
        <v/>
      </c>
    </row>
    <row r="74" spans="1:18">
      <c r="A74" s="14">
        <f>RANK(R74,R:R)</f>
        <v/>
      </c>
      <c r="C74">
        <f>VLOOKUP(B74,'Input - companies list'!B:L,2,FALSE)</f>
        <v/>
      </c>
      <c r="D74">
        <f>VLOOKUP(B74,'Input - companies list'!B:L,11,FALSE)</f>
        <v/>
      </c>
      <c r="E74">
        <f>VLOOKUP(B74,'Input - companies list'!B:E,4,FALSE)</f>
        <v/>
      </c>
      <c r="F74" s="1">
        <f>SUMIFS('Input - target event report'!H:H,'Input - target event report'!B:B,B74,'Input - target event report'!D:D, "Private Investment")</f>
        <v/>
      </c>
      <c r="G74" s="30">
        <f>IF(I74&lt;2,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Investment"))/(I74-1))</f>
        <v/>
      </c>
      <c r="H7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4" s="30">
        <f>COUNTIFS('Input - target event report'!B:B,B74,'Input - target event report'!D:D, "Private Investment")</f>
        <v/>
      </c>
      <c r="J74">
        <f>INDEX('Input - companies list'!$1:$10000,MATCH(B74,'Input - companies list'!B:B,0),MATCH("Flow",'Input - companies list'!$1:$1,0 ))</f>
        <v/>
      </c>
      <c r="K74">
        <f>INDEX('Input - companies list'!$1:$10000,MATCH(B74,'Input - companies list'!B:B,0),MATCH("Inter-Cluster Connectivity",'Input - companies list'!$1:$1,0 ))</f>
        <v/>
      </c>
      <c r="L74" s="11">
        <f>IFERROR(PERCENTRANK(F:F,F74),0)</f>
        <v/>
      </c>
      <c r="M74" s="11">
        <f>IFERROR(1 - PERCENTRANK(G:G,G74),0)</f>
        <v/>
      </c>
      <c r="N74" s="11">
        <f>IFERROR(1 - PERCENTRANK(H:H,H74),0)</f>
        <v/>
      </c>
      <c r="O74" s="11">
        <f>IFERROR(PERCENTRANK(I:I,I74),0)</f>
        <v/>
      </c>
      <c r="P74" s="11">
        <f>IFERROR(1 - PERCENTRANK(J:J,J74),0)</f>
        <v/>
      </c>
      <c r="Q74" s="11">
        <f>IFERROR(PERCENTRANK(K:K,K74),0)</f>
        <v/>
      </c>
      <c r="R74" s="11">
        <f>L74*weight1+M74*weight2+N74*weight3+O74*weight4+P74*weight5+Q74*weight6</f>
        <v/>
      </c>
    </row>
    <row r="75" spans="1:18">
      <c r="A75" s="14">
        <f>RANK(R75,R:R)</f>
        <v/>
      </c>
      <c r="C75">
        <f>VLOOKUP(B75,'Input - companies list'!B:L,2,FALSE)</f>
        <v/>
      </c>
      <c r="D75">
        <f>VLOOKUP(B75,'Input - companies list'!B:L,11,FALSE)</f>
        <v/>
      </c>
      <c r="E75">
        <f>VLOOKUP(B75,'Input - companies list'!B:E,4,FALSE)</f>
        <v/>
      </c>
      <c r="F75" s="1">
        <f>SUMIFS('Input - target event report'!H:H,'Input - target event report'!B:B,B75,'Input - target event report'!D:D, "Private Investment")</f>
        <v/>
      </c>
      <c r="G75" s="30">
        <f>IF(I75&lt;2,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Investment"))/(I75-1))</f>
        <v/>
      </c>
      <c r="H7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5" s="30">
        <f>COUNTIFS('Input - target event report'!B:B,B75,'Input - target event report'!D:D, "Private Investment")</f>
        <v/>
      </c>
      <c r="J75">
        <f>INDEX('Input - companies list'!$1:$10000,MATCH(B75,'Input - companies list'!B:B,0),MATCH("Flow",'Input - companies list'!$1:$1,0 ))</f>
        <v/>
      </c>
      <c r="K75">
        <f>INDEX('Input - companies list'!$1:$10000,MATCH(B75,'Input - companies list'!B:B,0),MATCH("Inter-Cluster Connectivity",'Input - companies list'!$1:$1,0 ))</f>
        <v/>
      </c>
      <c r="L75" s="11">
        <f>IFERROR(PERCENTRANK(F:F,F75),0)</f>
        <v/>
      </c>
      <c r="M75" s="11">
        <f>IFERROR(1 - PERCENTRANK(G:G,G75),0)</f>
        <v/>
      </c>
      <c r="N75" s="11">
        <f>IFERROR(1 - PERCENTRANK(H:H,H75),0)</f>
        <v/>
      </c>
      <c r="O75" s="11">
        <f>IFERROR(PERCENTRANK(I:I,I75),0)</f>
        <v/>
      </c>
      <c r="P75" s="11">
        <f>IFERROR(1 - PERCENTRANK(J:J,J75),0)</f>
        <v/>
      </c>
      <c r="Q75" s="11">
        <f>IFERROR(PERCENTRANK(K:K,K75),0)</f>
        <v/>
      </c>
      <c r="R75" s="11">
        <f>L75*weight1+M75*weight2+N75*weight3+O75*weight4+P75*weight5+Q75*weight6</f>
        <v/>
      </c>
    </row>
    <row r="76" spans="1:18">
      <c r="A76" s="14">
        <f>RANK(R76,R:R)</f>
        <v/>
      </c>
      <c r="C76">
        <f>VLOOKUP(B76,'Input - companies list'!B:L,2,FALSE)</f>
        <v/>
      </c>
      <c r="D76">
        <f>VLOOKUP(B76,'Input - companies list'!B:L,11,FALSE)</f>
        <v/>
      </c>
      <c r="E76">
        <f>VLOOKUP(B76,'Input - companies list'!B:E,4,FALSE)</f>
        <v/>
      </c>
      <c r="F76" s="1">
        <f>SUMIFS('Input - target event report'!H:H,'Input - target event report'!B:B,B76,'Input - target event report'!D:D, "Private Investment")</f>
        <v/>
      </c>
      <c r="G76" s="30">
        <f>IF(I76&lt;2,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Investment"))/(I76-1))</f>
        <v/>
      </c>
      <c r="H7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6" s="30">
        <f>COUNTIFS('Input - target event report'!B:B,B76,'Input - target event report'!D:D, "Private Investment")</f>
        <v/>
      </c>
      <c r="J76">
        <f>INDEX('Input - companies list'!$1:$10000,MATCH(B76,'Input - companies list'!B:B,0),MATCH("Flow",'Input - companies list'!$1:$1,0 ))</f>
        <v/>
      </c>
      <c r="K76">
        <f>INDEX('Input - companies list'!$1:$10000,MATCH(B76,'Input - companies list'!B:B,0),MATCH("Inter-Cluster Connectivity",'Input - companies list'!$1:$1,0 ))</f>
        <v/>
      </c>
      <c r="L76" s="11">
        <f>IFERROR(PERCENTRANK(F:F,F76),0)</f>
        <v/>
      </c>
      <c r="M76" s="11">
        <f>IFERROR(1 - PERCENTRANK(G:G,G76),0)</f>
        <v/>
      </c>
      <c r="N76" s="11">
        <f>IFERROR(1 - PERCENTRANK(H:H,H76),0)</f>
        <v/>
      </c>
      <c r="O76" s="11">
        <f>IFERROR(PERCENTRANK(I:I,I76),0)</f>
        <v/>
      </c>
      <c r="P76" s="11">
        <f>IFERROR(1 - PERCENTRANK(J:J,J76),0)</f>
        <v/>
      </c>
      <c r="Q76" s="11">
        <f>IFERROR(PERCENTRANK(K:K,K76),0)</f>
        <v/>
      </c>
      <c r="R76" s="11">
        <f>L76*weight1+M76*weight2+N76*weight3+O76*weight4+P76*weight5+Q76*weight6</f>
        <v/>
      </c>
    </row>
    <row r="77" spans="1:18">
      <c r="A77" s="14">
        <f>RANK(R77,R:R)</f>
        <v/>
      </c>
      <c r="C77">
        <f>VLOOKUP(B77,'Input - companies list'!B:L,2,FALSE)</f>
        <v/>
      </c>
      <c r="D77">
        <f>VLOOKUP(B77,'Input - companies list'!B:L,11,FALSE)</f>
        <v/>
      </c>
      <c r="E77">
        <f>VLOOKUP(B77,'Input - companies list'!B:E,4,FALSE)</f>
        <v/>
      </c>
      <c r="F77" s="1">
        <f>SUMIFS('Input - target event report'!H:H,'Input - target event report'!B:B,B77,'Input - target event report'!D:D, "Private Investment")</f>
        <v/>
      </c>
      <c r="G77" s="30">
        <f>IF(I77&lt;2,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Investment"))/(I77-1))</f>
        <v/>
      </c>
      <c r="H7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7" s="30">
        <f>COUNTIFS('Input - target event report'!B:B,B77,'Input - target event report'!D:D, "Private Investment")</f>
        <v/>
      </c>
      <c r="J77">
        <f>INDEX('Input - companies list'!$1:$10000,MATCH(B77,'Input - companies list'!B:B,0),MATCH("Flow",'Input - companies list'!$1:$1,0 ))</f>
        <v/>
      </c>
      <c r="K77">
        <f>INDEX('Input - companies list'!$1:$10000,MATCH(B77,'Input - companies list'!B:B,0),MATCH("Inter-Cluster Connectivity",'Input - companies list'!$1:$1,0 ))</f>
        <v/>
      </c>
      <c r="L77" s="11">
        <f>IFERROR(PERCENTRANK(F:F,F77),0)</f>
        <v/>
      </c>
      <c r="M77" s="11">
        <f>IFERROR(1 - PERCENTRANK(G:G,G77),0)</f>
        <v/>
      </c>
      <c r="N77" s="11">
        <f>IFERROR(1 - PERCENTRANK(H:H,H77),0)</f>
        <v/>
      </c>
      <c r="O77" s="11">
        <f>IFERROR(PERCENTRANK(I:I,I77),0)</f>
        <v/>
      </c>
      <c r="P77" s="11">
        <f>IFERROR(1 - PERCENTRANK(J:J,J77),0)</f>
        <v/>
      </c>
      <c r="Q77" s="11">
        <f>IFERROR(PERCENTRANK(K:K,K77),0)</f>
        <v/>
      </c>
      <c r="R77" s="11">
        <f>L77*weight1+M77*weight2+N77*weight3+O77*weight4+P77*weight5+Q77*weight6</f>
        <v/>
      </c>
    </row>
    <row r="78" spans="1:18">
      <c r="A78" s="14">
        <f>RANK(R78,R:R)</f>
        <v/>
      </c>
      <c r="C78">
        <f>VLOOKUP(B78,'Input - companies list'!B:L,2,FALSE)</f>
        <v/>
      </c>
      <c r="D78">
        <f>VLOOKUP(B78,'Input - companies list'!B:L,11,FALSE)</f>
        <v/>
      </c>
      <c r="E78">
        <f>VLOOKUP(B78,'Input - companies list'!B:E,4,FALSE)</f>
        <v/>
      </c>
      <c r="F78" s="1">
        <f>SUMIFS('Input - target event report'!H:H,'Input - target event report'!B:B,B78,'Input - target event report'!D:D, "Private Investment")</f>
        <v/>
      </c>
      <c r="G78" s="30">
        <f>IF(I78&lt;2,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Investment"))/(I78-1))</f>
        <v/>
      </c>
      <c r="H7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8" s="30">
        <f>COUNTIFS('Input - target event report'!B:B,B78,'Input - target event report'!D:D, "Private Investment")</f>
        <v/>
      </c>
      <c r="J78">
        <f>INDEX('Input - companies list'!$1:$10000,MATCH(B78,'Input - companies list'!B:B,0),MATCH("Flow",'Input - companies list'!$1:$1,0 ))</f>
        <v/>
      </c>
      <c r="K78">
        <f>INDEX('Input - companies list'!$1:$10000,MATCH(B78,'Input - companies list'!B:B,0),MATCH("Inter-Cluster Connectivity",'Input - companies list'!$1:$1,0 ))</f>
        <v/>
      </c>
      <c r="L78" s="11">
        <f>IFERROR(PERCENTRANK(F:F,F78),0)</f>
        <v/>
      </c>
      <c r="M78" s="11">
        <f>IFERROR(1 - PERCENTRANK(G:G,G78),0)</f>
        <v/>
      </c>
      <c r="N78" s="11">
        <f>IFERROR(1 - PERCENTRANK(H:H,H78),0)</f>
        <v/>
      </c>
      <c r="O78" s="11">
        <f>IFERROR(PERCENTRANK(I:I,I78),0)</f>
        <v/>
      </c>
      <c r="P78" s="11">
        <f>IFERROR(1 - PERCENTRANK(J:J,J78),0)</f>
        <v/>
      </c>
      <c r="Q78" s="11">
        <f>IFERROR(PERCENTRANK(K:K,K78),0)</f>
        <v/>
      </c>
      <c r="R78" s="11">
        <f>L78*weight1+M78*weight2+N78*weight3+O78*weight4+P78*weight5+Q78*weight6</f>
        <v/>
      </c>
    </row>
    <row r="79" spans="1:18">
      <c r="A79" s="14">
        <f>RANK(R79,R:R)</f>
        <v/>
      </c>
      <c r="C79">
        <f>VLOOKUP(B79,'Input - companies list'!B:L,2,FALSE)</f>
        <v/>
      </c>
      <c r="D79">
        <f>VLOOKUP(B79,'Input - companies list'!B:L,11,FALSE)</f>
        <v/>
      </c>
      <c r="E79">
        <f>VLOOKUP(B79,'Input - companies list'!B:E,4,FALSE)</f>
        <v/>
      </c>
      <c r="F79" s="1">
        <f>SUMIFS('Input - target event report'!H:H,'Input - target event report'!B:B,B79,'Input - target event report'!D:D, "Private Investment")</f>
        <v/>
      </c>
      <c r="G79" s="30">
        <f>IF(I79&lt;2,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Investment"))/(I79-1))</f>
        <v/>
      </c>
      <c r="H7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79" s="30">
        <f>COUNTIFS('Input - target event report'!B:B,B79,'Input - target event report'!D:D, "Private Investment")</f>
        <v/>
      </c>
      <c r="J79">
        <f>INDEX('Input - companies list'!$1:$10000,MATCH(B79,'Input - companies list'!B:B,0),MATCH("Flow",'Input - companies list'!$1:$1,0 ))</f>
        <v/>
      </c>
      <c r="K79">
        <f>INDEX('Input - companies list'!$1:$10000,MATCH(B79,'Input - companies list'!B:B,0),MATCH("Inter-Cluster Connectivity",'Input - companies list'!$1:$1,0 ))</f>
        <v/>
      </c>
      <c r="L79" s="11">
        <f>IFERROR(PERCENTRANK(F:F,F79),0)</f>
        <v/>
      </c>
      <c r="M79" s="11">
        <f>IFERROR(1 - PERCENTRANK(G:G,G79),0)</f>
        <v/>
      </c>
      <c r="N79" s="11">
        <f>IFERROR(1 - PERCENTRANK(H:H,H79),0)</f>
        <v/>
      </c>
      <c r="O79" s="11">
        <f>IFERROR(PERCENTRANK(I:I,I79),0)</f>
        <v/>
      </c>
      <c r="P79" s="11">
        <f>IFERROR(1 - PERCENTRANK(J:J,J79),0)</f>
        <v/>
      </c>
      <c r="Q79" s="11">
        <f>IFERROR(PERCENTRANK(K:K,K79),0)</f>
        <v/>
      </c>
      <c r="R79" s="11">
        <f>L79*weight1+M79*weight2+N79*weight3+O79*weight4+P79*weight5+Q79*weight6</f>
        <v/>
      </c>
    </row>
    <row r="80" spans="1:18">
      <c r="A80" s="14">
        <f>RANK(R80,R:R)</f>
        <v/>
      </c>
      <c r="C80">
        <f>VLOOKUP(B80,'Input - companies list'!B:L,2,FALSE)</f>
        <v/>
      </c>
      <c r="D80">
        <f>VLOOKUP(B80,'Input - companies list'!B:L,11,FALSE)</f>
        <v/>
      </c>
      <c r="E80">
        <f>VLOOKUP(B80,'Input - companies list'!B:E,4,FALSE)</f>
        <v/>
      </c>
      <c r="F80" s="1">
        <f>SUMIFS('Input - target event report'!H:H,'Input - target event report'!B:B,B80,'Input - target event report'!D:D, "Private Investment")</f>
        <v/>
      </c>
      <c r="G80" s="30">
        <f>IF(I80&lt;2,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Investment"))/(I80-1))</f>
        <v/>
      </c>
      <c r="H8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0" s="30">
        <f>COUNTIFS('Input - target event report'!B:B,B80,'Input - target event report'!D:D, "Private Investment")</f>
        <v/>
      </c>
      <c r="J80">
        <f>INDEX('Input - companies list'!$1:$10000,MATCH(B80,'Input - companies list'!B:B,0),MATCH("Flow",'Input - companies list'!$1:$1,0 ))</f>
        <v/>
      </c>
      <c r="K80">
        <f>INDEX('Input - companies list'!$1:$10000,MATCH(B80,'Input - companies list'!B:B,0),MATCH("Inter-Cluster Connectivity",'Input - companies list'!$1:$1,0 ))</f>
        <v/>
      </c>
      <c r="L80" s="11">
        <f>IFERROR(PERCENTRANK(F:F,F80),0)</f>
        <v/>
      </c>
      <c r="M80" s="11">
        <f>IFERROR(1 - PERCENTRANK(G:G,G80),0)</f>
        <v/>
      </c>
      <c r="N80" s="11">
        <f>IFERROR(1 - PERCENTRANK(H:H,H80),0)</f>
        <v/>
      </c>
      <c r="O80" s="11">
        <f>IFERROR(PERCENTRANK(I:I,I80),0)</f>
        <v/>
      </c>
      <c r="P80" s="11">
        <f>IFERROR(1 - PERCENTRANK(J:J,J80),0)</f>
        <v/>
      </c>
      <c r="Q80" s="11">
        <f>IFERROR(PERCENTRANK(K:K,K80),0)</f>
        <v/>
      </c>
      <c r="R80" s="11">
        <f>L80*weight1+M80*weight2+N80*weight3+O80*weight4+P80*weight5+Q80*weight6</f>
        <v/>
      </c>
    </row>
    <row r="81" spans="1:18">
      <c r="A81" s="14">
        <f>RANK(R81,R:R)</f>
        <v/>
      </c>
      <c r="C81">
        <f>VLOOKUP(B81,'Input - companies list'!B:L,2,FALSE)</f>
        <v/>
      </c>
      <c r="D81">
        <f>VLOOKUP(B81,'Input - companies list'!B:L,11,FALSE)</f>
        <v/>
      </c>
      <c r="E81">
        <f>VLOOKUP(B81,'Input - companies list'!B:E,4,FALSE)</f>
        <v/>
      </c>
      <c r="F81" s="1">
        <f>SUMIFS('Input - target event report'!H:H,'Input - target event report'!B:B,B81,'Input - target event report'!D:D, "Private Investment")</f>
        <v/>
      </c>
      <c r="G81" s="30">
        <f>IF(I81&lt;2,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Investment"))/(I81-1))</f>
        <v/>
      </c>
      <c r="H8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1" s="30">
        <f>COUNTIFS('Input - target event report'!B:B,B81,'Input - target event report'!D:D, "Private Investment")</f>
        <v/>
      </c>
      <c r="J81">
        <f>INDEX('Input - companies list'!$1:$10000,MATCH(B81,'Input - companies list'!B:B,0),MATCH("Flow",'Input - companies list'!$1:$1,0 ))</f>
        <v/>
      </c>
      <c r="K81">
        <f>INDEX('Input - companies list'!$1:$10000,MATCH(B81,'Input - companies list'!B:B,0),MATCH("Inter-Cluster Connectivity",'Input - companies list'!$1:$1,0 ))</f>
        <v/>
      </c>
      <c r="L81" s="11">
        <f>IFERROR(PERCENTRANK(F:F,F81),0)</f>
        <v/>
      </c>
      <c r="M81" s="11">
        <f>IFERROR(1 - PERCENTRANK(G:G,G81),0)</f>
        <v/>
      </c>
      <c r="N81" s="11">
        <f>IFERROR(1 - PERCENTRANK(H:H,H81),0)</f>
        <v/>
      </c>
      <c r="O81" s="11">
        <f>IFERROR(PERCENTRANK(I:I,I81),0)</f>
        <v/>
      </c>
      <c r="P81" s="11">
        <f>IFERROR(1 - PERCENTRANK(J:J,J81),0)</f>
        <v/>
      </c>
      <c r="Q81" s="11">
        <f>IFERROR(PERCENTRANK(K:K,K81),0)</f>
        <v/>
      </c>
      <c r="R81" s="11">
        <f>L81*weight1+M81*weight2+N81*weight3+O81*weight4+P81*weight5+Q81*weight6</f>
        <v/>
      </c>
    </row>
    <row r="82" spans="1:18">
      <c r="A82" s="14">
        <f>RANK(R82,R:R)</f>
        <v/>
      </c>
      <c r="C82">
        <f>VLOOKUP(B82,'Input - companies list'!B:L,2,FALSE)</f>
        <v/>
      </c>
      <c r="D82">
        <f>VLOOKUP(B82,'Input - companies list'!B:L,11,FALSE)</f>
        <v/>
      </c>
      <c r="E82">
        <f>VLOOKUP(B82,'Input - companies list'!B:E,4,FALSE)</f>
        <v/>
      </c>
      <c r="F82" s="1">
        <f>SUMIFS('Input - target event report'!H:H,'Input - target event report'!B:B,B82,'Input - target event report'!D:D, "Private Investment")</f>
        <v/>
      </c>
      <c r="G82" s="30">
        <f>IF(I82&lt;2,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Investment"))/(I82-1))</f>
        <v/>
      </c>
      <c r="H8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2" s="30">
        <f>COUNTIFS('Input - target event report'!B:B,B82,'Input - target event report'!D:D, "Private Investment")</f>
        <v/>
      </c>
      <c r="J82">
        <f>INDEX('Input - companies list'!$1:$10000,MATCH(B82,'Input - companies list'!B:B,0),MATCH("Flow",'Input - companies list'!$1:$1,0 ))</f>
        <v/>
      </c>
      <c r="K82">
        <f>INDEX('Input - companies list'!$1:$10000,MATCH(B82,'Input - companies list'!B:B,0),MATCH("Inter-Cluster Connectivity",'Input - companies list'!$1:$1,0 ))</f>
        <v/>
      </c>
      <c r="L82" s="11">
        <f>IFERROR(PERCENTRANK(F:F,F82),0)</f>
        <v/>
      </c>
      <c r="M82" s="11">
        <f>IFERROR(1 - PERCENTRANK(G:G,G82),0)</f>
        <v/>
      </c>
      <c r="N82" s="11">
        <f>IFERROR(1 - PERCENTRANK(H:H,H82),0)</f>
        <v/>
      </c>
      <c r="O82" s="11">
        <f>IFERROR(PERCENTRANK(I:I,I82),0)</f>
        <v/>
      </c>
      <c r="P82" s="11">
        <f>IFERROR(1 - PERCENTRANK(J:J,J82),0)</f>
        <v/>
      </c>
      <c r="Q82" s="11">
        <f>IFERROR(PERCENTRANK(K:K,K82),0)</f>
        <v/>
      </c>
      <c r="R82" s="11">
        <f>L82*weight1+M82*weight2+N82*weight3+O82*weight4+P82*weight5+Q82*weight6</f>
        <v/>
      </c>
    </row>
    <row r="83" spans="1:18">
      <c r="A83" s="14">
        <f>RANK(R83,R:R)</f>
        <v/>
      </c>
      <c r="C83">
        <f>VLOOKUP(B83,'Input - companies list'!B:L,2,FALSE)</f>
        <v/>
      </c>
      <c r="D83">
        <f>VLOOKUP(B83,'Input - companies list'!B:L,11,FALSE)</f>
        <v/>
      </c>
      <c r="E83">
        <f>VLOOKUP(B83,'Input - companies list'!B:E,4,FALSE)</f>
        <v/>
      </c>
      <c r="F83" s="1">
        <f>SUMIFS('Input - target event report'!H:H,'Input - target event report'!B:B,B83,'Input - target event report'!D:D, "Private Investment")</f>
        <v/>
      </c>
      <c r="G83" s="30">
        <f>IF(I83&lt;2,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Investment"))/(I83-1))</f>
        <v/>
      </c>
      <c r="H8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3" s="30">
        <f>COUNTIFS('Input - target event report'!B:B,B83,'Input - target event report'!D:D, "Private Investment")</f>
        <v/>
      </c>
      <c r="J83">
        <f>INDEX('Input - companies list'!$1:$10000,MATCH(B83,'Input - companies list'!B:B,0),MATCH("Flow",'Input - companies list'!$1:$1,0 ))</f>
        <v/>
      </c>
      <c r="K83">
        <f>INDEX('Input - companies list'!$1:$10000,MATCH(B83,'Input - companies list'!B:B,0),MATCH("Inter-Cluster Connectivity",'Input - companies list'!$1:$1,0 ))</f>
        <v/>
      </c>
      <c r="L83" s="11">
        <f>IFERROR(PERCENTRANK(F:F,F83),0)</f>
        <v/>
      </c>
      <c r="M83" s="11">
        <f>IFERROR(1 - PERCENTRANK(G:G,G83),0)</f>
        <v/>
      </c>
      <c r="N83" s="11">
        <f>IFERROR(1 - PERCENTRANK(H:H,H83),0)</f>
        <v/>
      </c>
      <c r="O83" s="11">
        <f>IFERROR(PERCENTRANK(I:I,I83),0)</f>
        <v/>
      </c>
      <c r="P83" s="11">
        <f>IFERROR(1 - PERCENTRANK(J:J,J83),0)</f>
        <v/>
      </c>
      <c r="Q83" s="11">
        <f>IFERROR(PERCENTRANK(K:K,K83),0)</f>
        <v/>
      </c>
      <c r="R83" s="11">
        <f>L83*weight1+M83*weight2+N83*weight3+O83*weight4+P83*weight5+Q83*weight6</f>
        <v/>
      </c>
    </row>
    <row r="84" spans="1:18">
      <c r="A84" s="14">
        <f>RANK(R84,R:R)</f>
        <v/>
      </c>
      <c r="C84">
        <f>VLOOKUP(B84,'Input - companies list'!B:L,2,FALSE)</f>
        <v/>
      </c>
      <c r="D84">
        <f>VLOOKUP(B84,'Input - companies list'!B:L,11,FALSE)</f>
        <v/>
      </c>
      <c r="E84">
        <f>VLOOKUP(B84,'Input - companies list'!B:E,4,FALSE)</f>
        <v/>
      </c>
      <c r="F84" s="1">
        <f>SUMIFS('Input - target event report'!H:H,'Input - target event report'!B:B,B84,'Input - target event report'!D:D, "Private Investment")</f>
        <v/>
      </c>
      <c r="G84" s="30">
        <f>IF(I84&lt;2,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Investment"))/(I84-1))</f>
        <v/>
      </c>
      <c r="H8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4" s="30">
        <f>COUNTIFS('Input - target event report'!B:B,B84,'Input - target event report'!D:D, "Private Investment")</f>
        <v/>
      </c>
      <c r="J84">
        <f>INDEX('Input - companies list'!$1:$10000,MATCH(B84,'Input - companies list'!B:B,0),MATCH("Flow",'Input - companies list'!$1:$1,0 ))</f>
        <v/>
      </c>
      <c r="K84">
        <f>INDEX('Input - companies list'!$1:$10000,MATCH(B84,'Input - companies list'!B:B,0),MATCH("Inter-Cluster Connectivity",'Input - companies list'!$1:$1,0 ))</f>
        <v/>
      </c>
      <c r="L84" s="11">
        <f>IFERROR(PERCENTRANK(F:F,F84),0)</f>
        <v/>
      </c>
      <c r="M84" s="11">
        <f>IFERROR(1 - PERCENTRANK(G:G,G84),0)</f>
        <v/>
      </c>
      <c r="N84" s="11">
        <f>IFERROR(1 - PERCENTRANK(H:H,H84),0)</f>
        <v/>
      </c>
      <c r="O84" s="11">
        <f>IFERROR(PERCENTRANK(I:I,I84),0)</f>
        <v/>
      </c>
      <c r="P84" s="11">
        <f>IFERROR(1 - PERCENTRANK(J:J,J84),0)</f>
        <v/>
      </c>
      <c r="Q84" s="11">
        <f>IFERROR(PERCENTRANK(K:K,K84),0)</f>
        <v/>
      </c>
      <c r="R84" s="11">
        <f>L84*weight1+M84*weight2+N84*weight3+O84*weight4+P84*weight5+Q84*weight6</f>
        <v/>
      </c>
    </row>
    <row r="85" spans="1:18">
      <c r="A85" s="14">
        <f>RANK(R85,R:R)</f>
        <v/>
      </c>
      <c r="C85">
        <f>VLOOKUP(B85,'Input - companies list'!B:L,2,FALSE)</f>
        <v/>
      </c>
      <c r="D85">
        <f>VLOOKUP(B85,'Input - companies list'!B:L,11,FALSE)</f>
        <v/>
      </c>
      <c r="E85">
        <f>VLOOKUP(B85,'Input - companies list'!B:E,4,FALSE)</f>
        <v/>
      </c>
      <c r="F85" s="1">
        <f>SUMIFS('Input - target event report'!H:H,'Input - target event report'!B:B,B85,'Input - target event report'!D:D, "Private Investment")</f>
        <v/>
      </c>
      <c r="G85" s="30">
        <f>IF(I85&lt;2,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Investment"))/(I85-1))</f>
        <v/>
      </c>
      <c r="H8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5" s="30">
        <f>COUNTIFS('Input - target event report'!B:B,B85,'Input - target event report'!D:D, "Private Investment")</f>
        <v/>
      </c>
      <c r="J85">
        <f>INDEX('Input - companies list'!$1:$10000,MATCH(B85,'Input - companies list'!B:B,0),MATCH("Flow",'Input - companies list'!$1:$1,0 ))</f>
        <v/>
      </c>
      <c r="K85">
        <f>INDEX('Input - companies list'!$1:$10000,MATCH(B85,'Input - companies list'!B:B,0),MATCH("Inter-Cluster Connectivity",'Input - companies list'!$1:$1,0 ))</f>
        <v/>
      </c>
      <c r="L85" s="11">
        <f>IFERROR(PERCENTRANK(F:F,F85),0)</f>
        <v/>
      </c>
      <c r="M85" s="11">
        <f>IFERROR(1 - PERCENTRANK(G:G,G85),0)</f>
        <v/>
      </c>
      <c r="N85" s="11">
        <f>IFERROR(1 - PERCENTRANK(H:H,H85),0)</f>
        <v/>
      </c>
      <c r="O85" s="11">
        <f>IFERROR(PERCENTRANK(I:I,I85),0)</f>
        <v/>
      </c>
      <c r="P85" s="11">
        <f>IFERROR(1 - PERCENTRANK(J:J,J85),0)</f>
        <v/>
      </c>
      <c r="Q85" s="11">
        <f>IFERROR(PERCENTRANK(K:K,K85),0)</f>
        <v/>
      </c>
      <c r="R85" s="11">
        <f>L85*weight1+M85*weight2+N85*weight3+O85*weight4+P85*weight5+Q85*weight6</f>
        <v/>
      </c>
    </row>
    <row r="86" spans="1:18">
      <c r="A86" s="14">
        <f>RANK(R86,R:R)</f>
        <v/>
      </c>
      <c r="C86">
        <f>VLOOKUP(B86,'Input - companies list'!B:L,2,FALSE)</f>
        <v/>
      </c>
      <c r="D86">
        <f>VLOOKUP(B86,'Input - companies list'!B:L,11,FALSE)</f>
        <v/>
      </c>
      <c r="E86">
        <f>VLOOKUP(B86,'Input - companies list'!B:E,4,FALSE)</f>
        <v/>
      </c>
      <c r="F86" s="1">
        <f>SUMIFS('Input - target event report'!H:H,'Input - target event report'!B:B,B86,'Input - target event report'!D:D, "Private Investment")</f>
        <v/>
      </c>
      <c r="G86" s="30">
        <f>IF(I86&lt;2,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Investment"))/(I86-1))</f>
        <v/>
      </c>
      <c r="H8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6" s="30">
        <f>COUNTIFS('Input - target event report'!B:B,B86,'Input - target event report'!D:D, "Private Investment")</f>
        <v/>
      </c>
      <c r="J86">
        <f>INDEX('Input - companies list'!$1:$10000,MATCH(B86,'Input - companies list'!B:B,0),MATCH("Flow",'Input - companies list'!$1:$1,0 ))</f>
        <v/>
      </c>
      <c r="K86">
        <f>INDEX('Input - companies list'!$1:$10000,MATCH(B86,'Input - companies list'!B:B,0),MATCH("Inter-Cluster Connectivity",'Input - companies list'!$1:$1,0 ))</f>
        <v/>
      </c>
      <c r="L86" s="11">
        <f>IFERROR(PERCENTRANK(F:F,F86),0)</f>
        <v/>
      </c>
      <c r="M86" s="11">
        <f>IFERROR(1 - PERCENTRANK(G:G,G86),0)</f>
        <v/>
      </c>
      <c r="N86" s="11">
        <f>IFERROR(1 - PERCENTRANK(H:H,H86),0)</f>
        <v/>
      </c>
      <c r="O86" s="11">
        <f>IFERROR(PERCENTRANK(I:I,I86),0)</f>
        <v/>
      </c>
      <c r="P86" s="11">
        <f>IFERROR(1 - PERCENTRANK(J:J,J86),0)</f>
        <v/>
      </c>
      <c r="Q86" s="11">
        <f>IFERROR(PERCENTRANK(K:K,K86),0)</f>
        <v/>
      </c>
      <c r="R86" s="11">
        <f>L86*weight1+M86*weight2+N86*weight3+O86*weight4+P86*weight5+Q86*weight6</f>
        <v/>
      </c>
    </row>
    <row r="87" spans="1:18">
      <c r="A87" s="14">
        <f>RANK(R87,R:R)</f>
        <v/>
      </c>
      <c r="C87">
        <f>VLOOKUP(B87,'Input - companies list'!B:L,2,FALSE)</f>
        <v/>
      </c>
      <c r="D87">
        <f>VLOOKUP(B87,'Input - companies list'!B:L,11,FALSE)</f>
        <v/>
      </c>
      <c r="E87">
        <f>VLOOKUP(B87,'Input - companies list'!B:E,4,FALSE)</f>
        <v/>
      </c>
      <c r="F87" s="1">
        <f>SUMIFS('Input - target event report'!H:H,'Input - target event report'!B:B,B87,'Input - target event report'!D:D, "Private Investment")</f>
        <v/>
      </c>
      <c r="G87" s="30">
        <f>IF(I87&lt;2,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Investment"))/(I87-1))</f>
        <v/>
      </c>
      <c r="H8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7" s="30">
        <f>COUNTIFS('Input - target event report'!B:B,B87,'Input - target event report'!D:D, "Private Investment")</f>
        <v/>
      </c>
      <c r="J87">
        <f>INDEX('Input - companies list'!$1:$10000,MATCH(B87,'Input - companies list'!B:B,0),MATCH("Flow",'Input - companies list'!$1:$1,0 ))</f>
        <v/>
      </c>
      <c r="K87">
        <f>INDEX('Input - companies list'!$1:$10000,MATCH(B87,'Input - companies list'!B:B,0),MATCH("Inter-Cluster Connectivity",'Input - companies list'!$1:$1,0 ))</f>
        <v/>
      </c>
      <c r="L87" s="11">
        <f>IFERROR(PERCENTRANK(F:F,F87),0)</f>
        <v/>
      </c>
      <c r="M87" s="11">
        <f>IFERROR(1 - PERCENTRANK(G:G,G87),0)</f>
        <v/>
      </c>
      <c r="N87" s="11">
        <f>IFERROR(1 - PERCENTRANK(H:H,H87),0)</f>
        <v/>
      </c>
      <c r="O87" s="11">
        <f>IFERROR(PERCENTRANK(I:I,I87),0)</f>
        <v/>
      </c>
      <c r="P87" s="11">
        <f>IFERROR(1 - PERCENTRANK(J:J,J87),0)</f>
        <v/>
      </c>
      <c r="Q87" s="11">
        <f>IFERROR(PERCENTRANK(K:K,K87),0)</f>
        <v/>
      </c>
      <c r="R87" s="11">
        <f>L87*weight1+M87*weight2+N87*weight3+O87*weight4+P87*weight5+Q87*weight6</f>
        <v/>
      </c>
    </row>
    <row r="88" spans="1:18">
      <c r="A88" s="14">
        <f>RANK(R88,R:R)</f>
        <v/>
      </c>
      <c r="C88">
        <f>VLOOKUP(B88,'Input - companies list'!B:L,2,FALSE)</f>
        <v/>
      </c>
      <c r="D88">
        <f>VLOOKUP(B88,'Input - companies list'!B:L,11,FALSE)</f>
        <v/>
      </c>
      <c r="E88">
        <f>VLOOKUP(B88,'Input - companies list'!B:E,4,FALSE)</f>
        <v/>
      </c>
      <c r="F88" s="1">
        <f>SUMIFS('Input - target event report'!H:H,'Input - target event report'!B:B,B88,'Input - target event report'!D:D, "Private Investment")</f>
        <v/>
      </c>
      <c r="G88" s="30">
        <f>IF(I88&lt;2,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Investment"))/(I88-1))</f>
        <v/>
      </c>
      <c r="H8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8" s="30">
        <f>COUNTIFS('Input - target event report'!B:B,B88,'Input - target event report'!D:D, "Private Investment")</f>
        <v/>
      </c>
      <c r="J88">
        <f>INDEX('Input - companies list'!$1:$10000,MATCH(B88,'Input - companies list'!B:B,0),MATCH("Flow",'Input - companies list'!$1:$1,0 ))</f>
        <v/>
      </c>
      <c r="K88">
        <f>INDEX('Input - companies list'!$1:$10000,MATCH(B88,'Input - companies list'!B:B,0),MATCH("Inter-Cluster Connectivity",'Input - companies list'!$1:$1,0 ))</f>
        <v/>
      </c>
      <c r="L88" s="11">
        <f>IFERROR(PERCENTRANK(F:F,F88),0)</f>
        <v/>
      </c>
      <c r="M88" s="11">
        <f>IFERROR(1 - PERCENTRANK(G:G,G88),0)</f>
        <v/>
      </c>
      <c r="N88" s="11">
        <f>IFERROR(1 - PERCENTRANK(H:H,H88),0)</f>
        <v/>
      </c>
      <c r="O88" s="11">
        <f>IFERROR(PERCENTRANK(I:I,I88),0)</f>
        <v/>
      </c>
      <c r="P88" s="11">
        <f>IFERROR(1 - PERCENTRANK(J:J,J88),0)</f>
        <v/>
      </c>
      <c r="Q88" s="11">
        <f>IFERROR(PERCENTRANK(K:K,K88),0)</f>
        <v/>
      </c>
      <c r="R88" s="11">
        <f>L88*weight1+M88*weight2+N88*weight3+O88*weight4+P88*weight5+Q88*weight6</f>
        <v/>
      </c>
    </row>
    <row r="89" spans="1:18">
      <c r="A89" s="14">
        <f>RANK(R89,R:R)</f>
        <v/>
      </c>
      <c r="C89">
        <f>VLOOKUP(B89,'Input - companies list'!B:L,2,FALSE)</f>
        <v/>
      </c>
      <c r="D89">
        <f>VLOOKUP(B89,'Input - companies list'!B:L,11,FALSE)</f>
        <v/>
      </c>
      <c r="E89">
        <f>VLOOKUP(B89,'Input - companies list'!B:E,4,FALSE)</f>
        <v/>
      </c>
      <c r="F89" s="1">
        <f>SUMIFS('Input - target event report'!H:H,'Input - target event report'!B:B,B89,'Input - target event report'!D:D, "Private Investment")</f>
        <v/>
      </c>
      <c r="G89" s="30">
        <f>IF(I89&lt;2,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Investment"))/(I89-1))</f>
        <v/>
      </c>
      <c r="H8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89" s="30">
        <f>COUNTIFS('Input - target event report'!B:B,B89,'Input - target event report'!D:D, "Private Investment")</f>
        <v/>
      </c>
      <c r="J89">
        <f>INDEX('Input - companies list'!$1:$10000,MATCH(B89,'Input - companies list'!B:B,0),MATCH("Flow",'Input - companies list'!$1:$1,0 ))</f>
        <v/>
      </c>
      <c r="K89">
        <f>INDEX('Input - companies list'!$1:$10000,MATCH(B89,'Input - companies list'!B:B,0),MATCH("Inter-Cluster Connectivity",'Input - companies list'!$1:$1,0 ))</f>
        <v/>
      </c>
      <c r="L89" s="11">
        <f>IFERROR(PERCENTRANK(F:F,F89),0)</f>
        <v/>
      </c>
      <c r="M89" s="11">
        <f>IFERROR(1 - PERCENTRANK(G:G,G89),0)</f>
        <v/>
      </c>
      <c r="N89" s="11">
        <f>IFERROR(1 - PERCENTRANK(H:H,H89),0)</f>
        <v/>
      </c>
      <c r="O89" s="11">
        <f>IFERROR(PERCENTRANK(I:I,I89),0)</f>
        <v/>
      </c>
      <c r="P89" s="11">
        <f>IFERROR(1 - PERCENTRANK(J:J,J89),0)</f>
        <v/>
      </c>
      <c r="Q89" s="11">
        <f>IFERROR(PERCENTRANK(K:K,K89),0)</f>
        <v/>
      </c>
      <c r="R89" s="11">
        <f>L89*weight1+M89*weight2+N89*weight3+O89*weight4+P89*weight5+Q89*weight6</f>
        <v/>
      </c>
    </row>
    <row r="90" spans="1:18">
      <c r="A90" s="14">
        <f>RANK(R90,R:R)</f>
        <v/>
      </c>
      <c r="C90">
        <f>VLOOKUP(B90,'Input - companies list'!B:L,2,FALSE)</f>
        <v/>
      </c>
      <c r="D90">
        <f>VLOOKUP(B90,'Input - companies list'!B:L,11,FALSE)</f>
        <v/>
      </c>
      <c r="E90">
        <f>VLOOKUP(B90,'Input - companies list'!B:E,4,FALSE)</f>
        <v/>
      </c>
      <c r="F90" s="1">
        <f>SUMIFS('Input - target event report'!H:H,'Input - target event report'!B:B,B90,'Input - target event report'!D:D, "Private Investment")</f>
        <v/>
      </c>
      <c r="G90" s="30">
        <f>IF(I90&lt;2,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Investment"))/(I90-1))</f>
        <v/>
      </c>
      <c r="H9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0" s="30">
        <f>COUNTIFS('Input - target event report'!B:B,B90,'Input - target event report'!D:D, "Private Investment")</f>
        <v/>
      </c>
      <c r="J90">
        <f>INDEX('Input - companies list'!$1:$10000,MATCH(B90,'Input - companies list'!B:B,0),MATCH("Flow",'Input - companies list'!$1:$1,0 ))</f>
        <v/>
      </c>
      <c r="K90">
        <f>INDEX('Input - companies list'!$1:$10000,MATCH(B90,'Input - companies list'!B:B,0),MATCH("Inter-Cluster Connectivity",'Input - companies list'!$1:$1,0 ))</f>
        <v/>
      </c>
      <c r="L90" s="11">
        <f>IFERROR(PERCENTRANK(F:F,F90),0)</f>
        <v/>
      </c>
      <c r="M90" s="11">
        <f>IFERROR(1 - PERCENTRANK(G:G,G90),0)</f>
        <v/>
      </c>
      <c r="N90" s="11">
        <f>IFERROR(1 - PERCENTRANK(H:H,H90),0)</f>
        <v/>
      </c>
      <c r="O90" s="11">
        <f>IFERROR(PERCENTRANK(I:I,I90),0)</f>
        <v/>
      </c>
      <c r="P90" s="11">
        <f>IFERROR(1 - PERCENTRANK(J:J,J90),0)</f>
        <v/>
      </c>
      <c r="Q90" s="11">
        <f>IFERROR(PERCENTRANK(K:K,K90),0)</f>
        <v/>
      </c>
      <c r="R90" s="11">
        <f>L90*weight1+M90*weight2+N90*weight3+O90*weight4+P90*weight5+Q90*weight6</f>
        <v/>
      </c>
    </row>
    <row r="91" spans="1:18">
      <c r="A91" s="14">
        <f>RANK(R91,R:R)</f>
        <v/>
      </c>
      <c r="C91">
        <f>VLOOKUP(B91,'Input - companies list'!B:L,2,FALSE)</f>
        <v/>
      </c>
      <c r="D91">
        <f>VLOOKUP(B91,'Input - companies list'!B:L,11,FALSE)</f>
        <v/>
      </c>
      <c r="E91">
        <f>VLOOKUP(B91,'Input - companies list'!B:E,4,FALSE)</f>
        <v/>
      </c>
      <c r="F91" s="1">
        <f>SUMIFS('Input - target event report'!H:H,'Input - target event report'!B:B,B91,'Input - target event report'!D:D, "Private Investment")</f>
        <v/>
      </c>
      <c r="G91" s="30">
        <f>IF(I91&lt;2,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Investment"))/(I91-1))</f>
        <v/>
      </c>
      <c r="H9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1" s="30">
        <f>COUNTIFS('Input - target event report'!B:B,B91,'Input - target event report'!D:D, "Private Investment")</f>
        <v/>
      </c>
      <c r="J91">
        <f>INDEX('Input - companies list'!$1:$10000,MATCH(B91,'Input - companies list'!B:B,0),MATCH("Flow",'Input - companies list'!$1:$1,0 ))</f>
        <v/>
      </c>
      <c r="K91">
        <f>INDEX('Input - companies list'!$1:$10000,MATCH(B91,'Input - companies list'!B:B,0),MATCH("Inter-Cluster Connectivity",'Input - companies list'!$1:$1,0 ))</f>
        <v/>
      </c>
      <c r="L91" s="11">
        <f>IFERROR(PERCENTRANK(F:F,F91),0)</f>
        <v/>
      </c>
      <c r="M91" s="11">
        <f>IFERROR(1 - PERCENTRANK(G:G,G91),0)</f>
        <v/>
      </c>
      <c r="N91" s="11">
        <f>IFERROR(1 - PERCENTRANK(H:H,H91),0)</f>
        <v/>
      </c>
      <c r="O91" s="11">
        <f>IFERROR(PERCENTRANK(I:I,I91),0)</f>
        <v/>
      </c>
      <c r="P91" s="11">
        <f>IFERROR(1 - PERCENTRANK(J:J,J91),0)</f>
        <v/>
      </c>
      <c r="Q91" s="11">
        <f>IFERROR(PERCENTRANK(K:K,K91),0)</f>
        <v/>
      </c>
      <c r="R91" s="11">
        <f>L91*weight1+M91*weight2+N91*weight3+O91*weight4+P91*weight5+Q91*weight6</f>
        <v/>
      </c>
    </row>
    <row r="92" spans="1:18">
      <c r="A92" s="14">
        <f>RANK(R92,R:R)</f>
        <v/>
      </c>
      <c r="C92">
        <f>VLOOKUP(B92,'Input - companies list'!B:L,2,FALSE)</f>
        <v/>
      </c>
      <c r="D92">
        <f>VLOOKUP(B92,'Input - companies list'!B:L,11,FALSE)</f>
        <v/>
      </c>
      <c r="E92">
        <f>VLOOKUP(B92,'Input - companies list'!B:E,4,FALSE)</f>
        <v/>
      </c>
      <c r="F92" s="1">
        <f>SUMIFS('Input - target event report'!H:H,'Input - target event report'!B:B,B92,'Input - target event report'!D:D, "Private Investment")</f>
        <v/>
      </c>
      <c r="G92" s="30">
        <f>IF(I92&lt;2,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Investment"))/(I92-1))</f>
        <v/>
      </c>
      <c r="H9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2" s="30">
        <f>COUNTIFS('Input - target event report'!B:B,B92,'Input - target event report'!D:D, "Private Investment")</f>
        <v/>
      </c>
      <c r="J92">
        <f>INDEX('Input - companies list'!$1:$10000,MATCH(B92,'Input - companies list'!B:B,0),MATCH("Flow",'Input - companies list'!$1:$1,0 ))</f>
        <v/>
      </c>
      <c r="K92">
        <f>INDEX('Input - companies list'!$1:$10000,MATCH(B92,'Input - companies list'!B:B,0),MATCH("Inter-Cluster Connectivity",'Input - companies list'!$1:$1,0 ))</f>
        <v/>
      </c>
      <c r="L92" s="11">
        <f>IFERROR(PERCENTRANK(F:F,F92),0)</f>
        <v/>
      </c>
      <c r="M92" s="11">
        <f>IFERROR(1 - PERCENTRANK(G:G,G92),0)</f>
        <v/>
      </c>
      <c r="N92" s="11">
        <f>IFERROR(1 - PERCENTRANK(H:H,H92),0)</f>
        <v/>
      </c>
      <c r="O92" s="11">
        <f>IFERROR(PERCENTRANK(I:I,I92),0)</f>
        <v/>
      </c>
      <c r="P92" s="11">
        <f>IFERROR(1 - PERCENTRANK(J:J,J92),0)</f>
        <v/>
      </c>
      <c r="Q92" s="11">
        <f>IFERROR(PERCENTRANK(K:K,K92),0)</f>
        <v/>
      </c>
      <c r="R92" s="11">
        <f>L92*weight1+M92*weight2+N92*weight3+O92*weight4+P92*weight5+Q92*weight6</f>
        <v/>
      </c>
    </row>
    <row r="93" spans="1:18">
      <c r="A93" s="14">
        <f>RANK(R93,R:R)</f>
        <v/>
      </c>
      <c r="C93">
        <f>VLOOKUP(B93,'Input - companies list'!B:L,2,FALSE)</f>
        <v/>
      </c>
      <c r="D93">
        <f>VLOOKUP(B93,'Input - companies list'!B:L,11,FALSE)</f>
        <v/>
      </c>
      <c r="E93">
        <f>VLOOKUP(B93,'Input - companies list'!B:E,4,FALSE)</f>
        <v/>
      </c>
      <c r="F93" s="1">
        <f>SUMIFS('Input - target event report'!H:H,'Input - target event report'!B:B,B93,'Input - target event report'!D:D, "Private Investment")</f>
        <v/>
      </c>
      <c r="G93" s="30">
        <f>IF(I93&lt;2,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Investment"))/(I93-1))</f>
        <v/>
      </c>
      <c r="H9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3" s="30">
        <f>COUNTIFS('Input - target event report'!B:B,B93,'Input - target event report'!D:D, "Private Investment")</f>
        <v/>
      </c>
      <c r="J93">
        <f>INDEX('Input - companies list'!$1:$10000,MATCH(B93,'Input - companies list'!B:B,0),MATCH("Flow",'Input - companies list'!$1:$1,0 ))</f>
        <v/>
      </c>
      <c r="K93">
        <f>INDEX('Input - companies list'!$1:$10000,MATCH(B93,'Input - companies list'!B:B,0),MATCH("Inter-Cluster Connectivity",'Input - companies list'!$1:$1,0 ))</f>
        <v/>
      </c>
      <c r="L93" s="11">
        <f>IFERROR(PERCENTRANK(F:F,F93),0)</f>
        <v/>
      </c>
      <c r="M93" s="11">
        <f>IFERROR(1 - PERCENTRANK(G:G,G93),0)</f>
        <v/>
      </c>
      <c r="N93" s="11">
        <f>IFERROR(1 - PERCENTRANK(H:H,H93),0)</f>
        <v/>
      </c>
      <c r="O93" s="11">
        <f>IFERROR(PERCENTRANK(I:I,I93),0)</f>
        <v/>
      </c>
      <c r="P93" s="11">
        <f>IFERROR(1 - PERCENTRANK(J:J,J93),0)</f>
        <v/>
      </c>
      <c r="Q93" s="11">
        <f>IFERROR(PERCENTRANK(K:K,K93),0)</f>
        <v/>
      </c>
      <c r="R93" s="11">
        <f>L93*weight1+M93*weight2+N93*weight3+O93*weight4+P93*weight5+Q93*weight6</f>
        <v/>
      </c>
    </row>
    <row r="94" spans="1:18">
      <c r="A94" s="14">
        <f>RANK(R94,R:R)</f>
        <v/>
      </c>
      <c r="C94">
        <f>VLOOKUP(B94,'Input - companies list'!B:L,2,FALSE)</f>
        <v/>
      </c>
      <c r="D94">
        <f>VLOOKUP(B94,'Input - companies list'!B:L,11,FALSE)</f>
        <v/>
      </c>
      <c r="E94">
        <f>VLOOKUP(B94,'Input - companies list'!B:E,4,FALSE)</f>
        <v/>
      </c>
      <c r="F94" s="1">
        <f>SUMIFS('Input - target event report'!H:H,'Input - target event report'!B:B,B94,'Input - target event report'!D:D, "Private Investment")</f>
        <v/>
      </c>
      <c r="G94" s="30">
        <f>IF(I94&lt;2,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Investment"))/(I94-1))</f>
        <v/>
      </c>
      <c r="H9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4" s="30">
        <f>COUNTIFS('Input - target event report'!B:B,B94,'Input - target event report'!D:D, "Private Investment")</f>
        <v/>
      </c>
      <c r="J94">
        <f>INDEX('Input - companies list'!$1:$10000,MATCH(B94,'Input - companies list'!B:B,0),MATCH("Flow",'Input - companies list'!$1:$1,0 ))</f>
        <v/>
      </c>
      <c r="K94">
        <f>INDEX('Input - companies list'!$1:$10000,MATCH(B94,'Input - companies list'!B:B,0),MATCH("Inter-Cluster Connectivity",'Input - companies list'!$1:$1,0 ))</f>
        <v/>
      </c>
      <c r="L94" s="11">
        <f>IFERROR(PERCENTRANK(F:F,F94),0)</f>
        <v/>
      </c>
      <c r="M94" s="11">
        <f>IFERROR(1 - PERCENTRANK(G:G,G94),0)</f>
        <v/>
      </c>
      <c r="N94" s="11">
        <f>IFERROR(1 - PERCENTRANK(H:H,H94),0)</f>
        <v/>
      </c>
      <c r="O94" s="11">
        <f>IFERROR(PERCENTRANK(I:I,I94),0)</f>
        <v/>
      </c>
      <c r="P94" s="11">
        <f>IFERROR(1 - PERCENTRANK(J:J,J94),0)</f>
        <v/>
      </c>
      <c r="Q94" s="11">
        <f>IFERROR(PERCENTRANK(K:K,K94),0)</f>
        <v/>
      </c>
      <c r="R94" s="11">
        <f>L94*weight1+M94*weight2+N94*weight3+O94*weight4+P94*weight5+Q94*weight6</f>
        <v/>
      </c>
    </row>
    <row r="95" spans="1:18">
      <c r="A95" s="14">
        <f>RANK(R95,R:R)</f>
        <v/>
      </c>
      <c r="C95">
        <f>VLOOKUP(B95,'Input - companies list'!B:L,2,FALSE)</f>
        <v/>
      </c>
      <c r="D95">
        <f>VLOOKUP(B95,'Input - companies list'!B:L,11,FALSE)</f>
        <v/>
      </c>
      <c r="E95">
        <f>VLOOKUP(B95,'Input - companies list'!B:E,4,FALSE)</f>
        <v/>
      </c>
      <c r="F95" s="1">
        <f>SUMIFS('Input - target event report'!H:H,'Input - target event report'!B:B,B95,'Input - target event report'!D:D, "Private Investment")</f>
        <v/>
      </c>
      <c r="G95" s="30">
        <f>IF(I95&lt;2,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Investment"))/(I95-1))</f>
        <v/>
      </c>
      <c r="H9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5" s="30">
        <f>COUNTIFS('Input - target event report'!B:B,B95,'Input - target event report'!D:D, "Private Investment")</f>
        <v/>
      </c>
      <c r="J95">
        <f>INDEX('Input - companies list'!$1:$10000,MATCH(B95,'Input - companies list'!B:B,0),MATCH("Flow",'Input - companies list'!$1:$1,0 ))</f>
        <v/>
      </c>
      <c r="K95">
        <f>INDEX('Input - companies list'!$1:$10000,MATCH(B95,'Input - companies list'!B:B,0),MATCH("Inter-Cluster Connectivity",'Input - companies list'!$1:$1,0 ))</f>
        <v/>
      </c>
      <c r="L95" s="11">
        <f>IFERROR(PERCENTRANK(F:F,F95),0)</f>
        <v/>
      </c>
      <c r="M95" s="11">
        <f>IFERROR(1 - PERCENTRANK(G:G,G95),0)</f>
        <v/>
      </c>
      <c r="N95" s="11">
        <f>IFERROR(1 - PERCENTRANK(H:H,H95),0)</f>
        <v/>
      </c>
      <c r="O95" s="11">
        <f>IFERROR(PERCENTRANK(I:I,I95),0)</f>
        <v/>
      </c>
      <c r="P95" s="11">
        <f>IFERROR(1 - PERCENTRANK(J:J,J95),0)</f>
        <v/>
      </c>
      <c r="Q95" s="11">
        <f>IFERROR(PERCENTRANK(K:K,K95),0)</f>
        <v/>
      </c>
      <c r="R95" s="11">
        <f>L95*weight1+M95*weight2+N95*weight3+O95*weight4+P95*weight5+Q95*weight6</f>
        <v/>
      </c>
    </row>
    <row r="96" spans="1:18">
      <c r="A96" s="14">
        <f>RANK(R96,R:R)</f>
        <v/>
      </c>
      <c r="C96">
        <f>VLOOKUP(B96,'Input - companies list'!B:L,2,FALSE)</f>
        <v/>
      </c>
      <c r="D96">
        <f>VLOOKUP(B96,'Input - companies list'!B:L,11,FALSE)</f>
        <v/>
      </c>
      <c r="E96">
        <f>VLOOKUP(B96,'Input - companies list'!B:E,4,FALSE)</f>
        <v/>
      </c>
      <c r="F96" s="1">
        <f>SUMIFS('Input - target event report'!H:H,'Input - target event report'!B:B,B96,'Input - target event report'!D:D, "Private Investment")</f>
        <v/>
      </c>
      <c r="G96" s="30">
        <f>IF(I96&lt;2,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Investment"))/(I96-1))</f>
        <v/>
      </c>
      <c r="H9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6" s="30">
        <f>COUNTIFS('Input - target event report'!B:B,B96,'Input - target event report'!D:D, "Private Investment")</f>
        <v/>
      </c>
      <c r="J96">
        <f>INDEX('Input - companies list'!$1:$10000,MATCH(B96,'Input - companies list'!B:B,0),MATCH("Flow",'Input - companies list'!$1:$1,0 ))</f>
        <v/>
      </c>
      <c r="K96">
        <f>INDEX('Input - companies list'!$1:$10000,MATCH(B96,'Input - companies list'!B:B,0),MATCH("Inter-Cluster Connectivity",'Input - companies list'!$1:$1,0 ))</f>
        <v/>
      </c>
      <c r="L96" s="11">
        <f>IFERROR(PERCENTRANK(F:F,F96),0)</f>
        <v/>
      </c>
      <c r="M96" s="11">
        <f>IFERROR(1 - PERCENTRANK(G:G,G96),0)</f>
        <v/>
      </c>
      <c r="N96" s="11">
        <f>IFERROR(1 - PERCENTRANK(H:H,H96),0)</f>
        <v/>
      </c>
      <c r="O96" s="11">
        <f>IFERROR(PERCENTRANK(I:I,I96),0)</f>
        <v/>
      </c>
      <c r="P96" s="11">
        <f>IFERROR(1 - PERCENTRANK(J:J,J96),0)</f>
        <v/>
      </c>
      <c r="Q96" s="11">
        <f>IFERROR(PERCENTRANK(K:K,K96),0)</f>
        <v/>
      </c>
      <c r="R96" s="11">
        <f>L96*weight1+M96*weight2+N96*weight3+O96*weight4+P96*weight5+Q96*weight6</f>
        <v/>
      </c>
    </row>
    <row r="97" spans="1:18">
      <c r="A97" s="14">
        <f>RANK(R97,R:R)</f>
        <v/>
      </c>
      <c r="C97">
        <f>VLOOKUP(B97,'Input - companies list'!B:L,2,FALSE)</f>
        <v/>
      </c>
      <c r="D97">
        <f>VLOOKUP(B97,'Input - companies list'!B:L,11,FALSE)</f>
        <v/>
      </c>
      <c r="E97">
        <f>VLOOKUP(B97,'Input - companies list'!B:E,4,FALSE)</f>
        <v/>
      </c>
      <c r="F97" s="1">
        <f>SUMIFS('Input - target event report'!H:H,'Input - target event report'!B:B,B97,'Input - target event report'!D:D, "Private Investment")</f>
        <v/>
      </c>
      <c r="G97" s="30">
        <f>IF(I97&lt;2,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Investment"))/(I97-1))</f>
        <v/>
      </c>
      <c r="H9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7" s="30">
        <f>COUNTIFS('Input - target event report'!B:B,B97,'Input - target event report'!D:D, "Private Investment")</f>
        <v/>
      </c>
      <c r="J97">
        <f>INDEX('Input - companies list'!$1:$10000,MATCH(B97,'Input - companies list'!B:B,0),MATCH("Flow",'Input - companies list'!$1:$1,0 ))</f>
        <v/>
      </c>
      <c r="K97">
        <f>INDEX('Input - companies list'!$1:$10000,MATCH(B97,'Input - companies list'!B:B,0),MATCH("Inter-Cluster Connectivity",'Input - companies list'!$1:$1,0 ))</f>
        <v/>
      </c>
      <c r="L97" s="11">
        <f>IFERROR(PERCENTRANK(F:F,F97),0)</f>
        <v/>
      </c>
      <c r="M97" s="11">
        <f>IFERROR(1 - PERCENTRANK(G:G,G97),0)</f>
        <v/>
      </c>
      <c r="N97" s="11">
        <f>IFERROR(1 - PERCENTRANK(H:H,H97),0)</f>
        <v/>
      </c>
      <c r="O97" s="11">
        <f>IFERROR(PERCENTRANK(I:I,I97),0)</f>
        <v/>
      </c>
      <c r="P97" s="11">
        <f>IFERROR(1 - PERCENTRANK(J:J,J97),0)</f>
        <v/>
      </c>
      <c r="Q97" s="11">
        <f>IFERROR(PERCENTRANK(K:K,K97),0)</f>
        <v/>
      </c>
      <c r="R97" s="11">
        <f>L97*weight1+M97*weight2+N97*weight3+O97*weight4+P97*weight5+Q97*weight6</f>
        <v/>
      </c>
    </row>
    <row r="98" spans="1:18">
      <c r="A98" s="14">
        <f>RANK(R98,R:R)</f>
        <v/>
      </c>
      <c r="C98">
        <f>VLOOKUP(B98,'Input - companies list'!B:L,2,FALSE)</f>
        <v/>
      </c>
      <c r="D98">
        <f>VLOOKUP(B98,'Input - companies list'!B:L,11,FALSE)</f>
        <v/>
      </c>
      <c r="E98">
        <f>VLOOKUP(B98,'Input - companies list'!B:E,4,FALSE)</f>
        <v/>
      </c>
      <c r="F98" s="1">
        <f>SUMIFS('Input - target event report'!H:H,'Input - target event report'!B:B,B98,'Input - target event report'!D:D, "Private Investment")</f>
        <v/>
      </c>
      <c r="G98" s="30">
        <f>IF(I98&lt;2,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Investment"))/(I98-1))</f>
        <v/>
      </c>
      <c r="H9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8" s="30">
        <f>COUNTIFS('Input - target event report'!B:B,B98,'Input - target event report'!D:D, "Private Investment")</f>
        <v/>
      </c>
      <c r="J98">
        <f>INDEX('Input - companies list'!$1:$10000,MATCH(B98,'Input - companies list'!B:B,0),MATCH("Flow",'Input - companies list'!$1:$1,0 ))</f>
        <v/>
      </c>
      <c r="K98">
        <f>INDEX('Input - companies list'!$1:$10000,MATCH(B98,'Input - companies list'!B:B,0),MATCH("Inter-Cluster Connectivity",'Input - companies list'!$1:$1,0 ))</f>
        <v/>
      </c>
      <c r="L98" s="11">
        <f>IFERROR(PERCENTRANK(F:F,F98),0)</f>
        <v/>
      </c>
      <c r="M98" s="11">
        <f>IFERROR(1 - PERCENTRANK(G:G,G98),0)</f>
        <v/>
      </c>
      <c r="N98" s="11">
        <f>IFERROR(1 - PERCENTRANK(H:H,H98),0)</f>
        <v/>
      </c>
      <c r="O98" s="11">
        <f>IFERROR(PERCENTRANK(I:I,I98),0)</f>
        <v/>
      </c>
      <c r="P98" s="11">
        <f>IFERROR(1 - PERCENTRANK(J:J,J98),0)</f>
        <v/>
      </c>
      <c r="Q98" s="11">
        <f>IFERROR(PERCENTRANK(K:K,K98),0)</f>
        <v/>
      </c>
      <c r="R98" s="11">
        <f>L98*weight1+M98*weight2+N98*weight3+O98*weight4+P98*weight5+Q98*weight6</f>
        <v/>
      </c>
    </row>
    <row r="99" spans="1:18">
      <c r="A99" s="14">
        <f>RANK(R99,R:R)</f>
        <v/>
      </c>
      <c r="C99">
        <f>VLOOKUP(B99,'Input - companies list'!B:L,2,FALSE)</f>
        <v/>
      </c>
      <c r="D99">
        <f>VLOOKUP(B99,'Input - companies list'!B:L,11,FALSE)</f>
        <v/>
      </c>
      <c r="E99">
        <f>VLOOKUP(B99,'Input - companies list'!B:E,4,FALSE)</f>
        <v/>
      </c>
      <c r="F99" s="1">
        <f>SUMIFS('Input - target event report'!H:H,'Input - target event report'!B:B,B99,'Input - target event report'!D:D, "Private Investment")</f>
        <v/>
      </c>
      <c r="G99" s="30">
        <f>IF(I99&lt;2,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Investment"))/(I99-1))</f>
        <v/>
      </c>
      <c r="H9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99" s="30">
        <f>COUNTIFS('Input - target event report'!B:B,B99,'Input - target event report'!D:D, "Private Investment")</f>
        <v/>
      </c>
      <c r="J99">
        <f>INDEX('Input - companies list'!$1:$10000,MATCH(B99,'Input - companies list'!B:B,0),MATCH("Flow",'Input - companies list'!$1:$1,0 ))</f>
        <v/>
      </c>
      <c r="K99">
        <f>INDEX('Input - companies list'!$1:$10000,MATCH(B99,'Input - companies list'!B:B,0),MATCH("Inter-Cluster Connectivity",'Input - companies list'!$1:$1,0 ))</f>
        <v/>
      </c>
      <c r="L99" s="11">
        <f>IFERROR(PERCENTRANK(F:F,F99),0)</f>
        <v/>
      </c>
      <c r="M99" s="11">
        <f>IFERROR(1 - PERCENTRANK(G:G,G99),0)</f>
        <v/>
      </c>
      <c r="N99" s="11">
        <f>IFERROR(1 - PERCENTRANK(H:H,H99),0)</f>
        <v/>
      </c>
      <c r="O99" s="11">
        <f>IFERROR(PERCENTRANK(I:I,I99),0)</f>
        <v/>
      </c>
      <c r="P99" s="11">
        <f>IFERROR(1 - PERCENTRANK(J:J,J99),0)</f>
        <v/>
      </c>
      <c r="Q99" s="11">
        <f>IFERROR(PERCENTRANK(K:K,K99),0)</f>
        <v/>
      </c>
      <c r="R99" s="11">
        <f>L99*weight1+M99*weight2+N99*weight3+O99*weight4+P99*weight5+Q99*weight6</f>
        <v/>
      </c>
    </row>
    <row r="100" spans="1:18">
      <c r="A100" s="14">
        <f>RANK(R100,R:R)</f>
        <v/>
      </c>
      <c r="C100">
        <f>VLOOKUP(B100,'Input - companies list'!B:L,2,FALSE)</f>
        <v/>
      </c>
      <c r="D100">
        <f>VLOOKUP(B100,'Input - companies list'!B:L,11,FALSE)</f>
        <v/>
      </c>
      <c r="E100">
        <f>VLOOKUP(B100,'Input - companies list'!B:E,4,FALSE)</f>
        <v/>
      </c>
      <c r="F100" s="1">
        <f>SUMIFS('Input - target event report'!H:H,'Input - target event report'!B:B,B100,'Input - target event report'!D:D, "Private Investment")</f>
        <v/>
      </c>
      <c r="G100" s="30">
        <f>IF(I100&lt;2,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Investment"))/(I100-1))</f>
        <v/>
      </c>
      <c r="H10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0" s="30">
        <f>COUNTIFS('Input - target event report'!B:B,B100,'Input - target event report'!D:D, "Private Investment")</f>
        <v/>
      </c>
      <c r="J100">
        <f>INDEX('Input - companies list'!$1:$10000,MATCH(B100,'Input - companies list'!B:B,0),MATCH("Flow",'Input - companies list'!$1:$1,0 ))</f>
        <v/>
      </c>
      <c r="K100">
        <f>INDEX('Input - companies list'!$1:$10000,MATCH(B100,'Input - companies list'!B:B,0),MATCH("Inter-Cluster Connectivity",'Input - companies list'!$1:$1,0 ))</f>
        <v/>
      </c>
      <c r="L100" s="11">
        <f>IFERROR(PERCENTRANK(F:F,F100),0)</f>
        <v/>
      </c>
      <c r="M100" s="11">
        <f>IFERROR(1 - PERCENTRANK(G:G,G100),0)</f>
        <v/>
      </c>
      <c r="N100" s="11">
        <f>IFERROR(1 - PERCENTRANK(H:H,H100),0)</f>
        <v/>
      </c>
      <c r="O100" s="11">
        <f>IFERROR(PERCENTRANK(I:I,I100),0)</f>
        <v/>
      </c>
      <c r="P100" s="11">
        <f>IFERROR(1 - PERCENTRANK(J:J,J100),0)</f>
        <v/>
      </c>
      <c r="Q100" s="11">
        <f>IFERROR(PERCENTRANK(K:K,K100),0)</f>
        <v/>
      </c>
      <c r="R100" s="11">
        <f>L100*weight1+M100*weight2+N100*weight3+O100*weight4+P100*weight5+Q100*weight6</f>
        <v/>
      </c>
    </row>
    <row r="101" spans="1:18">
      <c r="A101" s="14">
        <f>RANK(R101,R:R)</f>
        <v/>
      </c>
      <c r="C101">
        <f>VLOOKUP(B101,'Input - companies list'!B:L,2,FALSE)</f>
        <v/>
      </c>
      <c r="D101">
        <f>VLOOKUP(B101,'Input - companies list'!B:L,11,FALSE)</f>
        <v/>
      </c>
      <c r="E101">
        <f>VLOOKUP(B101,'Input - companies list'!B:E,4,FALSE)</f>
        <v/>
      </c>
      <c r="F101" s="1">
        <f>SUMIFS('Input - target event report'!H:H,'Input - target event report'!B:B,B101,'Input - target event report'!D:D, "Private Investment")</f>
        <v/>
      </c>
      <c r="G101" s="30">
        <f>IF(I101&lt;2,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Investment"))/(I101-1))</f>
        <v/>
      </c>
      <c r="H10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1" s="30">
        <f>COUNTIFS('Input - target event report'!B:B,B101,'Input - target event report'!D:D, "Private Investment")</f>
        <v/>
      </c>
      <c r="J101">
        <f>INDEX('Input - companies list'!$1:$10000,MATCH(B101,'Input - companies list'!B:B,0),MATCH("Flow",'Input - companies list'!$1:$1,0 ))</f>
        <v/>
      </c>
      <c r="K101">
        <f>INDEX('Input - companies list'!$1:$10000,MATCH(B101,'Input - companies list'!B:B,0),MATCH("Inter-Cluster Connectivity",'Input - companies list'!$1:$1,0 ))</f>
        <v/>
      </c>
      <c r="L101" s="11">
        <f>IFERROR(PERCENTRANK(F:F,F101),0)</f>
        <v/>
      </c>
      <c r="M101" s="11">
        <f>IFERROR(1 - PERCENTRANK(G:G,G101),0)</f>
        <v/>
      </c>
      <c r="N101" s="11">
        <f>IFERROR(1 - PERCENTRANK(H:H,H101),0)</f>
        <v/>
      </c>
      <c r="O101" s="11">
        <f>IFERROR(PERCENTRANK(I:I,I101),0)</f>
        <v/>
      </c>
      <c r="P101" s="11">
        <f>IFERROR(1 - PERCENTRANK(J:J,J101),0)</f>
        <v/>
      </c>
      <c r="Q101" s="11">
        <f>IFERROR(PERCENTRANK(K:K,K101),0)</f>
        <v/>
      </c>
      <c r="R101" s="11">
        <f>L101*weight1+M101*weight2+N101*weight3+O101*weight4+P101*weight5+Q101*weight6</f>
        <v/>
      </c>
    </row>
    <row r="102" spans="1:18">
      <c r="A102" s="14">
        <f>RANK(R102,R:R)</f>
        <v/>
      </c>
      <c r="C102">
        <f>VLOOKUP(B102,'Input - companies list'!B:L,2,FALSE)</f>
        <v/>
      </c>
      <c r="D102">
        <f>VLOOKUP(B102,'Input - companies list'!B:L,11,FALSE)</f>
        <v/>
      </c>
      <c r="E102">
        <f>VLOOKUP(B102,'Input - companies list'!B:E,4,FALSE)</f>
        <v/>
      </c>
      <c r="F102" s="1">
        <f>SUMIFS('Input - target event report'!H:H,'Input - target event report'!B:B,B102,'Input - target event report'!D:D, "Private Investment")</f>
        <v/>
      </c>
      <c r="G102" s="30">
        <f>IF(I102&lt;2,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Investment"))/(I102-1))</f>
        <v/>
      </c>
      <c r="H10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2" s="30">
        <f>COUNTIFS('Input - target event report'!B:B,B102,'Input - target event report'!D:D, "Private Investment")</f>
        <v/>
      </c>
      <c r="J102">
        <f>INDEX('Input - companies list'!$1:$10000,MATCH(B102,'Input - companies list'!B:B,0),MATCH("Flow",'Input - companies list'!$1:$1,0 ))</f>
        <v/>
      </c>
      <c r="K102">
        <f>INDEX('Input - companies list'!$1:$10000,MATCH(B102,'Input - companies list'!B:B,0),MATCH("Inter-Cluster Connectivity",'Input - companies list'!$1:$1,0 ))</f>
        <v/>
      </c>
      <c r="L102" s="11">
        <f>IFERROR(PERCENTRANK(F:F,F102),0)</f>
        <v/>
      </c>
      <c r="M102" s="11">
        <f>IFERROR(1 - PERCENTRANK(G:G,G102),0)</f>
        <v/>
      </c>
      <c r="N102" s="11">
        <f>IFERROR(1 - PERCENTRANK(H:H,H102),0)</f>
        <v/>
      </c>
      <c r="O102" s="11">
        <f>IFERROR(PERCENTRANK(I:I,I102),0)</f>
        <v/>
      </c>
      <c r="P102" s="11">
        <f>IFERROR(1 - PERCENTRANK(J:J,J102),0)</f>
        <v/>
      </c>
      <c r="Q102" s="11">
        <f>IFERROR(PERCENTRANK(K:K,K102),0)</f>
        <v/>
      </c>
      <c r="R102" s="11">
        <f>L102*weight1+M102*weight2+N102*weight3+O102*weight4+P102*weight5+Q102*weight6</f>
        <v/>
      </c>
    </row>
    <row r="103" spans="1:18">
      <c r="A103" s="14">
        <f>RANK(R103,R:R)</f>
        <v/>
      </c>
      <c r="C103">
        <f>VLOOKUP(B103,'Input - companies list'!B:L,2,FALSE)</f>
        <v/>
      </c>
      <c r="D103">
        <f>VLOOKUP(B103,'Input - companies list'!B:L,11,FALSE)</f>
        <v/>
      </c>
      <c r="E103">
        <f>VLOOKUP(B103,'Input - companies list'!B:E,4,FALSE)</f>
        <v/>
      </c>
      <c r="F103" s="1">
        <f>SUMIFS('Input - target event report'!H:H,'Input - target event report'!B:B,B103,'Input - target event report'!D:D, "Private Investment")</f>
        <v/>
      </c>
      <c r="G103" s="30">
        <f>IF(I103&lt;2,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Investment"))/(I103-1))</f>
        <v/>
      </c>
      <c r="H10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3" s="30">
        <f>COUNTIFS('Input - target event report'!B:B,B103,'Input - target event report'!D:D, "Private Investment")</f>
        <v/>
      </c>
      <c r="J103">
        <f>INDEX('Input - companies list'!$1:$10000,MATCH(B103,'Input - companies list'!B:B,0),MATCH("Flow",'Input - companies list'!$1:$1,0 ))</f>
        <v/>
      </c>
      <c r="K103">
        <f>INDEX('Input - companies list'!$1:$10000,MATCH(B103,'Input - companies list'!B:B,0),MATCH("Inter-Cluster Connectivity",'Input - companies list'!$1:$1,0 ))</f>
        <v/>
      </c>
      <c r="L103" s="11">
        <f>IFERROR(PERCENTRANK(F:F,F103),0)</f>
        <v/>
      </c>
      <c r="M103" s="11">
        <f>IFERROR(1 - PERCENTRANK(G:G,G103),0)</f>
        <v/>
      </c>
      <c r="N103" s="11">
        <f>IFERROR(1 - PERCENTRANK(H:H,H103),0)</f>
        <v/>
      </c>
      <c r="O103" s="11">
        <f>IFERROR(PERCENTRANK(I:I,I103),0)</f>
        <v/>
      </c>
      <c r="P103" s="11">
        <f>IFERROR(1 - PERCENTRANK(J:J,J103),0)</f>
        <v/>
      </c>
      <c r="Q103" s="11">
        <f>IFERROR(PERCENTRANK(K:K,K103),0)</f>
        <v/>
      </c>
      <c r="R103" s="11">
        <f>L103*weight1+M103*weight2+N103*weight3+O103*weight4+P103*weight5+Q103*weight6</f>
        <v/>
      </c>
    </row>
    <row r="104" spans="1:18">
      <c r="A104" s="14">
        <f>RANK(R104,R:R)</f>
        <v/>
      </c>
      <c r="C104">
        <f>VLOOKUP(B104,'Input - companies list'!B:L,2,FALSE)</f>
        <v/>
      </c>
      <c r="D104">
        <f>VLOOKUP(B104,'Input - companies list'!B:L,11,FALSE)</f>
        <v/>
      </c>
      <c r="E104">
        <f>VLOOKUP(B104,'Input - companies list'!B:E,4,FALSE)</f>
        <v/>
      </c>
      <c r="F104" s="1">
        <f>SUMIFS('Input - target event report'!H:H,'Input - target event report'!B:B,B104,'Input - target event report'!D:D, "Private Investment")</f>
        <v/>
      </c>
      <c r="G104" s="30">
        <f>IF(I104&lt;2,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Investment"))/(I104-1))</f>
        <v/>
      </c>
      <c r="H10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4" s="30">
        <f>COUNTIFS('Input - target event report'!B:B,B104,'Input - target event report'!D:D, "Private Investment")</f>
        <v/>
      </c>
      <c r="J104">
        <f>INDEX('Input - companies list'!$1:$10000,MATCH(B104,'Input - companies list'!B:B,0),MATCH("Flow",'Input - companies list'!$1:$1,0 ))</f>
        <v/>
      </c>
      <c r="K104">
        <f>INDEX('Input - companies list'!$1:$10000,MATCH(B104,'Input - companies list'!B:B,0),MATCH("Inter-Cluster Connectivity",'Input - companies list'!$1:$1,0 ))</f>
        <v/>
      </c>
      <c r="L104" s="11">
        <f>IFERROR(PERCENTRANK(F:F,F104),0)</f>
        <v/>
      </c>
      <c r="M104" s="11">
        <f>IFERROR(1 - PERCENTRANK(G:G,G104),0)</f>
        <v/>
      </c>
      <c r="N104" s="11">
        <f>IFERROR(1 - PERCENTRANK(H:H,H104),0)</f>
        <v/>
      </c>
      <c r="O104" s="11">
        <f>IFERROR(PERCENTRANK(I:I,I104),0)</f>
        <v/>
      </c>
      <c r="P104" s="11">
        <f>IFERROR(1 - PERCENTRANK(J:J,J104),0)</f>
        <v/>
      </c>
      <c r="Q104" s="11">
        <f>IFERROR(PERCENTRANK(K:K,K104),0)</f>
        <v/>
      </c>
      <c r="R104" s="11">
        <f>L104*weight1+M104*weight2+N104*weight3+O104*weight4+P104*weight5+Q104*weight6</f>
        <v/>
      </c>
    </row>
    <row r="105" spans="1:18">
      <c r="A105" s="14">
        <f>RANK(R105,R:R)</f>
        <v/>
      </c>
      <c r="C105">
        <f>VLOOKUP(B105,'Input - companies list'!B:L,2,FALSE)</f>
        <v/>
      </c>
      <c r="D105">
        <f>VLOOKUP(B105,'Input - companies list'!B:L,11,FALSE)</f>
        <v/>
      </c>
      <c r="E105">
        <f>VLOOKUP(B105,'Input - companies list'!B:E,4,FALSE)</f>
        <v/>
      </c>
      <c r="F105" s="1">
        <f>SUMIFS('Input - target event report'!H:H,'Input - target event report'!B:B,B105,'Input - target event report'!D:D, "Private Investment")</f>
        <v/>
      </c>
      <c r="G105" s="30">
        <f>IF(I105&lt;2,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Investment"))/(I105-1))</f>
        <v/>
      </c>
      <c r="H10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5" s="30">
        <f>COUNTIFS('Input - target event report'!B:B,B105,'Input - target event report'!D:D, "Private Investment")</f>
        <v/>
      </c>
      <c r="J105">
        <f>INDEX('Input - companies list'!$1:$10000,MATCH(B105,'Input - companies list'!B:B,0),MATCH("Flow",'Input - companies list'!$1:$1,0 ))</f>
        <v/>
      </c>
      <c r="K105">
        <f>INDEX('Input - companies list'!$1:$10000,MATCH(B105,'Input - companies list'!B:B,0),MATCH("Inter-Cluster Connectivity",'Input - companies list'!$1:$1,0 ))</f>
        <v/>
      </c>
      <c r="L105" s="11">
        <f>IFERROR(PERCENTRANK(F:F,F105),0)</f>
        <v/>
      </c>
      <c r="M105" s="11">
        <f>IFERROR(1 - PERCENTRANK(G:G,G105),0)</f>
        <v/>
      </c>
      <c r="N105" s="11">
        <f>IFERROR(1 - PERCENTRANK(H:H,H105),0)</f>
        <v/>
      </c>
      <c r="O105" s="11">
        <f>IFERROR(PERCENTRANK(I:I,I105),0)</f>
        <v/>
      </c>
      <c r="P105" s="11">
        <f>IFERROR(1 - PERCENTRANK(J:J,J105),0)</f>
        <v/>
      </c>
      <c r="Q105" s="11">
        <f>IFERROR(PERCENTRANK(K:K,K105),0)</f>
        <v/>
      </c>
      <c r="R105" s="11">
        <f>L105*weight1+M105*weight2+N105*weight3+O105*weight4+P105*weight5+Q105*weight6</f>
        <v/>
      </c>
    </row>
    <row r="106" spans="1:18">
      <c r="A106" s="14">
        <f>RANK(R106,R:R)</f>
        <v/>
      </c>
      <c r="C106">
        <f>VLOOKUP(B106,'Input - companies list'!B:L,2,FALSE)</f>
        <v/>
      </c>
      <c r="D106">
        <f>VLOOKUP(B106,'Input - companies list'!B:L,11,FALSE)</f>
        <v/>
      </c>
      <c r="E106">
        <f>VLOOKUP(B106,'Input - companies list'!B:E,4,FALSE)</f>
        <v/>
      </c>
      <c r="F106" s="1">
        <f>SUMIFS('Input - target event report'!H:H,'Input - target event report'!B:B,B106,'Input - target event report'!D:D, "Private Investment")</f>
        <v/>
      </c>
      <c r="G106" s="30">
        <f>IF(I106&lt;2,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Investment"))/(I106-1))</f>
        <v/>
      </c>
      <c r="H10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6" s="30">
        <f>COUNTIFS('Input - target event report'!B:B,B106,'Input - target event report'!D:D, "Private Investment")</f>
        <v/>
      </c>
      <c r="J106">
        <f>INDEX('Input - companies list'!$1:$10000,MATCH(B106,'Input - companies list'!B:B,0),MATCH("Flow",'Input - companies list'!$1:$1,0 ))</f>
        <v/>
      </c>
      <c r="K106">
        <f>INDEX('Input - companies list'!$1:$10000,MATCH(B106,'Input - companies list'!B:B,0),MATCH("Inter-Cluster Connectivity",'Input - companies list'!$1:$1,0 ))</f>
        <v/>
      </c>
      <c r="L106" s="11">
        <f>IFERROR(PERCENTRANK(F:F,F106),0)</f>
        <v/>
      </c>
      <c r="M106" s="11">
        <f>IFERROR(1 - PERCENTRANK(G:G,G106),0)</f>
        <v/>
      </c>
      <c r="N106" s="11">
        <f>IFERROR(1 - PERCENTRANK(H:H,H106),0)</f>
        <v/>
      </c>
      <c r="O106" s="11">
        <f>IFERROR(PERCENTRANK(I:I,I106),0)</f>
        <v/>
      </c>
      <c r="P106" s="11">
        <f>IFERROR(1 - PERCENTRANK(J:J,J106),0)</f>
        <v/>
      </c>
      <c r="Q106" s="11">
        <f>IFERROR(PERCENTRANK(K:K,K106),0)</f>
        <v/>
      </c>
      <c r="R106" s="11">
        <f>L106*weight1+M106*weight2+N106*weight3+O106*weight4+P106*weight5+Q106*weight6</f>
        <v/>
      </c>
    </row>
    <row r="107" spans="1:18">
      <c r="A107" s="14">
        <f>RANK(R107,R:R)</f>
        <v/>
      </c>
      <c r="C107">
        <f>VLOOKUP(B107,'Input - companies list'!B:L,2,FALSE)</f>
        <v/>
      </c>
      <c r="D107">
        <f>VLOOKUP(B107,'Input - companies list'!B:L,11,FALSE)</f>
        <v/>
      </c>
      <c r="E107">
        <f>VLOOKUP(B107,'Input - companies list'!B:E,4,FALSE)</f>
        <v/>
      </c>
      <c r="F107" s="1">
        <f>SUMIFS('Input - target event report'!H:H,'Input - target event report'!B:B,B107,'Input - target event report'!D:D, "Private Investment")</f>
        <v/>
      </c>
      <c r="G107" s="30">
        <f>IF(I107&lt;2,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Investment"))/(I107-1))</f>
        <v/>
      </c>
      <c r="H10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7" s="30">
        <f>COUNTIFS('Input - target event report'!B:B,B107,'Input - target event report'!D:D, "Private Investment")</f>
        <v/>
      </c>
      <c r="J107">
        <f>INDEX('Input - companies list'!$1:$10000,MATCH(B107,'Input - companies list'!B:B,0),MATCH("Flow",'Input - companies list'!$1:$1,0 ))</f>
        <v/>
      </c>
      <c r="K107">
        <f>INDEX('Input - companies list'!$1:$10000,MATCH(B107,'Input - companies list'!B:B,0),MATCH("Inter-Cluster Connectivity",'Input - companies list'!$1:$1,0 ))</f>
        <v/>
      </c>
      <c r="L107" s="11">
        <f>IFERROR(PERCENTRANK(F:F,F107),0)</f>
        <v/>
      </c>
      <c r="M107" s="11">
        <f>IFERROR(1 - PERCENTRANK(G:G,G107),0)</f>
        <v/>
      </c>
      <c r="N107" s="11">
        <f>IFERROR(1 - PERCENTRANK(H:H,H107),0)</f>
        <v/>
      </c>
      <c r="O107" s="11">
        <f>IFERROR(PERCENTRANK(I:I,I107),0)</f>
        <v/>
      </c>
      <c r="P107" s="11">
        <f>IFERROR(1 - PERCENTRANK(J:J,J107),0)</f>
        <v/>
      </c>
      <c r="Q107" s="11">
        <f>IFERROR(PERCENTRANK(K:K,K107),0)</f>
        <v/>
      </c>
      <c r="R107" s="11">
        <f>L107*weight1+M107*weight2+N107*weight3+O107*weight4+P107*weight5+Q107*weight6</f>
        <v/>
      </c>
    </row>
    <row r="108" spans="1:18">
      <c r="A108" s="14">
        <f>RANK(R108,R:R)</f>
        <v/>
      </c>
      <c r="C108">
        <f>VLOOKUP(B108,'Input - companies list'!B:L,2,FALSE)</f>
        <v/>
      </c>
      <c r="D108">
        <f>VLOOKUP(B108,'Input - companies list'!B:L,11,FALSE)</f>
        <v/>
      </c>
      <c r="E108">
        <f>VLOOKUP(B108,'Input - companies list'!B:E,4,FALSE)</f>
        <v/>
      </c>
      <c r="F108" s="1">
        <f>SUMIFS('Input - target event report'!H:H,'Input - target event report'!B:B,B108,'Input - target event report'!D:D, "Private Investment")</f>
        <v/>
      </c>
      <c r="G108" s="30">
        <f>IF(I108&lt;2,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Investment"))/(I108-1))</f>
        <v/>
      </c>
      <c r="H10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8" s="30">
        <f>COUNTIFS('Input - target event report'!B:B,B108,'Input - target event report'!D:D, "Private Investment")</f>
        <v/>
      </c>
      <c r="J108">
        <f>INDEX('Input - companies list'!$1:$10000,MATCH(B108,'Input - companies list'!B:B,0),MATCH("Flow",'Input - companies list'!$1:$1,0 ))</f>
        <v/>
      </c>
      <c r="K108">
        <f>INDEX('Input - companies list'!$1:$10000,MATCH(B108,'Input - companies list'!B:B,0),MATCH("Inter-Cluster Connectivity",'Input - companies list'!$1:$1,0 ))</f>
        <v/>
      </c>
      <c r="L108" s="11">
        <f>IFERROR(PERCENTRANK(F:F,F108),0)</f>
        <v/>
      </c>
      <c r="M108" s="11">
        <f>IFERROR(1 - PERCENTRANK(G:G,G108),0)</f>
        <v/>
      </c>
      <c r="N108" s="11">
        <f>IFERROR(1 - PERCENTRANK(H:H,H108),0)</f>
        <v/>
      </c>
      <c r="O108" s="11">
        <f>IFERROR(PERCENTRANK(I:I,I108),0)</f>
        <v/>
      </c>
      <c r="P108" s="11">
        <f>IFERROR(1 - PERCENTRANK(J:J,J108),0)</f>
        <v/>
      </c>
      <c r="Q108" s="11">
        <f>IFERROR(PERCENTRANK(K:K,K108),0)</f>
        <v/>
      </c>
      <c r="R108" s="11">
        <f>L108*weight1+M108*weight2+N108*weight3+O108*weight4+P108*weight5+Q108*weight6</f>
        <v/>
      </c>
    </row>
    <row r="109" spans="1:18">
      <c r="A109" s="14">
        <f>RANK(R109,R:R)</f>
        <v/>
      </c>
      <c r="C109">
        <f>VLOOKUP(B109,'Input - companies list'!B:L,2,FALSE)</f>
        <v/>
      </c>
      <c r="D109">
        <f>VLOOKUP(B109,'Input - companies list'!B:L,11,FALSE)</f>
        <v/>
      </c>
      <c r="E109">
        <f>VLOOKUP(B109,'Input - companies list'!B:E,4,FALSE)</f>
        <v/>
      </c>
      <c r="F109" s="1">
        <f>SUMIFS('Input - target event report'!H:H,'Input - target event report'!B:B,B109,'Input - target event report'!D:D, "Private Investment")</f>
        <v/>
      </c>
      <c r="G109" s="30">
        <f>IF(I109&lt;2,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Investment"))/(I109-1))</f>
        <v/>
      </c>
      <c r="H10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09" s="30">
        <f>COUNTIFS('Input - target event report'!B:B,B109,'Input - target event report'!D:D, "Private Investment")</f>
        <v/>
      </c>
      <c r="J109">
        <f>INDEX('Input - companies list'!$1:$10000,MATCH(B109,'Input - companies list'!B:B,0),MATCH("Flow",'Input - companies list'!$1:$1,0 ))</f>
        <v/>
      </c>
      <c r="K109">
        <f>INDEX('Input - companies list'!$1:$10000,MATCH(B109,'Input - companies list'!B:B,0),MATCH("Inter-Cluster Connectivity",'Input - companies list'!$1:$1,0 ))</f>
        <v/>
      </c>
      <c r="L109" s="11">
        <f>IFERROR(PERCENTRANK(F:F,F109),0)</f>
        <v/>
      </c>
      <c r="M109" s="11">
        <f>IFERROR(1 - PERCENTRANK(G:G,G109),0)</f>
        <v/>
      </c>
      <c r="N109" s="11">
        <f>IFERROR(1 - PERCENTRANK(H:H,H109),0)</f>
        <v/>
      </c>
      <c r="O109" s="11">
        <f>IFERROR(PERCENTRANK(I:I,I109),0)</f>
        <v/>
      </c>
      <c r="P109" s="11">
        <f>IFERROR(1 - PERCENTRANK(J:J,J109),0)</f>
        <v/>
      </c>
      <c r="Q109" s="11">
        <f>IFERROR(PERCENTRANK(K:K,K109),0)</f>
        <v/>
      </c>
      <c r="R109" s="11">
        <f>L109*weight1+M109*weight2+N109*weight3+O109*weight4+P109*weight5+Q109*weight6</f>
        <v/>
      </c>
    </row>
    <row r="110" spans="1:18">
      <c r="A110" s="14">
        <f>RANK(R110,R:R)</f>
        <v/>
      </c>
      <c r="C110">
        <f>VLOOKUP(B110,'Input - companies list'!B:L,2,FALSE)</f>
        <v/>
      </c>
      <c r="D110">
        <f>VLOOKUP(B110,'Input - companies list'!B:L,11,FALSE)</f>
        <v/>
      </c>
      <c r="E110">
        <f>VLOOKUP(B110,'Input - companies list'!B:E,4,FALSE)</f>
        <v/>
      </c>
      <c r="F110" s="1">
        <f>SUMIFS('Input - target event report'!H:H,'Input - target event report'!B:B,B110,'Input - target event report'!D:D, "Private Investment")</f>
        <v/>
      </c>
      <c r="G110" s="30">
        <f>IF(I110&lt;2,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Investment"))/(I110-1))</f>
        <v/>
      </c>
      <c r="H11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0" s="30">
        <f>COUNTIFS('Input - target event report'!B:B,B110,'Input - target event report'!D:D, "Private Investment")</f>
        <v/>
      </c>
      <c r="J110">
        <f>INDEX('Input - companies list'!$1:$10000,MATCH(B110,'Input - companies list'!B:B,0),MATCH("Flow",'Input - companies list'!$1:$1,0 ))</f>
        <v/>
      </c>
      <c r="K110">
        <f>INDEX('Input - companies list'!$1:$10000,MATCH(B110,'Input - companies list'!B:B,0),MATCH("Inter-Cluster Connectivity",'Input - companies list'!$1:$1,0 ))</f>
        <v/>
      </c>
      <c r="L110" s="11">
        <f>IFERROR(PERCENTRANK(F:F,F110),0)</f>
        <v/>
      </c>
      <c r="M110" s="11">
        <f>IFERROR(1 - PERCENTRANK(G:G,G110),0)</f>
        <v/>
      </c>
      <c r="N110" s="11">
        <f>IFERROR(1 - PERCENTRANK(H:H,H110),0)</f>
        <v/>
      </c>
      <c r="O110" s="11">
        <f>IFERROR(PERCENTRANK(I:I,I110),0)</f>
        <v/>
      </c>
      <c r="P110" s="11">
        <f>IFERROR(1 - PERCENTRANK(J:J,J110),0)</f>
        <v/>
      </c>
      <c r="Q110" s="11">
        <f>IFERROR(PERCENTRANK(K:K,K110),0)</f>
        <v/>
      </c>
      <c r="R110" s="11">
        <f>L110*weight1+M110*weight2+N110*weight3+O110*weight4+P110*weight5+Q110*weight6</f>
        <v/>
      </c>
    </row>
    <row r="111" spans="1:18">
      <c r="A111" s="14">
        <f>RANK(R111,R:R)</f>
        <v/>
      </c>
      <c r="C111">
        <f>VLOOKUP(B111,'Input - companies list'!B:L,2,FALSE)</f>
        <v/>
      </c>
      <c r="D111">
        <f>VLOOKUP(B111,'Input - companies list'!B:L,11,FALSE)</f>
        <v/>
      </c>
      <c r="E111">
        <f>VLOOKUP(B111,'Input - companies list'!B:E,4,FALSE)</f>
        <v/>
      </c>
      <c r="F111" s="1">
        <f>SUMIFS('Input - target event report'!H:H,'Input - target event report'!B:B,B111,'Input - target event report'!D:D, "Private Investment")</f>
        <v/>
      </c>
      <c r="G111" s="30">
        <f>IF(I111&lt;2,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Investment"))/(I111-1))</f>
        <v/>
      </c>
      <c r="H11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1" s="30">
        <f>COUNTIFS('Input - target event report'!B:B,B111,'Input - target event report'!D:D, "Private Investment")</f>
        <v/>
      </c>
      <c r="J111">
        <f>INDEX('Input - companies list'!$1:$10000,MATCH(B111,'Input - companies list'!B:B,0),MATCH("Flow",'Input - companies list'!$1:$1,0 ))</f>
        <v/>
      </c>
      <c r="K111">
        <f>INDEX('Input - companies list'!$1:$10000,MATCH(B111,'Input - companies list'!B:B,0),MATCH("Inter-Cluster Connectivity",'Input - companies list'!$1:$1,0 ))</f>
        <v/>
      </c>
      <c r="L111" s="11">
        <f>IFERROR(PERCENTRANK(F:F,F111),0)</f>
        <v/>
      </c>
      <c r="M111" s="11">
        <f>IFERROR(1 - PERCENTRANK(G:G,G111),0)</f>
        <v/>
      </c>
      <c r="N111" s="11">
        <f>IFERROR(1 - PERCENTRANK(H:H,H111),0)</f>
        <v/>
      </c>
      <c r="O111" s="11">
        <f>IFERROR(PERCENTRANK(I:I,I111),0)</f>
        <v/>
      </c>
      <c r="P111" s="11">
        <f>IFERROR(1 - PERCENTRANK(J:J,J111),0)</f>
        <v/>
      </c>
      <c r="Q111" s="11">
        <f>IFERROR(PERCENTRANK(K:K,K111),0)</f>
        <v/>
      </c>
      <c r="R111" s="11">
        <f>L111*weight1+M111*weight2+N111*weight3+O111*weight4+P111*weight5+Q111*weight6</f>
        <v/>
      </c>
    </row>
    <row r="112" spans="1:18">
      <c r="A112" s="14">
        <f>RANK(R112,R:R)</f>
        <v/>
      </c>
      <c r="C112">
        <f>VLOOKUP(B112,'Input - companies list'!B:L,2,FALSE)</f>
        <v/>
      </c>
      <c r="D112">
        <f>VLOOKUP(B112,'Input - companies list'!B:L,11,FALSE)</f>
        <v/>
      </c>
      <c r="E112">
        <f>VLOOKUP(B112,'Input - companies list'!B:E,4,FALSE)</f>
        <v/>
      </c>
      <c r="F112" s="1">
        <f>SUMIFS('Input - target event report'!H:H,'Input - target event report'!B:B,B112,'Input - target event report'!D:D, "Private Investment")</f>
        <v/>
      </c>
      <c r="G112" s="30">
        <f>IF(I112&lt;2,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Investment"))/(I112-1))</f>
        <v/>
      </c>
      <c r="H11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2" s="30">
        <f>COUNTIFS('Input - target event report'!B:B,B112,'Input - target event report'!D:D, "Private Investment")</f>
        <v/>
      </c>
      <c r="J112">
        <f>INDEX('Input - companies list'!$1:$10000,MATCH(B112,'Input - companies list'!B:B,0),MATCH("Flow",'Input - companies list'!$1:$1,0 ))</f>
        <v/>
      </c>
      <c r="K112">
        <f>INDEX('Input - companies list'!$1:$10000,MATCH(B112,'Input - companies list'!B:B,0),MATCH("Inter-Cluster Connectivity",'Input - companies list'!$1:$1,0 ))</f>
        <v/>
      </c>
      <c r="L112" s="11">
        <f>IFERROR(PERCENTRANK(F:F,F112),0)</f>
        <v/>
      </c>
      <c r="M112" s="11">
        <f>IFERROR(1 - PERCENTRANK(G:G,G112),0)</f>
        <v/>
      </c>
      <c r="N112" s="11">
        <f>IFERROR(1 - PERCENTRANK(H:H,H112),0)</f>
        <v/>
      </c>
      <c r="O112" s="11">
        <f>IFERROR(PERCENTRANK(I:I,I112),0)</f>
        <v/>
      </c>
      <c r="P112" s="11">
        <f>IFERROR(1 - PERCENTRANK(J:J,J112),0)</f>
        <v/>
      </c>
      <c r="Q112" s="11">
        <f>IFERROR(PERCENTRANK(K:K,K112),0)</f>
        <v/>
      </c>
      <c r="R112" s="11">
        <f>L112*weight1+M112*weight2+N112*weight3+O112*weight4+P112*weight5+Q112*weight6</f>
        <v/>
      </c>
    </row>
    <row r="113" spans="1:18">
      <c r="A113" s="14">
        <f>RANK(R113,R:R)</f>
        <v/>
      </c>
      <c r="C113">
        <f>VLOOKUP(B113,'Input - companies list'!B:L,2,FALSE)</f>
        <v/>
      </c>
      <c r="D113">
        <f>VLOOKUP(B113,'Input - companies list'!B:L,11,FALSE)</f>
        <v/>
      </c>
      <c r="E113">
        <f>VLOOKUP(B113,'Input - companies list'!B:E,4,FALSE)</f>
        <v/>
      </c>
      <c r="F113" s="1">
        <f>SUMIFS('Input - target event report'!H:H,'Input - target event report'!B:B,B113,'Input - target event report'!D:D, "Private Investment")</f>
        <v/>
      </c>
      <c r="G113" s="30">
        <f>IF(I113&lt;2,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Investment"))/(I113-1))</f>
        <v/>
      </c>
      <c r="H11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3" s="30">
        <f>COUNTIFS('Input - target event report'!B:B,B113,'Input - target event report'!D:D, "Private Investment")</f>
        <v/>
      </c>
      <c r="J113">
        <f>INDEX('Input - companies list'!$1:$10000,MATCH(B113,'Input - companies list'!B:B,0),MATCH("Flow",'Input - companies list'!$1:$1,0 ))</f>
        <v/>
      </c>
      <c r="K113">
        <f>INDEX('Input - companies list'!$1:$10000,MATCH(B113,'Input - companies list'!B:B,0),MATCH("Inter-Cluster Connectivity",'Input - companies list'!$1:$1,0 ))</f>
        <v/>
      </c>
      <c r="L113" s="11">
        <f>IFERROR(PERCENTRANK(F:F,F113),0)</f>
        <v/>
      </c>
      <c r="M113" s="11">
        <f>IFERROR(1 - PERCENTRANK(G:G,G113),0)</f>
        <v/>
      </c>
      <c r="N113" s="11">
        <f>IFERROR(1 - PERCENTRANK(H:H,H113),0)</f>
        <v/>
      </c>
      <c r="O113" s="11">
        <f>IFERROR(PERCENTRANK(I:I,I113),0)</f>
        <v/>
      </c>
      <c r="P113" s="11">
        <f>IFERROR(1 - PERCENTRANK(J:J,J113),0)</f>
        <v/>
      </c>
      <c r="Q113" s="11">
        <f>IFERROR(PERCENTRANK(K:K,K113),0)</f>
        <v/>
      </c>
      <c r="R113" s="11">
        <f>L113*weight1+M113*weight2+N113*weight3+O113*weight4+P113*weight5+Q113*weight6</f>
        <v/>
      </c>
    </row>
    <row r="114" spans="1:18">
      <c r="A114" s="14">
        <f>RANK(R114,R:R)</f>
        <v/>
      </c>
      <c r="C114">
        <f>VLOOKUP(B114,'Input - companies list'!B:L,2,FALSE)</f>
        <v/>
      </c>
      <c r="D114">
        <f>VLOOKUP(B114,'Input - companies list'!B:L,11,FALSE)</f>
        <v/>
      </c>
      <c r="E114">
        <f>VLOOKUP(B114,'Input - companies list'!B:E,4,FALSE)</f>
        <v/>
      </c>
      <c r="F114" s="1">
        <f>SUMIFS('Input - target event report'!H:H,'Input - target event report'!B:B,B114,'Input - target event report'!D:D, "Private Investment")</f>
        <v/>
      </c>
      <c r="G114" s="30">
        <f>IF(I114&lt;2,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Investment"))/(I114-1))</f>
        <v/>
      </c>
      <c r="H11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4" s="30">
        <f>COUNTIFS('Input - target event report'!B:B,B114,'Input - target event report'!D:D, "Private Investment")</f>
        <v/>
      </c>
      <c r="J114">
        <f>INDEX('Input - companies list'!$1:$10000,MATCH(B114,'Input - companies list'!B:B,0),MATCH("Flow",'Input - companies list'!$1:$1,0 ))</f>
        <v/>
      </c>
      <c r="K114">
        <f>INDEX('Input - companies list'!$1:$10000,MATCH(B114,'Input - companies list'!B:B,0),MATCH("Inter-Cluster Connectivity",'Input - companies list'!$1:$1,0 ))</f>
        <v/>
      </c>
      <c r="L114" s="11">
        <f>IFERROR(PERCENTRANK(F:F,F114),0)</f>
        <v/>
      </c>
      <c r="M114" s="11">
        <f>IFERROR(1 - PERCENTRANK(G:G,G114),0)</f>
        <v/>
      </c>
      <c r="N114" s="11">
        <f>IFERROR(1 - PERCENTRANK(H:H,H114),0)</f>
        <v/>
      </c>
      <c r="O114" s="11">
        <f>IFERROR(PERCENTRANK(I:I,I114),0)</f>
        <v/>
      </c>
      <c r="P114" s="11">
        <f>IFERROR(1 - PERCENTRANK(J:J,J114),0)</f>
        <v/>
      </c>
      <c r="Q114" s="11">
        <f>IFERROR(PERCENTRANK(K:K,K114),0)</f>
        <v/>
      </c>
      <c r="R114" s="11">
        <f>L114*weight1+M114*weight2+N114*weight3+O114*weight4+P114*weight5+Q114*weight6</f>
        <v/>
      </c>
    </row>
    <row r="115" spans="1:18">
      <c r="A115" s="14">
        <f>RANK(R115,R:R)</f>
        <v/>
      </c>
      <c r="C115">
        <f>VLOOKUP(B115,'Input - companies list'!B:L,2,FALSE)</f>
        <v/>
      </c>
      <c r="D115">
        <f>VLOOKUP(B115,'Input - companies list'!B:L,11,FALSE)</f>
        <v/>
      </c>
      <c r="E115">
        <f>VLOOKUP(B115,'Input - companies list'!B:E,4,FALSE)</f>
        <v/>
      </c>
      <c r="F115" s="1">
        <f>SUMIFS('Input - target event report'!H:H,'Input - target event report'!B:B,B115,'Input - target event report'!D:D, "Private Investment")</f>
        <v/>
      </c>
      <c r="G115" s="30">
        <f>IF(I115&lt;2,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Investment"))/(I115-1))</f>
        <v/>
      </c>
      <c r="H11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5" s="30">
        <f>COUNTIFS('Input - target event report'!B:B,B115,'Input - target event report'!D:D, "Private Investment")</f>
        <v/>
      </c>
      <c r="J115">
        <f>INDEX('Input - companies list'!$1:$10000,MATCH(B115,'Input - companies list'!B:B,0),MATCH("Flow",'Input - companies list'!$1:$1,0 ))</f>
        <v/>
      </c>
      <c r="K115">
        <f>INDEX('Input - companies list'!$1:$10000,MATCH(B115,'Input - companies list'!B:B,0),MATCH("Inter-Cluster Connectivity",'Input - companies list'!$1:$1,0 ))</f>
        <v/>
      </c>
      <c r="L115" s="11">
        <f>IFERROR(PERCENTRANK(F:F,F115),0)</f>
        <v/>
      </c>
      <c r="M115" s="11">
        <f>IFERROR(1 - PERCENTRANK(G:G,G115),0)</f>
        <v/>
      </c>
      <c r="N115" s="11">
        <f>IFERROR(1 - PERCENTRANK(H:H,H115),0)</f>
        <v/>
      </c>
      <c r="O115" s="11">
        <f>IFERROR(PERCENTRANK(I:I,I115),0)</f>
        <v/>
      </c>
      <c r="P115" s="11">
        <f>IFERROR(1 - PERCENTRANK(J:J,J115),0)</f>
        <v/>
      </c>
      <c r="Q115" s="11">
        <f>IFERROR(PERCENTRANK(K:K,K115),0)</f>
        <v/>
      </c>
      <c r="R115" s="11">
        <f>L115*weight1+M115*weight2+N115*weight3+O115*weight4+P115*weight5+Q115*weight6</f>
        <v/>
      </c>
    </row>
    <row r="116" spans="1:18">
      <c r="A116" s="14">
        <f>RANK(R116,R:R)</f>
        <v/>
      </c>
      <c r="C116">
        <f>VLOOKUP(B116,'Input - companies list'!B:L,2,FALSE)</f>
        <v/>
      </c>
      <c r="D116">
        <f>VLOOKUP(B116,'Input - companies list'!B:L,11,FALSE)</f>
        <v/>
      </c>
      <c r="E116">
        <f>VLOOKUP(B116,'Input - companies list'!B:E,4,FALSE)</f>
        <v/>
      </c>
      <c r="F116" s="1">
        <f>SUMIFS('Input - target event report'!H:H,'Input - target event report'!B:B,B116,'Input - target event report'!D:D, "Private Investment")</f>
        <v/>
      </c>
      <c r="G116" s="30">
        <f>IF(I116&lt;2,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Investment"))/(I116-1))</f>
        <v/>
      </c>
      <c r="H11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6" s="30">
        <f>COUNTIFS('Input - target event report'!B:B,B116,'Input - target event report'!D:D, "Private Investment")</f>
        <v/>
      </c>
      <c r="J116">
        <f>INDEX('Input - companies list'!$1:$10000,MATCH(B116,'Input - companies list'!B:B,0),MATCH("Flow",'Input - companies list'!$1:$1,0 ))</f>
        <v/>
      </c>
      <c r="K116">
        <f>INDEX('Input - companies list'!$1:$10000,MATCH(B116,'Input - companies list'!B:B,0),MATCH("Inter-Cluster Connectivity",'Input - companies list'!$1:$1,0 ))</f>
        <v/>
      </c>
      <c r="L116" s="11">
        <f>IFERROR(PERCENTRANK(F:F,F116),0)</f>
        <v/>
      </c>
      <c r="M116" s="11">
        <f>IFERROR(1 - PERCENTRANK(G:G,G116),0)</f>
        <v/>
      </c>
      <c r="N116" s="11">
        <f>IFERROR(1 - PERCENTRANK(H:H,H116),0)</f>
        <v/>
      </c>
      <c r="O116" s="11">
        <f>IFERROR(PERCENTRANK(I:I,I116),0)</f>
        <v/>
      </c>
      <c r="P116" s="11">
        <f>IFERROR(1 - PERCENTRANK(J:J,J116),0)</f>
        <v/>
      </c>
      <c r="Q116" s="11">
        <f>IFERROR(PERCENTRANK(K:K,K116),0)</f>
        <v/>
      </c>
      <c r="R116" s="11">
        <f>L116*weight1+M116*weight2+N116*weight3+O116*weight4+P116*weight5+Q116*weight6</f>
        <v/>
      </c>
    </row>
    <row r="117" spans="1:18">
      <c r="A117" s="14">
        <f>RANK(R117,R:R)</f>
        <v/>
      </c>
      <c r="C117">
        <f>VLOOKUP(B117,'Input - companies list'!B:L,2,FALSE)</f>
        <v/>
      </c>
      <c r="D117">
        <f>VLOOKUP(B117,'Input - companies list'!B:L,11,FALSE)</f>
        <v/>
      </c>
      <c r="E117">
        <f>VLOOKUP(B117,'Input - companies list'!B:E,4,FALSE)</f>
        <v/>
      </c>
      <c r="F117" s="1">
        <f>SUMIFS('Input - target event report'!H:H,'Input - target event report'!B:B,B117,'Input - target event report'!D:D, "Private Investment")</f>
        <v/>
      </c>
      <c r="G117" s="30">
        <f>IF(I117&lt;2,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Investment"))/(I117-1))</f>
        <v/>
      </c>
      <c r="H11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7" s="30">
        <f>COUNTIFS('Input - target event report'!B:B,B117,'Input - target event report'!D:D, "Private Investment")</f>
        <v/>
      </c>
      <c r="J117">
        <f>INDEX('Input - companies list'!$1:$10000,MATCH(B117,'Input - companies list'!B:B,0),MATCH("Flow",'Input - companies list'!$1:$1,0 ))</f>
        <v/>
      </c>
      <c r="K117">
        <f>INDEX('Input - companies list'!$1:$10000,MATCH(B117,'Input - companies list'!B:B,0),MATCH("Inter-Cluster Connectivity",'Input - companies list'!$1:$1,0 ))</f>
        <v/>
      </c>
      <c r="L117" s="11">
        <f>IFERROR(PERCENTRANK(F:F,F117),0)</f>
        <v/>
      </c>
      <c r="M117" s="11">
        <f>IFERROR(1 - PERCENTRANK(G:G,G117),0)</f>
        <v/>
      </c>
      <c r="N117" s="11">
        <f>IFERROR(1 - PERCENTRANK(H:H,H117),0)</f>
        <v/>
      </c>
      <c r="O117" s="11">
        <f>IFERROR(PERCENTRANK(I:I,I117),0)</f>
        <v/>
      </c>
      <c r="P117" s="11">
        <f>IFERROR(1 - PERCENTRANK(J:J,J117),0)</f>
        <v/>
      </c>
      <c r="Q117" s="11">
        <f>IFERROR(PERCENTRANK(K:K,K117),0)</f>
        <v/>
      </c>
      <c r="R117" s="11">
        <f>L117*weight1+M117*weight2+N117*weight3+O117*weight4+P117*weight5+Q117*weight6</f>
        <v/>
      </c>
    </row>
    <row r="118" spans="1:18">
      <c r="A118" s="14">
        <f>RANK(R118,R:R)</f>
        <v/>
      </c>
      <c r="C118">
        <f>VLOOKUP(B118,'Input - companies list'!B:L,2,FALSE)</f>
        <v/>
      </c>
      <c r="D118">
        <f>VLOOKUP(B118,'Input - companies list'!B:L,11,FALSE)</f>
        <v/>
      </c>
      <c r="E118">
        <f>VLOOKUP(B118,'Input - companies list'!B:E,4,FALSE)</f>
        <v/>
      </c>
      <c r="F118" s="1">
        <f>SUMIFS('Input - target event report'!H:H,'Input - target event report'!B:B,B118,'Input - target event report'!D:D, "Private Investment")</f>
        <v/>
      </c>
      <c r="G118" s="30">
        <f>IF(I118&lt;2,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Investment"))/(I118-1))</f>
        <v/>
      </c>
      <c r="H11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8" s="30">
        <f>COUNTIFS('Input - target event report'!B:B,B118,'Input - target event report'!D:D, "Private Investment")</f>
        <v/>
      </c>
      <c r="J118">
        <f>INDEX('Input - companies list'!$1:$10000,MATCH(B118,'Input - companies list'!B:B,0),MATCH("Flow",'Input - companies list'!$1:$1,0 ))</f>
        <v/>
      </c>
      <c r="K118">
        <f>INDEX('Input - companies list'!$1:$10000,MATCH(B118,'Input - companies list'!B:B,0),MATCH("Inter-Cluster Connectivity",'Input - companies list'!$1:$1,0 ))</f>
        <v/>
      </c>
      <c r="L118" s="11">
        <f>IFERROR(PERCENTRANK(F:F,F118),0)</f>
        <v/>
      </c>
      <c r="M118" s="11">
        <f>IFERROR(1 - PERCENTRANK(G:G,G118),0)</f>
        <v/>
      </c>
      <c r="N118" s="11">
        <f>IFERROR(1 - PERCENTRANK(H:H,H118),0)</f>
        <v/>
      </c>
      <c r="O118" s="11">
        <f>IFERROR(PERCENTRANK(I:I,I118),0)</f>
        <v/>
      </c>
      <c r="P118" s="11">
        <f>IFERROR(1 - PERCENTRANK(J:J,J118),0)</f>
        <v/>
      </c>
      <c r="Q118" s="11">
        <f>IFERROR(PERCENTRANK(K:K,K118),0)</f>
        <v/>
      </c>
      <c r="R118" s="11">
        <f>L118*weight1+M118*weight2+N118*weight3+O118*weight4+P118*weight5+Q118*weight6</f>
        <v/>
      </c>
    </row>
    <row r="119" spans="1:18">
      <c r="A119" s="14">
        <f>RANK(R119,R:R)</f>
        <v/>
      </c>
      <c r="C119">
        <f>VLOOKUP(B119,'Input - companies list'!B:L,2,FALSE)</f>
        <v/>
      </c>
      <c r="D119">
        <f>VLOOKUP(B119,'Input - companies list'!B:L,11,FALSE)</f>
        <v/>
      </c>
      <c r="E119">
        <f>VLOOKUP(B119,'Input - companies list'!B:E,4,FALSE)</f>
        <v/>
      </c>
      <c r="F119" s="1">
        <f>SUMIFS('Input - target event report'!H:H,'Input - target event report'!B:B,B119,'Input - target event report'!D:D, "Private Investment")</f>
        <v/>
      </c>
      <c r="G119" s="30">
        <f>IF(I119&lt;2,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Investment"))/(I119-1))</f>
        <v/>
      </c>
      <c r="H11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19" s="30">
        <f>COUNTIFS('Input - target event report'!B:B,B119,'Input - target event report'!D:D, "Private Investment")</f>
        <v/>
      </c>
      <c r="J119">
        <f>INDEX('Input - companies list'!$1:$10000,MATCH(B119,'Input - companies list'!B:B,0),MATCH("Flow",'Input - companies list'!$1:$1,0 ))</f>
        <v/>
      </c>
      <c r="K119">
        <f>INDEX('Input - companies list'!$1:$10000,MATCH(B119,'Input - companies list'!B:B,0),MATCH("Inter-Cluster Connectivity",'Input - companies list'!$1:$1,0 ))</f>
        <v/>
      </c>
      <c r="L119" s="11">
        <f>IFERROR(PERCENTRANK(F:F,F119),0)</f>
        <v/>
      </c>
      <c r="M119" s="11">
        <f>IFERROR(1 - PERCENTRANK(G:G,G119),0)</f>
        <v/>
      </c>
      <c r="N119" s="11">
        <f>IFERROR(1 - PERCENTRANK(H:H,H119),0)</f>
        <v/>
      </c>
      <c r="O119" s="11">
        <f>IFERROR(PERCENTRANK(I:I,I119),0)</f>
        <v/>
      </c>
      <c r="P119" s="11">
        <f>IFERROR(1 - PERCENTRANK(J:J,J119),0)</f>
        <v/>
      </c>
      <c r="Q119" s="11">
        <f>IFERROR(PERCENTRANK(K:K,K119),0)</f>
        <v/>
      </c>
      <c r="R119" s="11">
        <f>L119*weight1+M119*weight2+N119*weight3+O119*weight4+P119*weight5+Q119*weight6</f>
        <v/>
      </c>
    </row>
    <row r="120" spans="1:18">
      <c r="A120" s="14">
        <f>RANK(R120,R:R)</f>
        <v/>
      </c>
      <c r="C120">
        <f>VLOOKUP(B120,'Input - companies list'!B:L,2,FALSE)</f>
        <v/>
      </c>
      <c r="D120">
        <f>VLOOKUP(B120,'Input - companies list'!B:L,11,FALSE)</f>
        <v/>
      </c>
      <c r="E120">
        <f>VLOOKUP(B120,'Input - companies list'!B:E,4,FALSE)</f>
        <v/>
      </c>
      <c r="F120" s="1">
        <f>SUMIFS('Input - target event report'!H:H,'Input - target event report'!B:B,B120,'Input - target event report'!D:D, "Private Investment")</f>
        <v/>
      </c>
      <c r="G120" s="30">
        <f>IF(I120&lt;2,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Investment"))/(I120-1))</f>
        <v/>
      </c>
      <c r="H12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0" s="30">
        <f>COUNTIFS('Input - target event report'!B:B,B120,'Input - target event report'!D:D, "Private Investment")</f>
        <v/>
      </c>
      <c r="J120">
        <f>INDEX('Input - companies list'!$1:$10000,MATCH(B120,'Input - companies list'!B:B,0),MATCH("Flow",'Input - companies list'!$1:$1,0 ))</f>
        <v/>
      </c>
      <c r="K120">
        <f>INDEX('Input - companies list'!$1:$10000,MATCH(B120,'Input - companies list'!B:B,0),MATCH("Inter-Cluster Connectivity",'Input - companies list'!$1:$1,0 ))</f>
        <v/>
      </c>
      <c r="L120" s="11">
        <f>IFERROR(PERCENTRANK(F:F,F120),0)</f>
        <v/>
      </c>
      <c r="M120" s="11">
        <f>IFERROR(1 - PERCENTRANK(G:G,G120),0)</f>
        <v/>
      </c>
      <c r="N120" s="11">
        <f>IFERROR(1 - PERCENTRANK(H:H,H120),0)</f>
        <v/>
      </c>
      <c r="O120" s="11">
        <f>IFERROR(PERCENTRANK(I:I,I120),0)</f>
        <v/>
      </c>
      <c r="P120" s="11">
        <f>IFERROR(1 - PERCENTRANK(J:J,J120),0)</f>
        <v/>
      </c>
      <c r="Q120" s="11">
        <f>IFERROR(PERCENTRANK(K:K,K120),0)</f>
        <v/>
      </c>
      <c r="R120" s="11">
        <f>L120*weight1+M120*weight2+N120*weight3+O120*weight4+P120*weight5+Q120*weight6</f>
        <v/>
      </c>
    </row>
    <row r="121" spans="1:18">
      <c r="A121" s="14">
        <f>RANK(R121,R:R)</f>
        <v/>
      </c>
      <c r="C121">
        <f>VLOOKUP(B121,'Input - companies list'!B:L,2,FALSE)</f>
        <v/>
      </c>
      <c r="D121">
        <f>VLOOKUP(B121,'Input - companies list'!B:L,11,FALSE)</f>
        <v/>
      </c>
      <c r="E121">
        <f>VLOOKUP(B121,'Input - companies list'!B:E,4,FALSE)</f>
        <v/>
      </c>
      <c r="F121" s="1">
        <f>SUMIFS('Input - target event report'!H:H,'Input - target event report'!B:B,B121,'Input - target event report'!D:D, "Private Investment")</f>
        <v/>
      </c>
      <c r="G121" s="30">
        <f>IF(I121&lt;2,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Investment"))/(I121-1))</f>
        <v/>
      </c>
      <c r="H12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1" s="30">
        <f>COUNTIFS('Input - target event report'!B:B,B121,'Input - target event report'!D:D, "Private Investment")</f>
        <v/>
      </c>
      <c r="J121">
        <f>INDEX('Input - companies list'!$1:$10000,MATCH(B121,'Input - companies list'!B:B,0),MATCH("Flow",'Input - companies list'!$1:$1,0 ))</f>
        <v/>
      </c>
      <c r="K121">
        <f>INDEX('Input - companies list'!$1:$10000,MATCH(B121,'Input - companies list'!B:B,0),MATCH("Inter-Cluster Connectivity",'Input - companies list'!$1:$1,0 ))</f>
        <v/>
      </c>
      <c r="L121" s="11">
        <f>IFERROR(PERCENTRANK(F:F,F121),0)</f>
        <v/>
      </c>
      <c r="M121" s="11">
        <f>IFERROR(1 - PERCENTRANK(G:G,G121),0)</f>
        <v/>
      </c>
      <c r="N121" s="11">
        <f>IFERROR(1 - PERCENTRANK(H:H,H121),0)</f>
        <v/>
      </c>
      <c r="O121" s="11">
        <f>IFERROR(PERCENTRANK(I:I,I121),0)</f>
        <v/>
      </c>
      <c r="P121" s="11">
        <f>IFERROR(1 - PERCENTRANK(J:J,J121),0)</f>
        <v/>
      </c>
      <c r="Q121" s="11">
        <f>IFERROR(PERCENTRANK(K:K,K121),0)</f>
        <v/>
      </c>
      <c r="R121" s="11">
        <f>L121*weight1+M121*weight2+N121*weight3+O121*weight4+P121*weight5+Q121*weight6</f>
        <v/>
      </c>
    </row>
    <row r="122" spans="1:18">
      <c r="A122" s="14">
        <f>RANK(R122,R:R)</f>
        <v/>
      </c>
      <c r="C122">
        <f>VLOOKUP(B122,'Input - companies list'!B:L,2,FALSE)</f>
        <v/>
      </c>
      <c r="D122">
        <f>VLOOKUP(B122,'Input - companies list'!B:L,11,FALSE)</f>
        <v/>
      </c>
      <c r="E122">
        <f>VLOOKUP(B122,'Input - companies list'!B:E,4,FALSE)</f>
        <v/>
      </c>
      <c r="F122" s="1">
        <f>SUMIFS('Input - target event report'!H:H,'Input - target event report'!B:B,B122,'Input - target event report'!D:D, "Private Investment")</f>
        <v/>
      </c>
      <c r="G122" s="30">
        <f>IF(I122&lt;2,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Investment"))/(I122-1))</f>
        <v/>
      </c>
      <c r="H12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2" s="30">
        <f>COUNTIFS('Input - target event report'!B:B,B122,'Input - target event report'!D:D, "Private Investment")</f>
        <v/>
      </c>
      <c r="J122">
        <f>INDEX('Input - companies list'!$1:$10000,MATCH(B122,'Input - companies list'!B:B,0),MATCH("Flow",'Input - companies list'!$1:$1,0 ))</f>
        <v/>
      </c>
      <c r="K122">
        <f>INDEX('Input - companies list'!$1:$10000,MATCH(B122,'Input - companies list'!B:B,0),MATCH("Inter-Cluster Connectivity",'Input - companies list'!$1:$1,0 ))</f>
        <v/>
      </c>
      <c r="L122" s="11">
        <f>IFERROR(PERCENTRANK(F:F,F122),0)</f>
        <v/>
      </c>
      <c r="M122" s="11">
        <f>IFERROR(1 - PERCENTRANK(G:G,G122),0)</f>
        <v/>
      </c>
      <c r="N122" s="11">
        <f>IFERROR(1 - PERCENTRANK(H:H,H122),0)</f>
        <v/>
      </c>
      <c r="O122" s="11">
        <f>IFERROR(PERCENTRANK(I:I,I122),0)</f>
        <v/>
      </c>
      <c r="P122" s="11">
        <f>IFERROR(1 - PERCENTRANK(J:J,J122),0)</f>
        <v/>
      </c>
      <c r="Q122" s="11">
        <f>IFERROR(PERCENTRANK(K:K,K122),0)</f>
        <v/>
      </c>
      <c r="R122" s="11">
        <f>L122*weight1+M122*weight2+N122*weight3+O122*weight4+P122*weight5+Q122*weight6</f>
        <v/>
      </c>
    </row>
    <row r="123" spans="1:18">
      <c r="A123" s="14">
        <f>RANK(R123,R:R)</f>
        <v/>
      </c>
      <c r="C123">
        <f>VLOOKUP(B123,'Input - companies list'!B:L,2,FALSE)</f>
        <v/>
      </c>
      <c r="D123">
        <f>VLOOKUP(B123,'Input - companies list'!B:L,11,FALSE)</f>
        <v/>
      </c>
      <c r="E123">
        <f>VLOOKUP(B123,'Input - companies list'!B:E,4,FALSE)</f>
        <v/>
      </c>
      <c r="F123" s="1">
        <f>SUMIFS('Input - target event report'!H:H,'Input - target event report'!B:B,B123,'Input - target event report'!D:D, "Private Investment")</f>
        <v/>
      </c>
      <c r="G123" s="30">
        <f>IF(I123&lt;2,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Investment"))/(I123-1))</f>
        <v/>
      </c>
      <c r="H12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3" s="30">
        <f>COUNTIFS('Input - target event report'!B:B,B123,'Input - target event report'!D:D, "Private Investment")</f>
        <v/>
      </c>
      <c r="J123">
        <f>INDEX('Input - companies list'!$1:$10000,MATCH(B123,'Input - companies list'!B:B,0),MATCH("Flow",'Input - companies list'!$1:$1,0 ))</f>
        <v/>
      </c>
      <c r="K123">
        <f>INDEX('Input - companies list'!$1:$10000,MATCH(B123,'Input - companies list'!B:B,0),MATCH("Inter-Cluster Connectivity",'Input - companies list'!$1:$1,0 ))</f>
        <v/>
      </c>
      <c r="L123" s="11">
        <f>IFERROR(PERCENTRANK(F:F,F123),0)</f>
        <v/>
      </c>
      <c r="M123" s="11">
        <f>IFERROR(1 - PERCENTRANK(G:G,G123),0)</f>
        <v/>
      </c>
      <c r="N123" s="11">
        <f>IFERROR(1 - PERCENTRANK(H:H,H123),0)</f>
        <v/>
      </c>
      <c r="O123" s="11">
        <f>IFERROR(PERCENTRANK(I:I,I123),0)</f>
        <v/>
      </c>
      <c r="P123" s="11">
        <f>IFERROR(1 - PERCENTRANK(J:J,J123),0)</f>
        <v/>
      </c>
      <c r="Q123" s="11">
        <f>IFERROR(PERCENTRANK(K:K,K123),0)</f>
        <v/>
      </c>
      <c r="R123" s="11">
        <f>L123*weight1+M123*weight2+N123*weight3+O123*weight4+P123*weight5+Q123*weight6</f>
        <v/>
      </c>
    </row>
    <row r="124" spans="1:18">
      <c r="A124" s="14">
        <f>RANK(R124,R:R)</f>
        <v/>
      </c>
      <c r="C124">
        <f>VLOOKUP(B124,'Input - companies list'!B:L,2,FALSE)</f>
        <v/>
      </c>
      <c r="D124">
        <f>VLOOKUP(B124,'Input - companies list'!B:L,11,FALSE)</f>
        <v/>
      </c>
      <c r="E124">
        <f>VLOOKUP(B124,'Input - companies list'!B:E,4,FALSE)</f>
        <v/>
      </c>
      <c r="F124" s="1">
        <f>SUMIFS('Input - target event report'!H:H,'Input - target event report'!B:B,B124,'Input - target event report'!D:D, "Private Investment")</f>
        <v/>
      </c>
      <c r="G124" s="30">
        <f>IF(I124&lt;2,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Investment"))/(I124-1))</f>
        <v/>
      </c>
      <c r="H12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4" s="30">
        <f>COUNTIFS('Input - target event report'!B:B,B124,'Input - target event report'!D:D, "Private Investment")</f>
        <v/>
      </c>
      <c r="J124">
        <f>INDEX('Input - companies list'!$1:$10000,MATCH(B124,'Input - companies list'!B:B,0),MATCH("Flow",'Input - companies list'!$1:$1,0 ))</f>
        <v/>
      </c>
      <c r="K124">
        <f>INDEX('Input - companies list'!$1:$10000,MATCH(B124,'Input - companies list'!B:B,0),MATCH("Inter-Cluster Connectivity",'Input - companies list'!$1:$1,0 ))</f>
        <v/>
      </c>
      <c r="L124" s="11">
        <f>IFERROR(PERCENTRANK(F:F,F124),0)</f>
        <v/>
      </c>
      <c r="M124" s="11">
        <f>IFERROR(1 - PERCENTRANK(G:G,G124),0)</f>
        <v/>
      </c>
      <c r="N124" s="11">
        <f>IFERROR(1 - PERCENTRANK(H:H,H124),0)</f>
        <v/>
      </c>
      <c r="O124" s="11">
        <f>IFERROR(PERCENTRANK(I:I,I124),0)</f>
        <v/>
      </c>
      <c r="P124" s="11">
        <f>IFERROR(1 - PERCENTRANK(J:J,J124),0)</f>
        <v/>
      </c>
      <c r="Q124" s="11">
        <f>IFERROR(PERCENTRANK(K:K,K124),0)</f>
        <v/>
      </c>
      <c r="R124" s="11">
        <f>L124*weight1+M124*weight2+N124*weight3+O124*weight4+P124*weight5+Q124*weight6</f>
        <v/>
      </c>
    </row>
    <row r="125" spans="1:18">
      <c r="A125" s="14">
        <f>RANK(R125,R:R)</f>
        <v/>
      </c>
      <c r="C125">
        <f>VLOOKUP(B125,'Input - companies list'!B:L,2,FALSE)</f>
        <v/>
      </c>
      <c r="D125">
        <f>VLOOKUP(B125,'Input - companies list'!B:L,11,FALSE)</f>
        <v/>
      </c>
      <c r="E125">
        <f>VLOOKUP(B125,'Input - companies list'!B:E,4,FALSE)</f>
        <v/>
      </c>
      <c r="F125" s="1">
        <f>SUMIFS('Input - target event report'!H:H,'Input - target event report'!B:B,B125,'Input - target event report'!D:D, "Private Investment")</f>
        <v/>
      </c>
      <c r="G125" s="30">
        <f>IF(I125&lt;2,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Investment"))/(I125-1))</f>
        <v/>
      </c>
      <c r="H12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5" s="30">
        <f>COUNTIFS('Input - target event report'!B:B,B125,'Input - target event report'!D:D, "Private Investment")</f>
        <v/>
      </c>
      <c r="J125">
        <f>INDEX('Input - companies list'!$1:$10000,MATCH(B125,'Input - companies list'!B:B,0),MATCH("Flow",'Input - companies list'!$1:$1,0 ))</f>
        <v/>
      </c>
      <c r="K125">
        <f>INDEX('Input - companies list'!$1:$10000,MATCH(B125,'Input - companies list'!B:B,0),MATCH("Inter-Cluster Connectivity",'Input - companies list'!$1:$1,0 ))</f>
        <v/>
      </c>
      <c r="L125" s="11">
        <f>IFERROR(PERCENTRANK(F:F,F125),0)</f>
        <v/>
      </c>
      <c r="M125" s="11">
        <f>IFERROR(1 - PERCENTRANK(G:G,G125),0)</f>
        <v/>
      </c>
      <c r="N125" s="11">
        <f>IFERROR(1 - PERCENTRANK(H:H,H125),0)</f>
        <v/>
      </c>
      <c r="O125" s="11">
        <f>IFERROR(PERCENTRANK(I:I,I125),0)</f>
        <v/>
      </c>
      <c r="P125" s="11">
        <f>IFERROR(1 - PERCENTRANK(J:J,J125),0)</f>
        <v/>
      </c>
      <c r="Q125" s="11">
        <f>IFERROR(PERCENTRANK(K:K,K125),0)</f>
        <v/>
      </c>
      <c r="R125" s="11">
        <f>L125*weight1+M125*weight2+N125*weight3+O125*weight4+P125*weight5+Q125*weight6</f>
        <v/>
      </c>
    </row>
    <row r="126" spans="1:18">
      <c r="A126" s="14">
        <f>RANK(R126,R:R)</f>
        <v/>
      </c>
      <c r="C126">
        <f>VLOOKUP(B126,'Input - companies list'!B:L,2,FALSE)</f>
        <v/>
      </c>
      <c r="D126">
        <f>VLOOKUP(B126,'Input - companies list'!B:L,11,FALSE)</f>
        <v/>
      </c>
      <c r="E126">
        <f>VLOOKUP(B126,'Input - companies list'!B:E,4,FALSE)</f>
        <v/>
      </c>
      <c r="F126" s="1">
        <f>SUMIFS('Input - target event report'!H:H,'Input - target event report'!B:B,B126,'Input - target event report'!D:D, "Private Investment")</f>
        <v/>
      </c>
      <c r="G126" s="30">
        <f>IF(I126&lt;2,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Investment"))/(I126-1))</f>
        <v/>
      </c>
      <c r="H12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6" s="30">
        <f>COUNTIFS('Input - target event report'!B:B,B126,'Input - target event report'!D:D, "Private Investment")</f>
        <v/>
      </c>
      <c r="J126">
        <f>INDEX('Input - companies list'!$1:$10000,MATCH(B126,'Input - companies list'!B:B,0),MATCH("Flow",'Input - companies list'!$1:$1,0 ))</f>
        <v/>
      </c>
      <c r="K126">
        <f>INDEX('Input - companies list'!$1:$10000,MATCH(B126,'Input - companies list'!B:B,0),MATCH("Inter-Cluster Connectivity",'Input - companies list'!$1:$1,0 ))</f>
        <v/>
      </c>
      <c r="L126" s="11">
        <f>IFERROR(PERCENTRANK(F:F,F126),0)</f>
        <v/>
      </c>
      <c r="M126" s="11">
        <f>IFERROR(1 - PERCENTRANK(G:G,G126),0)</f>
        <v/>
      </c>
      <c r="N126" s="11">
        <f>IFERROR(1 - PERCENTRANK(H:H,H126),0)</f>
        <v/>
      </c>
      <c r="O126" s="11">
        <f>IFERROR(PERCENTRANK(I:I,I126),0)</f>
        <v/>
      </c>
      <c r="P126" s="11">
        <f>IFERROR(1 - PERCENTRANK(J:J,J126),0)</f>
        <v/>
      </c>
      <c r="Q126" s="11">
        <f>IFERROR(PERCENTRANK(K:K,K126),0)</f>
        <v/>
      </c>
      <c r="R126" s="11">
        <f>L126*weight1+M126*weight2+N126*weight3+O126*weight4+P126*weight5+Q126*weight6</f>
        <v/>
      </c>
    </row>
    <row r="127" spans="1:18">
      <c r="A127" s="14">
        <f>RANK(R127,R:R)</f>
        <v/>
      </c>
      <c r="C127">
        <f>VLOOKUP(B127,'Input - companies list'!B:L,2,FALSE)</f>
        <v/>
      </c>
      <c r="D127">
        <f>VLOOKUP(B127,'Input - companies list'!B:L,11,FALSE)</f>
        <v/>
      </c>
      <c r="E127">
        <f>VLOOKUP(B127,'Input - companies list'!B:E,4,FALSE)</f>
        <v/>
      </c>
      <c r="F127" s="1">
        <f>SUMIFS('Input - target event report'!H:H,'Input - target event report'!B:B,B127,'Input - target event report'!D:D, "Private Investment")</f>
        <v/>
      </c>
      <c r="G127" s="30">
        <f>IF(I127&lt;2,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Investment"))/(I127-1))</f>
        <v/>
      </c>
      <c r="H12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7" s="30">
        <f>COUNTIFS('Input - target event report'!B:B,B127,'Input - target event report'!D:D, "Private Investment")</f>
        <v/>
      </c>
      <c r="J127">
        <f>INDEX('Input - companies list'!$1:$10000,MATCH(B127,'Input - companies list'!B:B,0),MATCH("Flow",'Input - companies list'!$1:$1,0 ))</f>
        <v/>
      </c>
      <c r="K127">
        <f>INDEX('Input - companies list'!$1:$10000,MATCH(B127,'Input - companies list'!B:B,0),MATCH("Inter-Cluster Connectivity",'Input - companies list'!$1:$1,0 ))</f>
        <v/>
      </c>
      <c r="L127" s="11">
        <f>IFERROR(PERCENTRANK(F:F,F127),0)</f>
        <v/>
      </c>
      <c r="M127" s="11">
        <f>IFERROR(1 - PERCENTRANK(G:G,G127),0)</f>
        <v/>
      </c>
      <c r="N127" s="11">
        <f>IFERROR(1 - PERCENTRANK(H:H,H127),0)</f>
        <v/>
      </c>
      <c r="O127" s="11">
        <f>IFERROR(PERCENTRANK(I:I,I127),0)</f>
        <v/>
      </c>
      <c r="P127" s="11">
        <f>IFERROR(1 - PERCENTRANK(J:J,J127),0)</f>
        <v/>
      </c>
      <c r="Q127" s="11">
        <f>IFERROR(PERCENTRANK(K:K,K127),0)</f>
        <v/>
      </c>
      <c r="R127" s="11">
        <f>L127*weight1+M127*weight2+N127*weight3+O127*weight4+P127*weight5+Q127*weight6</f>
        <v/>
      </c>
    </row>
    <row r="128" spans="1:18">
      <c r="A128" s="14">
        <f>RANK(R128,R:R)</f>
        <v/>
      </c>
      <c r="C128">
        <f>VLOOKUP(B128,'Input - companies list'!B:L,2,FALSE)</f>
        <v/>
      </c>
      <c r="D128">
        <f>VLOOKUP(B128,'Input - companies list'!B:L,11,FALSE)</f>
        <v/>
      </c>
      <c r="E128">
        <f>VLOOKUP(B128,'Input - companies list'!B:E,4,FALSE)</f>
        <v/>
      </c>
      <c r="F128" s="1">
        <f>SUMIFS('Input - target event report'!H:H,'Input - target event report'!B:B,B128,'Input - target event report'!D:D, "Private Investment")</f>
        <v/>
      </c>
      <c r="G128" s="30">
        <f>IF(I128&lt;2,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Investment"))/(I128-1))</f>
        <v/>
      </c>
      <c r="H12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8" s="30">
        <f>COUNTIFS('Input - target event report'!B:B,B128,'Input - target event report'!D:D, "Private Investment")</f>
        <v/>
      </c>
      <c r="J128">
        <f>INDEX('Input - companies list'!$1:$10000,MATCH(B128,'Input - companies list'!B:B,0),MATCH("Flow",'Input - companies list'!$1:$1,0 ))</f>
        <v/>
      </c>
      <c r="K128">
        <f>INDEX('Input - companies list'!$1:$10000,MATCH(B128,'Input - companies list'!B:B,0),MATCH("Inter-Cluster Connectivity",'Input - companies list'!$1:$1,0 ))</f>
        <v/>
      </c>
      <c r="L128" s="11">
        <f>IFERROR(PERCENTRANK(F:F,F128),0)</f>
        <v/>
      </c>
      <c r="M128" s="11">
        <f>IFERROR(1 - PERCENTRANK(G:G,G128),0)</f>
        <v/>
      </c>
      <c r="N128" s="11">
        <f>IFERROR(1 - PERCENTRANK(H:H,H128),0)</f>
        <v/>
      </c>
      <c r="O128" s="11">
        <f>IFERROR(PERCENTRANK(I:I,I128),0)</f>
        <v/>
      </c>
      <c r="P128" s="11">
        <f>IFERROR(1 - PERCENTRANK(J:J,J128),0)</f>
        <v/>
      </c>
      <c r="Q128" s="11">
        <f>IFERROR(PERCENTRANK(K:K,K128),0)</f>
        <v/>
      </c>
      <c r="R128" s="11">
        <f>L128*weight1+M128*weight2+N128*weight3+O128*weight4+P128*weight5+Q128*weight6</f>
        <v/>
      </c>
    </row>
    <row r="129" spans="1:18">
      <c r="A129" s="14">
        <f>RANK(R129,R:R)</f>
        <v/>
      </c>
      <c r="C129">
        <f>VLOOKUP(B129,'Input - companies list'!B:L,2,FALSE)</f>
        <v/>
      </c>
      <c r="D129">
        <f>VLOOKUP(B129,'Input - companies list'!B:L,11,FALSE)</f>
        <v/>
      </c>
      <c r="E129">
        <f>VLOOKUP(B129,'Input - companies list'!B:E,4,FALSE)</f>
        <v/>
      </c>
      <c r="F129" s="1">
        <f>SUMIFS('Input - target event report'!H:H,'Input - target event report'!B:B,B129,'Input - target event report'!D:D, "Private Investment")</f>
        <v/>
      </c>
      <c r="G129" s="30">
        <f>IF(I129&lt;2,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Investment"))/(I129-1))</f>
        <v/>
      </c>
      <c r="H12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29" s="30">
        <f>COUNTIFS('Input - target event report'!B:B,B129,'Input - target event report'!D:D, "Private Investment")</f>
        <v/>
      </c>
      <c r="J129">
        <f>INDEX('Input - companies list'!$1:$10000,MATCH(B129,'Input - companies list'!B:B,0),MATCH("Flow",'Input - companies list'!$1:$1,0 ))</f>
        <v/>
      </c>
      <c r="K129">
        <f>INDEX('Input - companies list'!$1:$10000,MATCH(B129,'Input - companies list'!B:B,0),MATCH("Inter-Cluster Connectivity",'Input - companies list'!$1:$1,0 ))</f>
        <v/>
      </c>
      <c r="L129" s="11">
        <f>IFERROR(PERCENTRANK(F:F,F129),0)</f>
        <v/>
      </c>
      <c r="M129" s="11">
        <f>IFERROR(1 - PERCENTRANK(G:G,G129),0)</f>
        <v/>
      </c>
      <c r="N129" s="11">
        <f>IFERROR(1 - PERCENTRANK(H:H,H129),0)</f>
        <v/>
      </c>
      <c r="O129" s="11">
        <f>IFERROR(PERCENTRANK(I:I,I129),0)</f>
        <v/>
      </c>
      <c r="P129" s="11">
        <f>IFERROR(1 - PERCENTRANK(J:J,J129),0)</f>
        <v/>
      </c>
      <c r="Q129" s="11">
        <f>IFERROR(PERCENTRANK(K:K,K129),0)</f>
        <v/>
      </c>
      <c r="R129" s="11">
        <f>L129*weight1+M129*weight2+N129*weight3+O129*weight4+P129*weight5+Q129*weight6</f>
        <v/>
      </c>
    </row>
    <row r="130" spans="1:18">
      <c r="A130" s="14">
        <f>RANK(R130,R:R)</f>
        <v/>
      </c>
      <c r="C130">
        <f>VLOOKUP(B130,'Input - companies list'!B:L,2,FALSE)</f>
        <v/>
      </c>
      <c r="D130">
        <f>VLOOKUP(B130,'Input - companies list'!B:L,11,FALSE)</f>
        <v/>
      </c>
      <c r="E130">
        <f>VLOOKUP(B130,'Input - companies list'!B:E,4,FALSE)</f>
        <v/>
      </c>
      <c r="F130" s="1">
        <f>SUMIFS('Input - target event report'!H:H,'Input - target event report'!B:B,B130,'Input - target event report'!D:D, "Private Investment")</f>
        <v/>
      </c>
      <c r="G130" s="30">
        <f>IF(I130&lt;2,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Investment"))/(I130-1))</f>
        <v/>
      </c>
      <c r="H13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0" s="30">
        <f>COUNTIFS('Input - target event report'!B:B,B130,'Input - target event report'!D:D, "Private Investment")</f>
        <v/>
      </c>
      <c r="J130">
        <f>INDEX('Input - companies list'!$1:$10000,MATCH(B130,'Input - companies list'!B:B,0),MATCH("Flow",'Input - companies list'!$1:$1,0 ))</f>
        <v/>
      </c>
      <c r="K130">
        <f>INDEX('Input - companies list'!$1:$10000,MATCH(B130,'Input - companies list'!B:B,0),MATCH("Inter-Cluster Connectivity",'Input - companies list'!$1:$1,0 ))</f>
        <v/>
      </c>
      <c r="L130" s="11">
        <f>IFERROR(PERCENTRANK(F:F,F130),0)</f>
        <v/>
      </c>
      <c r="M130" s="11">
        <f>IFERROR(1 - PERCENTRANK(G:G,G130),0)</f>
        <v/>
      </c>
      <c r="N130" s="11">
        <f>IFERROR(1 - PERCENTRANK(H:H,H130),0)</f>
        <v/>
      </c>
      <c r="O130" s="11">
        <f>IFERROR(PERCENTRANK(I:I,I130),0)</f>
        <v/>
      </c>
      <c r="P130" s="11">
        <f>IFERROR(1 - PERCENTRANK(J:J,J130),0)</f>
        <v/>
      </c>
      <c r="Q130" s="11">
        <f>IFERROR(PERCENTRANK(K:K,K130),0)</f>
        <v/>
      </c>
      <c r="R130" s="11">
        <f>L130*weight1+M130*weight2+N130*weight3+O130*weight4+P130*weight5+Q130*weight6</f>
        <v/>
      </c>
    </row>
    <row r="131" spans="1:18">
      <c r="A131" s="14">
        <f>RANK(R131,R:R)</f>
        <v/>
      </c>
      <c r="C131">
        <f>VLOOKUP(B131,'Input - companies list'!B:L,2,FALSE)</f>
        <v/>
      </c>
      <c r="D131">
        <f>VLOOKUP(B131,'Input - companies list'!B:L,11,FALSE)</f>
        <v/>
      </c>
      <c r="E131">
        <f>VLOOKUP(B131,'Input - companies list'!B:E,4,FALSE)</f>
        <v/>
      </c>
      <c r="F131" s="1">
        <f>SUMIFS('Input - target event report'!H:H,'Input - target event report'!B:B,B131,'Input - target event report'!D:D, "Private Investment")</f>
        <v/>
      </c>
      <c r="G131" s="30">
        <f>IF(I131&lt;2,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Investment"))/(I131-1))</f>
        <v/>
      </c>
      <c r="H13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1" s="30">
        <f>COUNTIFS('Input - target event report'!B:B,B131,'Input - target event report'!D:D, "Private Investment")</f>
        <v/>
      </c>
      <c r="J131">
        <f>INDEX('Input - companies list'!$1:$10000,MATCH(B131,'Input - companies list'!B:B,0),MATCH("Flow",'Input - companies list'!$1:$1,0 ))</f>
        <v/>
      </c>
      <c r="K131">
        <f>INDEX('Input - companies list'!$1:$10000,MATCH(B131,'Input - companies list'!B:B,0),MATCH("Inter-Cluster Connectivity",'Input - companies list'!$1:$1,0 ))</f>
        <v/>
      </c>
      <c r="L131" s="11">
        <f>IFERROR(PERCENTRANK(F:F,F131),0)</f>
        <v/>
      </c>
      <c r="M131" s="11">
        <f>IFERROR(1 - PERCENTRANK(G:G,G131),0)</f>
        <v/>
      </c>
      <c r="N131" s="11">
        <f>IFERROR(1 - PERCENTRANK(H:H,H131),0)</f>
        <v/>
      </c>
      <c r="O131" s="11">
        <f>IFERROR(PERCENTRANK(I:I,I131),0)</f>
        <v/>
      </c>
      <c r="P131" s="11">
        <f>IFERROR(1 - PERCENTRANK(J:J,J131),0)</f>
        <v/>
      </c>
      <c r="Q131" s="11">
        <f>IFERROR(PERCENTRANK(K:K,K131),0)</f>
        <v/>
      </c>
      <c r="R131" s="11">
        <f>L131*weight1+M131*weight2+N131*weight3+O131*weight4+P131*weight5+Q131*weight6</f>
        <v/>
      </c>
    </row>
    <row r="132" spans="1:18">
      <c r="A132" s="14">
        <f>RANK(R132,R:R)</f>
        <v/>
      </c>
      <c r="C132">
        <f>VLOOKUP(B132,'Input - companies list'!B:L,2,FALSE)</f>
        <v/>
      </c>
      <c r="D132">
        <f>VLOOKUP(B132,'Input - companies list'!B:L,11,FALSE)</f>
        <v/>
      </c>
      <c r="E132">
        <f>VLOOKUP(B132,'Input - companies list'!B:E,4,FALSE)</f>
        <v/>
      </c>
      <c r="F132" s="1">
        <f>SUMIFS('Input - target event report'!H:H,'Input - target event report'!B:B,B132,'Input - target event report'!D:D, "Private Investment")</f>
        <v/>
      </c>
      <c r="G132" s="30">
        <f>IF(I132&lt;2,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Investment"))/(I132-1))</f>
        <v/>
      </c>
      <c r="H13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2" s="30">
        <f>COUNTIFS('Input - target event report'!B:B,B132,'Input - target event report'!D:D, "Private Investment")</f>
        <v/>
      </c>
      <c r="J132">
        <f>INDEX('Input - companies list'!$1:$10000,MATCH(B132,'Input - companies list'!B:B,0),MATCH("Flow",'Input - companies list'!$1:$1,0 ))</f>
        <v/>
      </c>
      <c r="K132">
        <f>INDEX('Input - companies list'!$1:$10000,MATCH(B132,'Input - companies list'!B:B,0),MATCH("Inter-Cluster Connectivity",'Input - companies list'!$1:$1,0 ))</f>
        <v/>
      </c>
      <c r="L132" s="11">
        <f>IFERROR(PERCENTRANK(F:F,F132),0)</f>
        <v/>
      </c>
      <c r="M132" s="11">
        <f>IFERROR(1 - PERCENTRANK(G:G,G132),0)</f>
        <v/>
      </c>
      <c r="N132" s="11">
        <f>IFERROR(1 - PERCENTRANK(H:H,H132),0)</f>
        <v/>
      </c>
      <c r="O132" s="11">
        <f>IFERROR(PERCENTRANK(I:I,I132),0)</f>
        <v/>
      </c>
      <c r="P132" s="11">
        <f>IFERROR(1 - PERCENTRANK(J:J,J132),0)</f>
        <v/>
      </c>
      <c r="Q132" s="11">
        <f>IFERROR(PERCENTRANK(K:K,K132),0)</f>
        <v/>
      </c>
      <c r="R132" s="11">
        <f>L132*weight1+M132*weight2+N132*weight3+O132*weight4+P132*weight5+Q132*weight6</f>
        <v/>
      </c>
    </row>
    <row r="133" spans="1:18">
      <c r="A133" s="14">
        <f>RANK(R133,R:R)</f>
        <v/>
      </c>
      <c r="C133">
        <f>VLOOKUP(B133,'Input - companies list'!B:L,2,FALSE)</f>
        <v/>
      </c>
      <c r="D133">
        <f>VLOOKUP(B133,'Input - companies list'!B:L,11,FALSE)</f>
        <v/>
      </c>
      <c r="E133">
        <f>VLOOKUP(B133,'Input - companies list'!B:E,4,FALSE)</f>
        <v/>
      </c>
      <c r="F133" s="1">
        <f>SUMIFS('Input - target event report'!H:H,'Input - target event report'!B:B,B133,'Input - target event report'!D:D, "Private Investment")</f>
        <v/>
      </c>
      <c r="G133" s="30">
        <f>IF(I133&lt;2,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Investment"))/(I133-1))</f>
        <v/>
      </c>
      <c r="H13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3" s="30">
        <f>COUNTIFS('Input - target event report'!B:B,B133,'Input - target event report'!D:D, "Private Investment")</f>
        <v/>
      </c>
      <c r="J133">
        <f>INDEX('Input - companies list'!$1:$10000,MATCH(B133,'Input - companies list'!B:B,0),MATCH("Flow",'Input - companies list'!$1:$1,0 ))</f>
        <v/>
      </c>
      <c r="K133">
        <f>INDEX('Input - companies list'!$1:$10000,MATCH(B133,'Input - companies list'!B:B,0),MATCH("Inter-Cluster Connectivity",'Input - companies list'!$1:$1,0 ))</f>
        <v/>
      </c>
      <c r="L133" s="11">
        <f>IFERROR(PERCENTRANK(F:F,F133),0)</f>
        <v/>
      </c>
      <c r="M133" s="11">
        <f>IFERROR(1 - PERCENTRANK(G:G,G133),0)</f>
        <v/>
      </c>
      <c r="N133" s="11">
        <f>IFERROR(1 - PERCENTRANK(H:H,H133),0)</f>
        <v/>
      </c>
      <c r="O133" s="11">
        <f>IFERROR(PERCENTRANK(I:I,I133),0)</f>
        <v/>
      </c>
      <c r="P133" s="11">
        <f>IFERROR(1 - PERCENTRANK(J:J,J133),0)</f>
        <v/>
      </c>
      <c r="Q133" s="11">
        <f>IFERROR(PERCENTRANK(K:K,K133),0)</f>
        <v/>
      </c>
      <c r="R133" s="11">
        <f>L133*weight1+M133*weight2+N133*weight3+O133*weight4+P133*weight5+Q133*weight6</f>
        <v/>
      </c>
    </row>
    <row r="134" spans="1:18">
      <c r="A134" s="14">
        <f>RANK(R134,R:R)</f>
        <v/>
      </c>
      <c r="C134">
        <f>VLOOKUP(B134,'Input - companies list'!B:L,2,FALSE)</f>
        <v/>
      </c>
      <c r="D134">
        <f>VLOOKUP(B134,'Input - companies list'!B:L,11,FALSE)</f>
        <v/>
      </c>
      <c r="E134">
        <f>VLOOKUP(B134,'Input - companies list'!B:E,4,FALSE)</f>
        <v/>
      </c>
      <c r="F134" s="1">
        <f>SUMIFS('Input - target event report'!H:H,'Input - target event report'!B:B,B134,'Input - target event report'!D:D, "Private Investment")</f>
        <v/>
      </c>
      <c r="G134" s="30">
        <f>IF(I134&lt;2,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Investment"))/(I134-1))</f>
        <v/>
      </c>
      <c r="H13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4" s="30">
        <f>COUNTIFS('Input - target event report'!B:B,B134,'Input - target event report'!D:D, "Private Investment")</f>
        <v/>
      </c>
      <c r="J134">
        <f>INDEX('Input - companies list'!$1:$10000,MATCH(B134,'Input - companies list'!B:B,0),MATCH("Flow",'Input - companies list'!$1:$1,0 ))</f>
        <v/>
      </c>
      <c r="K134">
        <f>INDEX('Input - companies list'!$1:$10000,MATCH(B134,'Input - companies list'!B:B,0),MATCH("Inter-Cluster Connectivity",'Input - companies list'!$1:$1,0 ))</f>
        <v/>
      </c>
      <c r="L134" s="11">
        <f>IFERROR(PERCENTRANK(F:F,F134),0)</f>
        <v/>
      </c>
      <c r="M134" s="11">
        <f>IFERROR(1 - PERCENTRANK(G:G,G134),0)</f>
        <v/>
      </c>
      <c r="N134" s="11">
        <f>IFERROR(1 - PERCENTRANK(H:H,H134),0)</f>
        <v/>
      </c>
      <c r="O134" s="11">
        <f>IFERROR(PERCENTRANK(I:I,I134),0)</f>
        <v/>
      </c>
      <c r="P134" s="11">
        <f>IFERROR(1 - PERCENTRANK(J:J,J134),0)</f>
        <v/>
      </c>
      <c r="Q134" s="11">
        <f>IFERROR(PERCENTRANK(K:K,K134),0)</f>
        <v/>
      </c>
      <c r="R134" s="11">
        <f>L134*weight1+M134*weight2+N134*weight3+O134*weight4+P134*weight5+Q134*weight6</f>
        <v/>
      </c>
    </row>
    <row r="135" spans="1:18">
      <c r="A135" s="14">
        <f>RANK(R135,R:R)</f>
        <v/>
      </c>
      <c r="C135">
        <f>VLOOKUP(B135,'Input - companies list'!B:L,2,FALSE)</f>
        <v/>
      </c>
      <c r="D135">
        <f>VLOOKUP(B135,'Input - companies list'!B:L,11,FALSE)</f>
        <v/>
      </c>
      <c r="E135">
        <f>VLOOKUP(B135,'Input - companies list'!B:E,4,FALSE)</f>
        <v/>
      </c>
      <c r="F135" s="1">
        <f>SUMIFS('Input - target event report'!H:H,'Input - target event report'!B:B,B135,'Input - target event report'!D:D, "Private Investment")</f>
        <v/>
      </c>
      <c r="G135" s="30">
        <f>IF(I135&lt;2,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Investment"))/(I135-1))</f>
        <v/>
      </c>
      <c r="H13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5" s="30">
        <f>COUNTIFS('Input - target event report'!B:B,B135,'Input - target event report'!D:D, "Private Investment")</f>
        <v/>
      </c>
      <c r="J135">
        <f>INDEX('Input - companies list'!$1:$10000,MATCH(B135,'Input - companies list'!B:B,0),MATCH("Flow",'Input - companies list'!$1:$1,0 ))</f>
        <v/>
      </c>
      <c r="K135">
        <f>INDEX('Input - companies list'!$1:$10000,MATCH(B135,'Input - companies list'!B:B,0),MATCH("Inter-Cluster Connectivity",'Input - companies list'!$1:$1,0 ))</f>
        <v/>
      </c>
      <c r="L135" s="11">
        <f>IFERROR(PERCENTRANK(F:F,F135),0)</f>
        <v/>
      </c>
      <c r="M135" s="11">
        <f>IFERROR(1 - PERCENTRANK(G:G,G135),0)</f>
        <v/>
      </c>
      <c r="N135" s="11">
        <f>IFERROR(1 - PERCENTRANK(H:H,H135),0)</f>
        <v/>
      </c>
      <c r="O135" s="11">
        <f>IFERROR(PERCENTRANK(I:I,I135),0)</f>
        <v/>
      </c>
      <c r="P135" s="11">
        <f>IFERROR(1 - PERCENTRANK(J:J,J135),0)</f>
        <v/>
      </c>
      <c r="Q135" s="11">
        <f>IFERROR(PERCENTRANK(K:K,K135),0)</f>
        <v/>
      </c>
      <c r="R135" s="11">
        <f>L135*weight1+M135*weight2+N135*weight3+O135*weight4+P135*weight5+Q135*weight6</f>
        <v/>
      </c>
    </row>
    <row r="136" spans="1:18">
      <c r="A136" s="14">
        <f>RANK(R136,R:R)</f>
        <v/>
      </c>
      <c r="C136">
        <f>VLOOKUP(B136,'Input - companies list'!B:L,2,FALSE)</f>
        <v/>
      </c>
      <c r="D136">
        <f>VLOOKUP(B136,'Input - companies list'!B:L,11,FALSE)</f>
        <v/>
      </c>
      <c r="E136">
        <f>VLOOKUP(B136,'Input - companies list'!B:E,4,FALSE)</f>
        <v/>
      </c>
      <c r="F136" s="1">
        <f>SUMIFS('Input - target event report'!H:H,'Input - target event report'!B:B,B136,'Input - target event report'!D:D, "Private Investment")</f>
        <v/>
      </c>
      <c r="G136" s="30">
        <f>IF(I136&lt;2,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Investment"))/(I136-1))</f>
        <v/>
      </c>
      <c r="H13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6" s="30">
        <f>COUNTIFS('Input - target event report'!B:B,B136,'Input - target event report'!D:D, "Private Investment")</f>
        <v/>
      </c>
      <c r="J136">
        <f>INDEX('Input - companies list'!$1:$10000,MATCH(B136,'Input - companies list'!B:B,0),MATCH("Flow",'Input - companies list'!$1:$1,0 ))</f>
        <v/>
      </c>
      <c r="K136">
        <f>INDEX('Input - companies list'!$1:$10000,MATCH(B136,'Input - companies list'!B:B,0),MATCH("Inter-Cluster Connectivity",'Input - companies list'!$1:$1,0 ))</f>
        <v/>
      </c>
      <c r="L136" s="11">
        <f>IFERROR(PERCENTRANK(F:F,F136),0)</f>
        <v/>
      </c>
      <c r="M136" s="11">
        <f>IFERROR(1 - PERCENTRANK(G:G,G136),0)</f>
        <v/>
      </c>
      <c r="N136" s="11">
        <f>IFERROR(1 - PERCENTRANK(H:H,H136),0)</f>
        <v/>
      </c>
      <c r="O136" s="11">
        <f>IFERROR(PERCENTRANK(I:I,I136),0)</f>
        <v/>
      </c>
      <c r="P136" s="11">
        <f>IFERROR(1 - PERCENTRANK(J:J,J136),0)</f>
        <v/>
      </c>
      <c r="Q136" s="11">
        <f>IFERROR(PERCENTRANK(K:K,K136),0)</f>
        <v/>
      </c>
      <c r="R136" s="11">
        <f>L136*weight1+M136*weight2+N136*weight3+O136*weight4+P136*weight5+Q136*weight6</f>
        <v/>
      </c>
    </row>
    <row r="137" spans="1:18">
      <c r="A137" s="14">
        <f>RANK(R137,R:R)</f>
        <v/>
      </c>
      <c r="C137">
        <f>VLOOKUP(B137,'Input - companies list'!B:L,2,FALSE)</f>
        <v/>
      </c>
      <c r="D137">
        <f>VLOOKUP(B137,'Input - companies list'!B:L,11,FALSE)</f>
        <v/>
      </c>
      <c r="E137">
        <f>VLOOKUP(B137,'Input - companies list'!B:E,4,FALSE)</f>
        <v/>
      </c>
      <c r="F137" s="1">
        <f>SUMIFS('Input - target event report'!H:H,'Input - target event report'!B:B,B137,'Input - target event report'!D:D, "Private Investment")</f>
        <v/>
      </c>
      <c r="G137" s="30">
        <f>IF(I137&lt;2,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Investment"))/(I137-1))</f>
        <v/>
      </c>
      <c r="H13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7" s="30">
        <f>COUNTIFS('Input - target event report'!B:B,B137,'Input - target event report'!D:D, "Private Investment")</f>
        <v/>
      </c>
      <c r="J137">
        <f>INDEX('Input - companies list'!$1:$10000,MATCH(B137,'Input - companies list'!B:B,0),MATCH("Flow",'Input - companies list'!$1:$1,0 ))</f>
        <v/>
      </c>
      <c r="K137">
        <f>INDEX('Input - companies list'!$1:$10000,MATCH(B137,'Input - companies list'!B:B,0),MATCH("Inter-Cluster Connectivity",'Input - companies list'!$1:$1,0 ))</f>
        <v/>
      </c>
      <c r="L137" s="11">
        <f>IFERROR(PERCENTRANK(F:F,F137),0)</f>
        <v/>
      </c>
      <c r="M137" s="11">
        <f>IFERROR(1 - PERCENTRANK(G:G,G137),0)</f>
        <v/>
      </c>
      <c r="N137" s="11">
        <f>IFERROR(1 - PERCENTRANK(H:H,H137),0)</f>
        <v/>
      </c>
      <c r="O137" s="11">
        <f>IFERROR(PERCENTRANK(I:I,I137),0)</f>
        <v/>
      </c>
      <c r="P137" s="11">
        <f>IFERROR(1 - PERCENTRANK(J:J,J137),0)</f>
        <v/>
      </c>
      <c r="Q137" s="11">
        <f>IFERROR(PERCENTRANK(K:K,K137),0)</f>
        <v/>
      </c>
      <c r="R137" s="11">
        <f>L137*weight1+M137*weight2+N137*weight3+O137*weight4+P137*weight5+Q137*weight6</f>
        <v/>
      </c>
    </row>
    <row r="138" spans="1:18">
      <c r="A138" s="14">
        <f>RANK(R138,R:R)</f>
        <v/>
      </c>
      <c r="C138">
        <f>VLOOKUP(B138,'Input - companies list'!B:L,2,FALSE)</f>
        <v/>
      </c>
      <c r="D138">
        <f>VLOOKUP(B138,'Input - companies list'!B:L,11,FALSE)</f>
        <v/>
      </c>
      <c r="E138">
        <f>VLOOKUP(B138,'Input - companies list'!B:E,4,FALSE)</f>
        <v/>
      </c>
      <c r="F138" s="1">
        <f>SUMIFS('Input - target event report'!H:H,'Input - target event report'!B:B,B138,'Input - target event report'!D:D, "Private Investment")</f>
        <v/>
      </c>
      <c r="G138" s="30">
        <f>IF(I138&lt;2,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Investment"))/(I138-1))</f>
        <v/>
      </c>
      <c r="H13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8" s="30">
        <f>COUNTIFS('Input - target event report'!B:B,B138,'Input - target event report'!D:D, "Private Investment")</f>
        <v/>
      </c>
      <c r="J138">
        <f>INDEX('Input - companies list'!$1:$10000,MATCH(B138,'Input - companies list'!B:B,0),MATCH("Flow",'Input - companies list'!$1:$1,0 ))</f>
        <v/>
      </c>
      <c r="K138">
        <f>INDEX('Input - companies list'!$1:$10000,MATCH(B138,'Input - companies list'!B:B,0),MATCH("Inter-Cluster Connectivity",'Input - companies list'!$1:$1,0 ))</f>
        <v/>
      </c>
      <c r="L138" s="11">
        <f>IFERROR(PERCENTRANK(F:F,F138),0)</f>
        <v/>
      </c>
      <c r="M138" s="11">
        <f>IFERROR(1 - PERCENTRANK(G:G,G138),0)</f>
        <v/>
      </c>
      <c r="N138" s="11">
        <f>IFERROR(1 - PERCENTRANK(H:H,H138),0)</f>
        <v/>
      </c>
      <c r="O138" s="11">
        <f>IFERROR(PERCENTRANK(I:I,I138),0)</f>
        <v/>
      </c>
      <c r="P138" s="11">
        <f>IFERROR(1 - PERCENTRANK(J:J,J138),0)</f>
        <v/>
      </c>
      <c r="Q138" s="11">
        <f>IFERROR(PERCENTRANK(K:K,K138),0)</f>
        <v/>
      </c>
      <c r="R138" s="11">
        <f>L138*weight1+M138*weight2+N138*weight3+O138*weight4+P138*weight5+Q138*weight6</f>
        <v/>
      </c>
    </row>
    <row r="139" spans="1:18">
      <c r="A139" s="14">
        <f>RANK(R139,R:R)</f>
        <v/>
      </c>
      <c r="C139">
        <f>VLOOKUP(B139,'Input - companies list'!B:L,2,FALSE)</f>
        <v/>
      </c>
      <c r="D139">
        <f>VLOOKUP(B139,'Input - companies list'!B:L,11,FALSE)</f>
        <v/>
      </c>
      <c r="E139">
        <f>VLOOKUP(B139,'Input - companies list'!B:E,4,FALSE)</f>
        <v/>
      </c>
      <c r="F139" s="1">
        <f>SUMIFS('Input - target event report'!H:H,'Input - target event report'!B:B,B139,'Input - target event report'!D:D, "Private Investment")</f>
        <v/>
      </c>
      <c r="G139" s="30">
        <f>IF(I139&lt;2,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Investment"))/(I139-1))</f>
        <v/>
      </c>
      <c r="H13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39" s="30">
        <f>COUNTIFS('Input - target event report'!B:B,B139,'Input - target event report'!D:D, "Private Investment")</f>
        <v/>
      </c>
      <c r="J139">
        <f>INDEX('Input - companies list'!$1:$10000,MATCH(B139,'Input - companies list'!B:B,0),MATCH("Flow",'Input - companies list'!$1:$1,0 ))</f>
        <v/>
      </c>
      <c r="K139">
        <f>INDEX('Input - companies list'!$1:$10000,MATCH(B139,'Input - companies list'!B:B,0),MATCH("Inter-Cluster Connectivity",'Input - companies list'!$1:$1,0 ))</f>
        <v/>
      </c>
      <c r="L139" s="11">
        <f>IFERROR(PERCENTRANK(F:F,F139),0)</f>
        <v/>
      </c>
      <c r="M139" s="11">
        <f>IFERROR(1 - PERCENTRANK(G:G,G139),0)</f>
        <v/>
      </c>
      <c r="N139" s="11">
        <f>IFERROR(1 - PERCENTRANK(H:H,H139),0)</f>
        <v/>
      </c>
      <c r="O139" s="11">
        <f>IFERROR(PERCENTRANK(I:I,I139),0)</f>
        <v/>
      </c>
      <c r="P139" s="11">
        <f>IFERROR(1 - PERCENTRANK(J:J,J139),0)</f>
        <v/>
      </c>
      <c r="Q139" s="11">
        <f>IFERROR(PERCENTRANK(K:K,K139),0)</f>
        <v/>
      </c>
      <c r="R139" s="11">
        <f>L139*weight1+M139*weight2+N139*weight3+O139*weight4+P139*weight5+Q139*weight6</f>
        <v/>
      </c>
    </row>
    <row r="140" spans="1:18">
      <c r="A140" s="14">
        <f>RANK(R140,R:R)</f>
        <v/>
      </c>
      <c r="C140">
        <f>VLOOKUP(B140,'Input - companies list'!B:L,2,FALSE)</f>
        <v/>
      </c>
      <c r="D140">
        <f>VLOOKUP(B140,'Input - companies list'!B:L,11,FALSE)</f>
        <v/>
      </c>
      <c r="E140">
        <f>VLOOKUP(B140,'Input - companies list'!B:E,4,FALSE)</f>
        <v/>
      </c>
      <c r="F140" s="1">
        <f>SUMIFS('Input - target event report'!H:H,'Input - target event report'!B:B,B140,'Input - target event report'!D:D, "Private Investment")</f>
        <v/>
      </c>
      <c r="G140" s="30">
        <f>IF(I140&lt;2,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Investment"))/(I140-1))</f>
        <v/>
      </c>
      <c r="H14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0" s="30">
        <f>COUNTIFS('Input - target event report'!B:B,B140,'Input - target event report'!D:D, "Private Investment")</f>
        <v/>
      </c>
      <c r="J140">
        <f>INDEX('Input - companies list'!$1:$10000,MATCH(B140,'Input - companies list'!B:B,0),MATCH("Flow",'Input - companies list'!$1:$1,0 ))</f>
        <v/>
      </c>
      <c r="K140">
        <f>INDEX('Input - companies list'!$1:$10000,MATCH(B140,'Input - companies list'!B:B,0),MATCH("Inter-Cluster Connectivity",'Input - companies list'!$1:$1,0 ))</f>
        <v/>
      </c>
      <c r="L140" s="11">
        <f>IFERROR(PERCENTRANK(F:F,F140),0)</f>
        <v/>
      </c>
      <c r="M140" s="11">
        <f>IFERROR(1 - PERCENTRANK(G:G,G140),0)</f>
        <v/>
      </c>
      <c r="N140" s="11">
        <f>IFERROR(1 - PERCENTRANK(H:H,H140),0)</f>
        <v/>
      </c>
      <c r="O140" s="11">
        <f>IFERROR(PERCENTRANK(I:I,I140),0)</f>
        <v/>
      </c>
      <c r="P140" s="11">
        <f>IFERROR(1 - PERCENTRANK(J:J,J140),0)</f>
        <v/>
      </c>
      <c r="Q140" s="11">
        <f>IFERROR(PERCENTRANK(K:K,K140),0)</f>
        <v/>
      </c>
      <c r="R140" s="11">
        <f>L140*weight1+M140*weight2+N140*weight3+O140*weight4+P140*weight5+Q140*weight6</f>
        <v/>
      </c>
    </row>
    <row r="141" spans="1:18">
      <c r="A141" s="14">
        <f>RANK(R141,R:R)</f>
        <v/>
      </c>
      <c r="C141">
        <f>VLOOKUP(B141,'Input - companies list'!B:L,2,FALSE)</f>
        <v/>
      </c>
      <c r="D141">
        <f>VLOOKUP(B141,'Input - companies list'!B:L,11,FALSE)</f>
        <v/>
      </c>
      <c r="E141">
        <f>VLOOKUP(B141,'Input - companies list'!B:E,4,FALSE)</f>
        <v/>
      </c>
      <c r="F141" s="1">
        <f>SUMIFS('Input - target event report'!H:H,'Input - target event report'!B:B,B141,'Input - target event report'!D:D, "Private Investment")</f>
        <v/>
      </c>
      <c r="G141" s="30">
        <f>IF(I141&lt;2,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Investment"))/(I141-1))</f>
        <v/>
      </c>
      <c r="H14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1" s="30">
        <f>COUNTIFS('Input - target event report'!B:B,B141,'Input - target event report'!D:D, "Private Investment")</f>
        <v/>
      </c>
      <c r="J141">
        <f>INDEX('Input - companies list'!$1:$10000,MATCH(B141,'Input - companies list'!B:B,0),MATCH("Flow",'Input - companies list'!$1:$1,0 ))</f>
        <v/>
      </c>
      <c r="K141">
        <f>INDEX('Input - companies list'!$1:$10000,MATCH(B141,'Input - companies list'!B:B,0),MATCH("Inter-Cluster Connectivity",'Input - companies list'!$1:$1,0 ))</f>
        <v/>
      </c>
      <c r="L141" s="11">
        <f>IFERROR(PERCENTRANK(F:F,F141),0)</f>
        <v/>
      </c>
      <c r="M141" s="11">
        <f>IFERROR(1 - PERCENTRANK(G:G,G141),0)</f>
        <v/>
      </c>
      <c r="N141" s="11">
        <f>IFERROR(1 - PERCENTRANK(H:H,H141),0)</f>
        <v/>
      </c>
      <c r="O141" s="11">
        <f>IFERROR(PERCENTRANK(I:I,I141),0)</f>
        <v/>
      </c>
      <c r="P141" s="11">
        <f>IFERROR(1 - PERCENTRANK(J:J,J141),0)</f>
        <v/>
      </c>
      <c r="Q141" s="11">
        <f>IFERROR(PERCENTRANK(K:K,K141),0)</f>
        <v/>
      </c>
      <c r="R141" s="11">
        <f>L141*weight1+M141*weight2+N141*weight3+O141*weight4+P141*weight5+Q141*weight6</f>
        <v/>
      </c>
    </row>
    <row r="142" spans="1:18">
      <c r="A142" s="14">
        <f>RANK(R142,R:R)</f>
        <v/>
      </c>
      <c r="C142">
        <f>VLOOKUP(B142,'Input - companies list'!B:L,2,FALSE)</f>
        <v/>
      </c>
      <c r="D142">
        <f>VLOOKUP(B142,'Input - companies list'!B:L,11,FALSE)</f>
        <v/>
      </c>
      <c r="E142">
        <f>VLOOKUP(B142,'Input - companies list'!B:E,4,FALSE)</f>
        <v/>
      </c>
      <c r="F142" s="1">
        <f>SUMIFS('Input - target event report'!H:H,'Input - target event report'!B:B,B142,'Input - target event report'!D:D, "Private Investment")</f>
        <v/>
      </c>
      <c r="G142" s="30">
        <f>IF(I142&lt;2,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Investment"))/(I142-1))</f>
        <v/>
      </c>
      <c r="H14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2" s="30">
        <f>COUNTIFS('Input - target event report'!B:B,B142,'Input - target event report'!D:D, "Private Investment")</f>
        <v/>
      </c>
      <c r="J142">
        <f>INDEX('Input - companies list'!$1:$10000,MATCH(B142,'Input - companies list'!B:B,0),MATCH("Flow",'Input - companies list'!$1:$1,0 ))</f>
        <v/>
      </c>
      <c r="K142">
        <f>INDEX('Input - companies list'!$1:$10000,MATCH(B142,'Input - companies list'!B:B,0),MATCH("Inter-Cluster Connectivity",'Input - companies list'!$1:$1,0 ))</f>
        <v/>
      </c>
      <c r="L142" s="11">
        <f>IFERROR(PERCENTRANK(F:F,F142),0)</f>
        <v/>
      </c>
      <c r="M142" s="11">
        <f>IFERROR(1 - PERCENTRANK(G:G,G142),0)</f>
        <v/>
      </c>
      <c r="N142" s="11">
        <f>IFERROR(1 - PERCENTRANK(H:H,H142),0)</f>
        <v/>
      </c>
      <c r="O142" s="11">
        <f>IFERROR(PERCENTRANK(I:I,I142),0)</f>
        <v/>
      </c>
      <c r="P142" s="11">
        <f>IFERROR(1 - PERCENTRANK(J:J,J142),0)</f>
        <v/>
      </c>
      <c r="Q142" s="11">
        <f>IFERROR(PERCENTRANK(K:K,K142),0)</f>
        <v/>
      </c>
      <c r="R142" s="11">
        <f>L142*weight1+M142*weight2+N142*weight3+O142*weight4+P142*weight5+Q142*weight6</f>
        <v/>
      </c>
    </row>
    <row r="143" spans="1:18">
      <c r="A143" s="14">
        <f>RANK(R143,R:R)</f>
        <v/>
      </c>
      <c r="C143">
        <f>VLOOKUP(B143,'Input - companies list'!B:L,2,FALSE)</f>
        <v/>
      </c>
      <c r="D143">
        <f>VLOOKUP(B143,'Input - companies list'!B:L,11,FALSE)</f>
        <v/>
      </c>
      <c r="E143">
        <f>VLOOKUP(B143,'Input - companies list'!B:E,4,FALSE)</f>
        <v/>
      </c>
      <c r="F143" s="1">
        <f>SUMIFS('Input - target event report'!H:H,'Input - target event report'!B:B,B143,'Input - target event report'!D:D, "Private Investment")</f>
        <v/>
      </c>
      <c r="G143" s="30">
        <f>IF(I143&lt;2,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Investment"))/(I143-1))</f>
        <v/>
      </c>
      <c r="H14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3" s="30">
        <f>COUNTIFS('Input - target event report'!B:B,B143,'Input - target event report'!D:D, "Private Investment")</f>
        <v/>
      </c>
      <c r="J143">
        <f>INDEX('Input - companies list'!$1:$10000,MATCH(B143,'Input - companies list'!B:B,0),MATCH("Flow",'Input - companies list'!$1:$1,0 ))</f>
        <v/>
      </c>
      <c r="K143">
        <f>INDEX('Input - companies list'!$1:$10000,MATCH(B143,'Input - companies list'!B:B,0),MATCH("Inter-Cluster Connectivity",'Input - companies list'!$1:$1,0 ))</f>
        <v/>
      </c>
      <c r="L143" s="11">
        <f>IFERROR(PERCENTRANK(F:F,F143),0)</f>
        <v/>
      </c>
      <c r="M143" s="11">
        <f>IFERROR(1 - PERCENTRANK(G:G,G143),0)</f>
        <v/>
      </c>
      <c r="N143" s="11">
        <f>IFERROR(1 - PERCENTRANK(H:H,H143),0)</f>
        <v/>
      </c>
      <c r="O143" s="11">
        <f>IFERROR(PERCENTRANK(I:I,I143),0)</f>
        <v/>
      </c>
      <c r="P143" s="11">
        <f>IFERROR(1 - PERCENTRANK(J:J,J143),0)</f>
        <v/>
      </c>
      <c r="Q143" s="11">
        <f>IFERROR(PERCENTRANK(K:K,K143),0)</f>
        <v/>
      </c>
      <c r="R143" s="11">
        <f>L143*weight1+M143*weight2+N143*weight3+O143*weight4+P143*weight5+Q143*weight6</f>
        <v/>
      </c>
    </row>
    <row r="144" spans="1:18">
      <c r="A144" s="14">
        <f>RANK(R144,R:R)</f>
        <v/>
      </c>
      <c r="C144">
        <f>VLOOKUP(B144,'Input - companies list'!B:L,2,FALSE)</f>
        <v/>
      </c>
      <c r="D144">
        <f>VLOOKUP(B144,'Input - companies list'!B:L,11,FALSE)</f>
        <v/>
      </c>
      <c r="E144">
        <f>VLOOKUP(B144,'Input - companies list'!B:E,4,FALSE)</f>
        <v/>
      </c>
      <c r="F144" s="1">
        <f>SUMIFS('Input - target event report'!H:H,'Input - target event report'!B:B,B144,'Input - target event report'!D:D, "Private Investment")</f>
        <v/>
      </c>
      <c r="G144" s="30">
        <f>IF(I144&lt;2,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Investment"))/(I144-1))</f>
        <v/>
      </c>
      <c r="H14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4" s="30">
        <f>COUNTIFS('Input - target event report'!B:B,B144,'Input - target event report'!D:D, "Private Investment")</f>
        <v/>
      </c>
      <c r="J144">
        <f>INDEX('Input - companies list'!$1:$10000,MATCH(B144,'Input - companies list'!B:B,0),MATCH("Flow",'Input - companies list'!$1:$1,0 ))</f>
        <v/>
      </c>
      <c r="K144">
        <f>INDEX('Input - companies list'!$1:$10000,MATCH(B144,'Input - companies list'!B:B,0),MATCH("Inter-Cluster Connectivity",'Input - companies list'!$1:$1,0 ))</f>
        <v/>
      </c>
      <c r="L144" s="11">
        <f>IFERROR(PERCENTRANK(F:F,F144),0)</f>
        <v/>
      </c>
      <c r="M144" s="11">
        <f>IFERROR(1 - PERCENTRANK(G:G,G144),0)</f>
        <v/>
      </c>
      <c r="N144" s="11">
        <f>IFERROR(1 - PERCENTRANK(H:H,H144),0)</f>
        <v/>
      </c>
      <c r="O144" s="11">
        <f>IFERROR(PERCENTRANK(I:I,I144),0)</f>
        <v/>
      </c>
      <c r="P144" s="11">
        <f>IFERROR(1 - PERCENTRANK(J:J,J144),0)</f>
        <v/>
      </c>
      <c r="Q144" s="11">
        <f>IFERROR(PERCENTRANK(K:K,K144),0)</f>
        <v/>
      </c>
      <c r="R144" s="11">
        <f>L144*weight1+M144*weight2+N144*weight3+O144*weight4+P144*weight5+Q144*weight6</f>
        <v/>
      </c>
    </row>
    <row r="145" spans="1:18">
      <c r="A145" s="14">
        <f>RANK(R145,R:R)</f>
        <v/>
      </c>
      <c r="C145">
        <f>VLOOKUP(B145,'Input - companies list'!B:L,2,FALSE)</f>
        <v/>
      </c>
      <c r="D145">
        <f>VLOOKUP(B145,'Input - companies list'!B:L,11,FALSE)</f>
        <v/>
      </c>
      <c r="E145">
        <f>VLOOKUP(B145,'Input - companies list'!B:E,4,FALSE)</f>
        <v/>
      </c>
      <c r="F145" s="1">
        <f>SUMIFS('Input - target event report'!H:H,'Input - target event report'!B:B,B145,'Input - target event report'!D:D, "Private Investment")</f>
        <v/>
      </c>
      <c r="G145" s="30">
        <f>IF(I145&lt;2,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Investment"))/(I145-1))</f>
        <v/>
      </c>
      <c r="H14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5" s="30">
        <f>COUNTIFS('Input - target event report'!B:B,B145,'Input - target event report'!D:D, "Private Investment")</f>
        <v/>
      </c>
      <c r="J145">
        <f>INDEX('Input - companies list'!$1:$10000,MATCH(B145,'Input - companies list'!B:B,0),MATCH("Flow",'Input - companies list'!$1:$1,0 ))</f>
        <v/>
      </c>
      <c r="K145">
        <f>INDEX('Input - companies list'!$1:$10000,MATCH(B145,'Input - companies list'!B:B,0),MATCH("Inter-Cluster Connectivity",'Input - companies list'!$1:$1,0 ))</f>
        <v/>
      </c>
      <c r="L145" s="11">
        <f>IFERROR(PERCENTRANK(F:F,F145),0)</f>
        <v/>
      </c>
      <c r="M145" s="11">
        <f>IFERROR(1 - PERCENTRANK(G:G,G145),0)</f>
        <v/>
      </c>
      <c r="N145" s="11">
        <f>IFERROR(1 - PERCENTRANK(H:H,H145),0)</f>
        <v/>
      </c>
      <c r="O145" s="11">
        <f>IFERROR(PERCENTRANK(I:I,I145),0)</f>
        <v/>
      </c>
      <c r="P145" s="11">
        <f>IFERROR(1 - PERCENTRANK(J:J,J145),0)</f>
        <v/>
      </c>
      <c r="Q145" s="11">
        <f>IFERROR(PERCENTRANK(K:K,K145),0)</f>
        <v/>
      </c>
      <c r="R145" s="11">
        <f>L145*weight1+M145*weight2+N145*weight3+O145*weight4+P145*weight5+Q145*weight6</f>
        <v/>
      </c>
    </row>
    <row r="146" spans="1:18">
      <c r="A146" s="14">
        <f>RANK(R146,R:R)</f>
        <v/>
      </c>
      <c r="C146">
        <f>VLOOKUP(B146,'Input - companies list'!B:L,2,FALSE)</f>
        <v/>
      </c>
      <c r="D146">
        <f>VLOOKUP(B146,'Input - companies list'!B:L,11,FALSE)</f>
        <v/>
      </c>
      <c r="E146">
        <f>VLOOKUP(B146,'Input - companies list'!B:E,4,FALSE)</f>
        <v/>
      </c>
      <c r="F146" s="1">
        <f>SUMIFS('Input - target event report'!H:H,'Input - target event report'!B:B,B146,'Input - target event report'!D:D, "Private Investment")</f>
        <v/>
      </c>
      <c r="G146" s="30">
        <f>IF(I146&lt;2,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Investment"))/(I146-1))</f>
        <v/>
      </c>
      <c r="H14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6" s="30">
        <f>COUNTIFS('Input - target event report'!B:B,B146,'Input - target event report'!D:D, "Private Investment")</f>
        <v/>
      </c>
      <c r="J146">
        <f>INDEX('Input - companies list'!$1:$10000,MATCH(B146,'Input - companies list'!B:B,0),MATCH("Flow",'Input - companies list'!$1:$1,0 ))</f>
        <v/>
      </c>
      <c r="K146">
        <f>INDEX('Input - companies list'!$1:$10000,MATCH(B146,'Input - companies list'!B:B,0),MATCH("Inter-Cluster Connectivity",'Input - companies list'!$1:$1,0 ))</f>
        <v/>
      </c>
      <c r="L146" s="11">
        <f>IFERROR(PERCENTRANK(F:F,F146),0)</f>
        <v/>
      </c>
      <c r="M146" s="11">
        <f>IFERROR(1 - PERCENTRANK(G:G,G146),0)</f>
        <v/>
      </c>
      <c r="N146" s="11">
        <f>IFERROR(1 - PERCENTRANK(H:H,H146),0)</f>
        <v/>
      </c>
      <c r="O146" s="11">
        <f>IFERROR(PERCENTRANK(I:I,I146),0)</f>
        <v/>
      </c>
      <c r="P146" s="11">
        <f>IFERROR(1 - PERCENTRANK(J:J,J146),0)</f>
        <v/>
      </c>
      <c r="Q146" s="11">
        <f>IFERROR(PERCENTRANK(K:K,K146),0)</f>
        <v/>
      </c>
      <c r="R146" s="11">
        <f>L146*weight1+M146*weight2+N146*weight3+O146*weight4+P146*weight5+Q146*weight6</f>
        <v/>
      </c>
    </row>
    <row r="147" spans="1:18">
      <c r="A147" s="14">
        <f>RANK(R147,R:R)</f>
        <v/>
      </c>
      <c r="C147">
        <f>VLOOKUP(B147,'Input - companies list'!B:L,2,FALSE)</f>
        <v/>
      </c>
      <c r="D147">
        <f>VLOOKUP(B147,'Input - companies list'!B:L,11,FALSE)</f>
        <v/>
      </c>
      <c r="E147">
        <f>VLOOKUP(B147,'Input - companies list'!B:E,4,FALSE)</f>
        <v/>
      </c>
      <c r="F147" s="1">
        <f>SUMIFS('Input - target event report'!H:H,'Input - target event report'!B:B,B147,'Input - target event report'!D:D, "Private Investment")</f>
        <v/>
      </c>
      <c r="G147" s="30">
        <f>IF(I147&lt;2,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Investment"))/(I147-1))</f>
        <v/>
      </c>
      <c r="H14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7" s="30">
        <f>COUNTIFS('Input - target event report'!B:B,B147,'Input - target event report'!D:D, "Private Investment")</f>
        <v/>
      </c>
      <c r="J147">
        <f>INDEX('Input - companies list'!$1:$10000,MATCH(B147,'Input - companies list'!B:B,0),MATCH("Flow",'Input - companies list'!$1:$1,0 ))</f>
        <v/>
      </c>
      <c r="K147">
        <f>INDEX('Input - companies list'!$1:$10000,MATCH(B147,'Input - companies list'!B:B,0),MATCH("Inter-Cluster Connectivity",'Input - companies list'!$1:$1,0 ))</f>
        <v/>
      </c>
      <c r="L147" s="11">
        <f>IFERROR(PERCENTRANK(F:F,F147),0)</f>
        <v/>
      </c>
      <c r="M147" s="11">
        <f>IFERROR(1 - PERCENTRANK(G:G,G147),0)</f>
        <v/>
      </c>
      <c r="N147" s="11">
        <f>IFERROR(1 - PERCENTRANK(H:H,H147),0)</f>
        <v/>
      </c>
      <c r="O147" s="11">
        <f>IFERROR(PERCENTRANK(I:I,I147),0)</f>
        <v/>
      </c>
      <c r="P147" s="11">
        <f>IFERROR(1 - PERCENTRANK(J:J,J147),0)</f>
        <v/>
      </c>
      <c r="Q147" s="11">
        <f>IFERROR(PERCENTRANK(K:K,K147),0)</f>
        <v/>
      </c>
      <c r="R147" s="11">
        <f>L147*weight1+M147*weight2+N147*weight3+O147*weight4+P147*weight5+Q147*weight6</f>
        <v/>
      </c>
    </row>
    <row r="148" spans="1:18">
      <c r="A148" s="14">
        <f>RANK(R148,R:R)</f>
        <v/>
      </c>
      <c r="C148">
        <f>VLOOKUP(B148,'Input - companies list'!B:L,2,FALSE)</f>
        <v/>
      </c>
      <c r="D148">
        <f>VLOOKUP(B148,'Input - companies list'!B:L,11,FALSE)</f>
        <v/>
      </c>
      <c r="E148">
        <f>VLOOKUP(B148,'Input - companies list'!B:E,4,FALSE)</f>
        <v/>
      </c>
      <c r="F148" s="1">
        <f>SUMIFS('Input - target event report'!H:H,'Input - target event report'!B:B,B148,'Input - target event report'!D:D, "Private Investment")</f>
        <v/>
      </c>
      <c r="G148" s="30">
        <f>IF(I148&lt;2,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Investment"))/(I148-1))</f>
        <v/>
      </c>
      <c r="H14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8" s="30">
        <f>COUNTIFS('Input - target event report'!B:B,B148,'Input - target event report'!D:D, "Private Investment")</f>
        <v/>
      </c>
      <c r="J148">
        <f>INDEX('Input - companies list'!$1:$10000,MATCH(B148,'Input - companies list'!B:B,0),MATCH("Flow",'Input - companies list'!$1:$1,0 ))</f>
        <v/>
      </c>
      <c r="K148">
        <f>INDEX('Input - companies list'!$1:$10000,MATCH(B148,'Input - companies list'!B:B,0),MATCH("Inter-Cluster Connectivity",'Input - companies list'!$1:$1,0 ))</f>
        <v/>
      </c>
      <c r="L148" s="11">
        <f>IFERROR(PERCENTRANK(F:F,F148),0)</f>
        <v/>
      </c>
      <c r="M148" s="11">
        <f>IFERROR(1 - PERCENTRANK(G:G,G148),0)</f>
        <v/>
      </c>
      <c r="N148" s="11">
        <f>IFERROR(1 - PERCENTRANK(H:H,H148),0)</f>
        <v/>
      </c>
      <c r="O148" s="11">
        <f>IFERROR(PERCENTRANK(I:I,I148),0)</f>
        <v/>
      </c>
      <c r="P148" s="11">
        <f>IFERROR(1 - PERCENTRANK(J:J,J148),0)</f>
        <v/>
      </c>
      <c r="Q148" s="11">
        <f>IFERROR(PERCENTRANK(K:K,K148),0)</f>
        <v/>
      </c>
      <c r="R148" s="11">
        <f>L148*weight1+M148*weight2+N148*weight3+O148*weight4+P148*weight5+Q148*weight6</f>
        <v/>
      </c>
    </row>
    <row r="149" spans="1:18">
      <c r="A149" s="14">
        <f>RANK(R149,R:R)</f>
        <v/>
      </c>
      <c r="C149">
        <f>VLOOKUP(B149,'Input - companies list'!B:L,2,FALSE)</f>
        <v/>
      </c>
      <c r="D149">
        <f>VLOOKUP(B149,'Input - companies list'!B:L,11,FALSE)</f>
        <v/>
      </c>
      <c r="E149">
        <f>VLOOKUP(B149,'Input - companies list'!B:E,4,FALSE)</f>
        <v/>
      </c>
      <c r="F149" s="1">
        <f>SUMIFS('Input - target event report'!H:H,'Input - target event report'!B:B,B149,'Input - target event report'!D:D, "Private Investment")</f>
        <v/>
      </c>
      <c r="G149" s="30">
        <f>IF(I149&lt;2,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Investment"))/(I149-1))</f>
        <v/>
      </c>
      <c r="H14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49" s="30">
        <f>COUNTIFS('Input - target event report'!B:B,B149,'Input - target event report'!D:D, "Private Investment")</f>
        <v/>
      </c>
      <c r="J149">
        <f>INDEX('Input - companies list'!$1:$10000,MATCH(B149,'Input - companies list'!B:B,0),MATCH("Flow",'Input - companies list'!$1:$1,0 ))</f>
        <v/>
      </c>
      <c r="K149">
        <f>INDEX('Input - companies list'!$1:$10000,MATCH(B149,'Input - companies list'!B:B,0),MATCH("Inter-Cluster Connectivity",'Input - companies list'!$1:$1,0 ))</f>
        <v/>
      </c>
      <c r="L149" s="11">
        <f>IFERROR(PERCENTRANK(F:F,F149),0)</f>
        <v/>
      </c>
      <c r="M149" s="11">
        <f>IFERROR(1 - PERCENTRANK(G:G,G149),0)</f>
        <v/>
      </c>
      <c r="N149" s="11">
        <f>IFERROR(1 - PERCENTRANK(H:H,H149),0)</f>
        <v/>
      </c>
      <c r="O149" s="11">
        <f>IFERROR(PERCENTRANK(I:I,I149),0)</f>
        <v/>
      </c>
      <c r="P149" s="11">
        <f>IFERROR(1 - PERCENTRANK(J:J,J149),0)</f>
        <v/>
      </c>
      <c r="Q149" s="11">
        <f>IFERROR(PERCENTRANK(K:K,K149),0)</f>
        <v/>
      </c>
      <c r="R149" s="11">
        <f>L149*weight1+M149*weight2+N149*weight3+O149*weight4+P149*weight5+Q149*weight6</f>
        <v/>
      </c>
    </row>
    <row r="150" spans="1:18">
      <c r="A150" s="14">
        <f>RANK(R150,R:R)</f>
        <v/>
      </c>
      <c r="C150">
        <f>VLOOKUP(B150,'Input - companies list'!B:L,2,FALSE)</f>
        <v/>
      </c>
      <c r="D150">
        <f>VLOOKUP(B150,'Input - companies list'!B:L,11,FALSE)</f>
        <v/>
      </c>
      <c r="E150">
        <f>VLOOKUP(B150,'Input - companies list'!B:E,4,FALSE)</f>
        <v/>
      </c>
      <c r="F150" s="1">
        <f>SUMIFS('Input - target event report'!H:H,'Input - target event report'!B:B,B150,'Input - target event report'!D:D, "Private Investment")</f>
        <v/>
      </c>
      <c r="G150" s="30">
        <f>IF(I150&lt;2,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Investment"))/(I150-1))</f>
        <v/>
      </c>
      <c r="H15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0" s="30">
        <f>COUNTIFS('Input - target event report'!B:B,B150,'Input - target event report'!D:D, "Private Investment")</f>
        <v/>
      </c>
      <c r="J150">
        <f>INDEX('Input - companies list'!$1:$10000,MATCH(B150,'Input - companies list'!B:B,0),MATCH("Flow",'Input - companies list'!$1:$1,0 ))</f>
        <v/>
      </c>
      <c r="K150">
        <f>INDEX('Input - companies list'!$1:$10000,MATCH(B150,'Input - companies list'!B:B,0),MATCH("Inter-Cluster Connectivity",'Input - companies list'!$1:$1,0 ))</f>
        <v/>
      </c>
      <c r="L150" s="11">
        <f>IFERROR(PERCENTRANK(F:F,F150),0)</f>
        <v/>
      </c>
      <c r="M150" s="11">
        <f>IFERROR(1 - PERCENTRANK(G:G,G150),0)</f>
        <v/>
      </c>
      <c r="N150" s="11">
        <f>IFERROR(1 - PERCENTRANK(H:H,H150),0)</f>
        <v/>
      </c>
      <c r="O150" s="11">
        <f>IFERROR(PERCENTRANK(I:I,I150),0)</f>
        <v/>
      </c>
      <c r="P150" s="11">
        <f>IFERROR(1 - PERCENTRANK(J:J,J150),0)</f>
        <v/>
      </c>
      <c r="Q150" s="11">
        <f>IFERROR(PERCENTRANK(K:K,K150),0)</f>
        <v/>
      </c>
      <c r="R150" s="11">
        <f>L150*weight1+M150*weight2+N150*weight3+O150*weight4+P150*weight5+Q150*weight6</f>
        <v/>
      </c>
    </row>
    <row r="151" spans="1:18">
      <c r="A151" s="14">
        <f>RANK(R151,R:R)</f>
        <v/>
      </c>
      <c r="C151">
        <f>VLOOKUP(B151,'Input - companies list'!B:L,2,FALSE)</f>
        <v/>
      </c>
      <c r="D151">
        <f>VLOOKUP(B151,'Input - companies list'!B:L,11,FALSE)</f>
        <v/>
      </c>
      <c r="E151">
        <f>VLOOKUP(B151,'Input - companies list'!B:E,4,FALSE)</f>
        <v/>
      </c>
      <c r="F151" s="1">
        <f>SUMIFS('Input - target event report'!H:H,'Input - target event report'!B:B,B151,'Input - target event report'!D:D, "Private Investment")</f>
        <v/>
      </c>
      <c r="G151" s="30">
        <f>IF(I151&lt;2,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Investment"))/(I151-1))</f>
        <v/>
      </c>
      <c r="H15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1" s="30">
        <f>COUNTIFS('Input - target event report'!B:B,B151,'Input - target event report'!D:D, "Private Investment")</f>
        <v/>
      </c>
      <c r="J151">
        <f>INDEX('Input - companies list'!$1:$10000,MATCH(B151,'Input - companies list'!B:B,0),MATCH("Flow",'Input - companies list'!$1:$1,0 ))</f>
        <v/>
      </c>
      <c r="K151">
        <f>INDEX('Input - companies list'!$1:$10000,MATCH(B151,'Input - companies list'!B:B,0),MATCH("Inter-Cluster Connectivity",'Input - companies list'!$1:$1,0 ))</f>
        <v/>
      </c>
      <c r="L151" s="11">
        <f>IFERROR(PERCENTRANK(F:F,F151),0)</f>
        <v/>
      </c>
      <c r="M151" s="11">
        <f>IFERROR(1 - PERCENTRANK(G:G,G151),0)</f>
        <v/>
      </c>
      <c r="N151" s="11">
        <f>IFERROR(1 - PERCENTRANK(H:H,H151),0)</f>
        <v/>
      </c>
      <c r="O151" s="11">
        <f>IFERROR(PERCENTRANK(I:I,I151),0)</f>
        <v/>
      </c>
      <c r="P151" s="11">
        <f>IFERROR(1 - PERCENTRANK(J:J,J151),0)</f>
        <v/>
      </c>
      <c r="Q151" s="11">
        <f>IFERROR(PERCENTRANK(K:K,K151),0)</f>
        <v/>
      </c>
      <c r="R151" s="11">
        <f>L151*weight1+M151*weight2+N151*weight3+O151*weight4+P151*weight5+Q151*weight6</f>
        <v/>
      </c>
    </row>
    <row r="152" spans="1:18">
      <c r="A152" s="14">
        <f>RANK(R152,R:R)</f>
        <v/>
      </c>
      <c r="C152">
        <f>VLOOKUP(B152,'Input - companies list'!B:L,2,FALSE)</f>
        <v/>
      </c>
      <c r="D152">
        <f>VLOOKUP(B152,'Input - companies list'!B:L,11,FALSE)</f>
        <v/>
      </c>
      <c r="E152">
        <f>VLOOKUP(B152,'Input - companies list'!B:E,4,FALSE)</f>
        <v/>
      </c>
      <c r="F152" s="1">
        <f>SUMIFS('Input - target event report'!H:H,'Input - target event report'!B:B,B152,'Input - target event report'!D:D, "Private Investment")</f>
        <v/>
      </c>
      <c r="G152" s="30">
        <f>IF(I152&lt;2,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Investment"))/(I152-1))</f>
        <v/>
      </c>
      <c r="H15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2" s="30">
        <f>COUNTIFS('Input - target event report'!B:B,B152,'Input - target event report'!D:D, "Private Investment")</f>
        <v/>
      </c>
      <c r="J152">
        <f>INDEX('Input - companies list'!$1:$10000,MATCH(B152,'Input - companies list'!B:B,0),MATCH("Flow",'Input - companies list'!$1:$1,0 ))</f>
        <v/>
      </c>
      <c r="K152">
        <f>INDEX('Input - companies list'!$1:$10000,MATCH(B152,'Input - companies list'!B:B,0),MATCH("Inter-Cluster Connectivity",'Input - companies list'!$1:$1,0 ))</f>
        <v/>
      </c>
      <c r="L152" s="11">
        <f>IFERROR(PERCENTRANK(F:F,F152),0)</f>
        <v/>
      </c>
      <c r="M152" s="11">
        <f>IFERROR(1 - PERCENTRANK(G:G,G152),0)</f>
        <v/>
      </c>
      <c r="N152" s="11">
        <f>IFERROR(1 - PERCENTRANK(H:H,H152),0)</f>
        <v/>
      </c>
      <c r="O152" s="11">
        <f>IFERROR(PERCENTRANK(I:I,I152),0)</f>
        <v/>
      </c>
      <c r="P152" s="11">
        <f>IFERROR(1 - PERCENTRANK(J:J,J152),0)</f>
        <v/>
      </c>
      <c r="Q152" s="11">
        <f>IFERROR(PERCENTRANK(K:K,K152),0)</f>
        <v/>
      </c>
      <c r="R152" s="11">
        <f>L152*weight1+M152*weight2+N152*weight3+O152*weight4+P152*weight5+Q152*weight6</f>
        <v/>
      </c>
    </row>
    <row r="153" spans="1:18">
      <c r="A153" s="14">
        <f>RANK(R153,R:R)</f>
        <v/>
      </c>
      <c r="C153">
        <f>VLOOKUP(B153,'Input - companies list'!B:L,2,FALSE)</f>
        <v/>
      </c>
      <c r="D153">
        <f>VLOOKUP(B153,'Input - companies list'!B:L,11,FALSE)</f>
        <v/>
      </c>
      <c r="E153">
        <f>VLOOKUP(B153,'Input - companies list'!B:E,4,FALSE)</f>
        <v/>
      </c>
      <c r="F153" s="1">
        <f>SUMIFS('Input - target event report'!H:H,'Input - target event report'!B:B,B153,'Input - target event report'!D:D, "Private Investment")</f>
        <v/>
      </c>
      <c r="G153" s="30">
        <f>IF(I153&lt;2,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Investment"))/(I153-1))</f>
        <v/>
      </c>
      <c r="H15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3" s="30">
        <f>COUNTIFS('Input - target event report'!B:B,B153,'Input - target event report'!D:D, "Private Investment")</f>
        <v/>
      </c>
      <c r="J153">
        <f>INDEX('Input - companies list'!$1:$10000,MATCH(B153,'Input - companies list'!B:B,0),MATCH("Flow",'Input - companies list'!$1:$1,0 ))</f>
        <v/>
      </c>
      <c r="K153">
        <f>INDEX('Input - companies list'!$1:$10000,MATCH(B153,'Input - companies list'!B:B,0),MATCH("Inter-Cluster Connectivity",'Input - companies list'!$1:$1,0 ))</f>
        <v/>
      </c>
      <c r="L153" s="11">
        <f>IFERROR(PERCENTRANK(F:F,F153),0)</f>
        <v/>
      </c>
      <c r="M153" s="11">
        <f>IFERROR(1 - PERCENTRANK(G:G,G153),0)</f>
        <v/>
      </c>
      <c r="N153" s="11">
        <f>IFERROR(1 - PERCENTRANK(H:H,H153),0)</f>
        <v/>
      </c>
      <c r="O153" s="11">
        <f>IFERROR(PERCENTRANK(I:I,I153),0)</f>
        <v/>
      </c>
      <c r="P153" s="11">
        <f>IFERROR(1 - PERCENTRANK(J:J,J153),0)</f>
        <v/>
      </c>
      <c r="Q153" s="11">
        <f>IFERROR(PERCENTRANK(K:K,K153),0)</f>
        <v/>
      </c>
      <c r="R153" s="11">
        <f>L153*weight1+M153*weight2+N153*weight3+O153*weight4+P153*weight5+Q153*weight6</f>
        <v/>
      </c>
    </row>
    <row r="154" spans="1:18">
      <c r="A154" s="14">
        <f>RANK(R154,R:R)</f>
        <v/>
      </c>
      <c r="C154">
        <f>VLOOKUP(B154,'Input - companies list'!B:L,2,FALSE)</f>
        <v/>
      </c>
      <c r="D154">
        <f>VLOOKUP(B154,'Input - companies list'!B:L,11,FALSE)</f>
        <v/>
      </c>
      <c r="E154">
        <f>VLOOKUP(B154,'Input - companies list'!B:E,4,FALSE)</f>
        <v/>
      </c>
      <c r="F154" s="1">
        <f>SUMIFS('Input - target event report'!H:H,'Input - target event report'!B:B,B154,'Input - target event report'!D:D, "Private Investment")</f>
        <v/>
      </c>
      <c r="G154" s="30">
        <f>IF(I154&lt;2,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Investment"))/(I154-1))</f>
        <v/>
      </c>
      <c r="H15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4" s="30">
        <f>COUNTIFS('Input - target event report'!B:B,B154,'Input - target event report'!D:D, "Private Investment")</f>
        <v/>
      </c>
      <c r="J154">
        <f>INDEX('Input - companies list'!$1:$10000,MATCH(B154,'Input - companies list'!B:B,0),MATCH("Flow",'Input - companies list'!$1:$1,0 ))</f>
        <v/>
      </c>
      <c r="K154">
        <f>INDEX('Input - companies list'!$1:$10000,MATCH(B154,'Input - companies list'!B:B,0),MATCH("Inter-Cluster Connectivity",'Input - companies list'!$1:$1,0 ))</f>
        <v/>
      </c>
      <c r="L154" s="11">
        <f>IFERROR(PERCENTRANK(F:F,F154),0)</f>
        <v/>
      </c>
      <c r="M154" s="11">
        <f>IFERROR(1 - PERCENTRANK(G:G,G154),0)</f>
        <v/>
      </c>
      <c r="N154" s="11">
        <f>IFERROR(1 - PERCENTRANK(H:H,H154),0)</f>
        <v/>
      </c>
      <c r="O154" s="11">
        <f>IFERROR(PERCENTRANK(I:I,I154),0)</f>
        <v/>
      </c>
      <c r="P154" s="11">
        <f>IFERROR(1 - PERCENTRANK(J:J,J154),0)</f>
        <v/>
      </c>
      <c r="Q154" s="11">
        <f>IFERROR(PERCENTRANK(K:K,K154),0)</f>
        <v/>
      </c>
      <c r="R154" s="11">
        <f>L154*weight1+M154*weight2+N154*weight3+O154*weight4+P154*weight5+Q154*weight6</f>
        <v/>
      </c>
    </row>
    <row r="155" spans="1:18">
      <c r="A155" s="14">
        <f>RANK(R155,R:R)</f>
        <v/>
      </c>
      <c r="C155">
        <f>VLOOKUP(B155,'Input - companies list'!B:L,2,FALSE)</f>
        <v/>
      </c>
      <c r="D155">
        <f>VLOOKUP(B155,'Input - companies list'!B:L,11,FALSE)</f>
        <v/>
      </c>
      <c r="E155">
        <f>VLOOKUP(B155,'Input - companies list'!B:E,4,FALSE)</f>
        <v/>
      </c>
      <c r="F155" s="1">
        <f>SUMIFS('Input - target event report'!H:H,'Input - target event report'!B:B,B155,'Input - target event report'!D:D, "Private Investment")</f>
        <v/>
      </c>
      <c r="G155" s="30">
        <f>IF(I155&lt;2,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Investment"))/(I155-1))</f>
        <v/>
      </c>
      <c r="H15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5" s="30">
        <f>COUNTIFS('Input - target event report'!B:B,B155,'Input - target event report'!D:D, "Private Investment")</f>
        <v/>
      </c>
      <c r="J155">
        <f>INDEX('Input - companies list'!$1:$10000,MATCH(B155,'Input - companies list'!B:B,0),MATCH("Flow",'Input - companies list'!$1:$1,0 ))</f>
        <v/>
      </c>
      <c r="K155">
        <f>INDEX('Input - companies list'!$1:$10000,MATCH(B155,'Input - companies list'!B:B,0),MATCH("Inter-Cluster Connectivity",'Input - companies list'!$1:$1,0 ))</f>
        <v/>
      </c>
      <c r="L155" s="11">
        <f>IFERROR(PERCENTRANK(F:F,F155),0)</f>
        <v/>
      </c>
      <c r="M155" s="11">
        <f>IFERROR(1 - PERCENTRANK(G:G,G155),0)</f>
        <v/>
      </c>
      <c r="N155" s="11">
        <f>IFERROR(1 - PERCENTRANK(H:H,H155),0)</f>
        <v/>
      </c>
      <c r="O155" s="11">
        <f>IFERROR(PERCENTRANK(I:I,I155),0)</f>
        <v/>
      </c>
      <c r="P155" s="11">
        <f>IFERROR(1 - PERCENTRANK(J:J,J155),0)</f>
        <v/>
      </c>
      <c r="Q155" s="11">
        <f>IFERROR(PERCENTRANK(K:K,K155),0)</f>
        <v/>
      </c>
      <c r="R155" s="11">
        <f>L155*weight1+M155*weight2+N155*weight3+O155*weight4+P155*weight5+Q155*weight6</f>
        <v/>
      </c>
    </row>
    <row r="156" spans="1:18">
      <c r="A156" s="14">
        <f>RANK(R156,R:R)</f>
        <v/>
      </c>
      <c r="C156">
        <f>VLOOKUP(B156,'Input - companies list'!B:L,2,FALSE)</f>
        <v/>
      </c>
      <c r="D156">
        <f>VLOOKUP(B156,'Input - companies list'!B:L,11,FALSE)</f>
        <v/>
      </c>
      <c r="E156">
        <f>VLOOKUP(B156,'Input - companies list'!B:E,4,FALSE)</f>
        <v/>
      </c>
      <c r="F156" s="1">
        <f>SUMIFS('Input - target event report'!H:H,'Input - target event report'!B:B,B156,'Input - target event report'!D:D, "Private Investment")</f>
        <v/>
      </c>
      <c r="G156" s="30">
        <f>IF(I156&lt;2,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Investment"))/(I156-1))</f>
        <v/>
      </c>
      <c r="H15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6" s="30">
        <f>COUNTIFS('Input - target event report'!B:B,B156,'Input - target event report'!D:D, "Private Investment")</f>
        <v/>
      </c>
      <c r="J156">
        <f>INDEX('Input - companies list'!$1:$10000,MATCH(B156,'Input - companies list'!B:B,0),MATCH("Flow",'Input - companies list'!$1:$1,0 ))</f>
        <v/>
      </c>
      <c r="K156">
        <f>INDEX('Input - companies list'!$1:$10000,MATCH(B156,'Input - companies list'!B:B,0),MATCH("Inter-Cluster Connectivity",'Input - companies list'!$1:$1,0 ))</f>
        <v/>
      </c>
      <c r="L156" s="11">
        <f>IFERROR(PERCENTRANK(F:F,F156),0)</f>
        <v/>
      </c>
      <c r="M156" s="11">
        <f>IFERROR(1 - PERCENTRANK(G:G,G156),0)</f>
        <v/>
      </c>
      <c r="N156" s="11">
        <f>IFERROR(1 - PERCENTRANK(H:H,H156),0)</f>
        <v/>
      </c>
      <c r="O156" s="11">
        <f>IFERROR(PERCENTRANK(I:I,I156),0)</f>
        <v/>
      </c>
      <c r="P156" s="11">
        <f>IFERROR(1 - PERCENTRANK(J:J,J156),0)</f>
        <v/>
      </c>
      <c r="Q156" s="11">
        <f>IFERROR(PERCENTRANK(K:K,K156),0)</f>
        <v/>
      </c>
      <c r="R156" s="11">
        <f>L156*weight1+M156*weight2+N156*weight3+O156*weight4+P156*weight5+Q156*weight6</f>
        <v/>
      </c>
    </row>
    <row r="157" spans="1:18">
      <c r="A157" s="14">
        <f>RANK(R157,R:R)</f>
        <v/>
      </c>
      <c r="C157">
        <f>VLOOKUP(B157,'Input - companies list'!B:L,2,FALSE)</f>
        <v/>
      </c>
      <c r="D157">
        <f>VLOOKUP(B157,'Input - companies list'!B:L,11,FALSE)</f>
        <v/>
      </c>
      <c r="E157">
        <f>VLOOKUP(B157,'Input - companies list'!B:E,4,FALSE)</f>
        <v/>
      </c>
      <c r="F157" s="1">
        <f>SUMIFS('Input - target event report'!H:H,'Input - target event report'!B:B,B157,'Input - target event report'!D:D, "Private Investment")</f>
        <v/>
      </c>
      <c r="G157" s="30">
        <f>IF(I157&lt;2,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Investment"))/(I157-1))</f>
        <v/>
      </c>
      <c r="H15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7" s="30">
        <f>COUNTIFS('Input - target event report'!B:B,B157,'Input - target event report'!D:D, "Private Investment")</f>
        <v/>
      </c>
      <c r="J157">
        <f>INDEX('Input - companies list'!$1:$10000,MATCH(B157,'Input - companies list'!B:B,0),MATCH("Flow",'Input - companies list'!$1:$1,0 ))</f>
        <v/>
      </c>
      <c r="K157">
        <f>INDEX('Input - companies list'!$1:$10000,MATCH(B157,'Input - companies list'!B:B,0),MATCH("Inter-Cluster Connectivity",'Input - companies list'!$1:$1,0 ))</f>
        <v/>
      </c>
      <c r="L157" s="11">
        <f>IFERROR(PERCENTRANK(F:F,F157),0)</f>
        <v/>
      </c>
      <c r="M157" s="11">
        <f>IFERROR(1 - PERCENTRANK(G:G,G157),0)</f>
        <v/>
      </c>
      <c r="N157" s="11">
        <f>IFERROR(1 - PERCENTRANK(H:H,H157),0)</f>
        <v/>
      </c>
      <c r="O157" s="11">
        <f>IFERROR(PERCENTRANK(I:I,I157),0)</f>
        <v/>
      </c>
      <c r="P157" s="11">
        <f>IFERROR(1 - PERCENTRANK(J:J,J157),0)</f>
        <v/>
      </c>
      <c r="Q157" s="11">
        <f>IFERROR(PERCENTRANK(K:K,K157),0)</f>
        <v/>
      </c>
      <c r="R157" s="11">
        <f>L157*weight1+M157*weight2+N157*weight3+O157*weight4+P157*weight5+Q157*weight6</f>
        <v/>
      </c>
    </row>
    <row r="158" spans="1:18">
      <c r="A158" s="14">
        <f>RANK(R158,R:R)</f>
        <v/>
      </c>
      <c r="C158">
        <f>VLOOKUP(B158,'Input - companies list'!B:L,2,FALSE)</f>
        <v/>
      </c>
      <c r="D158">
        <f>VLOOKUP(B158,'Input - companies list'!B:L,11,FALSE)</f>
        <v/>
      </c>
      <c r="E158">
        <f>VLOOKUP(B158,'Input - companies list'!B:E,4,FALSE)</f>
        <v/>
      </c>
      <c r="F158" s="1">
        <f>SUMIFS('Input - target event report'!H:H,'Input - target event report'!B:B,B158,'Input - target event report'!D:D, "Private Investment")</f>
        <v/>
      </c>
      <c r="G158" s="30">
        <f>IF(I158&lt;2,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Investment"))/(I158-1))</f>
        <v/>
      </c>
      <c r="H15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8" s="30">
        <f>COUNTIFS('Input - target event report'!B:B,B158,'Input - target event report'!D:D, "Private Investment")</f>
        <v/>
      </c>
      <c r="J158">
        <f>INDEX('Input - companies list'!$1:$10000,MATCH(B158,'Input - companies list'!B:B,0),MATCH("Flow",'Input - companies list'!$1:$1,0 ))</f>
        <v/>
      </c>
      <c r="K158">
        <f>INDEX('Input - companies list'!$1:$10000,MATCH(B158,'Input - companies list'!B:B,0),MATCH("Inter-Cluster Connectivity",'Input - companies list'!$1:$1,0 ))</f>
        <v/>
      </c>
      <c r="L158" s="11">
        <f>IFERROR(PERCENTRANK(F:F,F158),0)</f>
        <v/>
      </c>
      <c r="M158" s="11">
        <f>IFERROR(1 - PERCENTRANK(G:G,G158),0)</f>
        <v/>
      </c>
      <c r="N158" s="11">
        <f>IFERROR(1 - PERCENTRANK(H:H,H158),0)</f>
        <v/>
      </c>
      <c r="O158" s="11">
        <f>IFERROR(PERCENTRANK(I:I,I158),0)</f>
        <v/>
      </c>
      <c r="P158" s="11">
        <f>IFERROR(1 - PERCENTRANK(J:J,J158),0)</f>
        <v/>
      </c>
      <c r="Q158" s="11">
        <f>IFERROR(PERCENTRANK(K:K,K158),0)</f>
        <v/>
      </c>
      <c r="R158" s="11">
        <f>L158*weight1+M158*weight2+N158*weight3+O158*weight4+P158*weight5+Q158*weight6</f>
        <v/>
      </c>
    </row>
    <row r="159" spans="1:18">
      <c r="A159" s="14">
        <f>RANK(R159,R:R)</f>
        <v/>
      </c>
      <c r="C159">
        <f>VLOOKUP(B159,'Input - companies list'!B:L,2,FALSE)</f>
        <v/>
      </c>
      <c r="D159">
        <f>VLOOKUP(B159,'Input - companies list'!B:L,11,FALSE)</f>
        <v/>
      </c>
      <c r="E159">
        <f>VLOOKUP(B159,'Input - companies list'!B:E,4,FALSE)</f>
        <v/>
      </c>
      <c r="F159" s="1">
        <f>SUMIFS('Input - target event report'!H:H,'Input - target event report'!B:B,B159,'Input - target event report'!D:D, "Private Investment")</f>
        <v/>
      </c>
      <c r="G159" s="30">
        <f>IF(I159&lt;2,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Investment"))/(I159-1))</f>
        <v/>
      </c>
      <c r="H15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59" s="30">
        <f>COUNTIFS('Input - target event report'!B:B,B159,'Input - target event report'!D:D, "Private Investment")</f>
        <v/>
      </c>
      <c r="J159">
        <f>INDEX('Input - companies list'!$1:$10000,MATCH(B159,'Input - companies list'!B:B,0),MATCH("Flow",'Input - companies list'!$1:$1,0 ))</f>
        <v/>
      </c>
      <c r="K159">
        <f>INDEX('Input - companies list'!$1:$10000,MATCH(B159,'Input - companies list'!B:B,0),MATCH("Inter-Cluster Connectivity",'Input - companies list'!$1:$1,0 ))</f>
        <v/>
      </c>
      <c r="L159" s="11">
        <f>IFERROR(PERCENTRANK(F:F,F159),0)</f>
        <v/>
      </c>
      <c r="M159" s="11">
        <f>IFERROR(1 - PERCENTRANK(G:G,G159),0)</f>
        <v/>
      </c>
      <c r="N159" s="11">
        <f>IFERROR(1 - PERCENTRANK(H:H,H159),0)</f>
        <v/>
      </c>
      <c r="O159" s="11">
        <f>IFERROR(PERCENTRANK(I:I,I159),0)</f>
        <v/>
      </c>
      <c r="P159" s="11">
        <f>IFERROR(1 - PERCENTRANK(J:J,J159),0)</f>
        <v/>
      </c>
      <c r="Q159" s="11">
        <f>IFERROR(PERCENTRANK(K:K,K159),0)</f>
        <v/>
      </c>
      <c r="R159" s="11">
        <f>L159*weight1+M159*weight2+N159*weight3+O159*weight4+P159*weight5+Q159*weight6</f>
        <v/>
      </c>
    </row>
    <row r="160" spans="1:18">
      <c r="A160" s="14">
        <f>RANK(R160,R:R)</f>
        <v/>
      </c>
      <c r="C160">
        <f>VLOOKUP(B160,'Input - companies list'!B:L,2,FALSE)</f>
        <v/>
      </c>
      <c r="D160">
        <f>VLOOKUP(B160,'Input - companies list'!B:L,11,FALSE)</f>
        <v/>
      </c>
      <c r="E160">
        <f>VLOOKUP(B160,'Input - companies list'!B:E,4,FALSE)</f>
        <v/>
      </c>
      <c r="F160" s="1">
        <f>SUMIFS('Input - target event report'!H:H,'Input - target event report'!B:B,B160,'Input - target event report'!D:D, "Private Investment")</f>
        <v/>
      </c>
      <c r="G160" s="30">
        <f>IF(I160&lt;2,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Investment"))/(I160-1))</f>
        <v/>
      </c>
      <c r="H16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0" s="30">
        <f>COUNTIFS('Input - target event report'!B:B,B160,'Input - target event report'!D:D, "Private Investment")</f>
        <v/>
      </c>
      <c r="J160">
        <f>INDEX('Input - companies list'!$1:$10000,MATCH(B160,'Input - companies list'!B:B,0),MATCH("Flow",'Input - companies list'!$1:$1,0 ))</f>
        <v/>
      </c>
      <c r="K160">
        <f>INDEX('Input - companies list'!$1:$10000,MATCH(B160,'Input - companies list'!B:B,0),MATCH("Inter-Cluster Connectivity",'Input - companies list'!$1:$1,0 ))</f>
        <v/>
      </c>
      <c r="L160" s="11">
        <f>IFERROR(PERCENTRANK(F:F,F160),0)</f>
        <v/>
      </c>
      <c r="M160" s="11">
        <f>IFERROR(1 - PERCENTRANK(G:G,G160),0)</f>
        <v/>
      </c>
      <c r="N160" s="11">
        <f>IFERROR(1 - PERCENTRANK(H:H,H160),0)</f>
        <v/>
      </c>
      <c r="O160" s="11">
        <f>IFERROR(PERCENTRANK(I:I,I160),0)</f>
        <v/>
      </c>
      <c r="P160" s="11">
        <f>IFERROR(1 - PERCENTRANK(J:J,J160),0)</f>
        <v/>
      </c>
      <c r="Q160" s="11">
        <f>IFERROR(PERCENTRANK(K:K,K160),0)</f>
        <v/>
      </c>
      <c r="R160" s="11">
        <f>L160*weight1+M160*weight2+N160*weight3+O160*weight4+P160*weight5+Q160*weight6</f>
        <v/>
      </c>
    </row>
    <row r="161" spans="1:18">
      <c r="A161" s="14">
        <f>RANK(R161,R:R)</f>
        <v/>
      </c>
      <c r="C161">
        <f>VLOOKUP(B161,'Input - companies list'!B:L,2,FALSE)</f>
        <v/>
      </c>
      <c r="D161">
        <f>VLOOKUP(B161,'Input - companies list'!B:L,11,FALSE)</f>
        <v/>
      </c>
      <c r="E161">
        <f>VLOOKUP(B161,'Input - companies list'!B:E,4,FALSE)</f>
        <v/>
      </c>
      <c r="F161" s="1">
        <f>SUMIFS('Input - target event report'!H:H,'Input - target event report'!B:B,B161,'Input - target event report'!D:D, "Private Investment")</f>
        <v/>
      </c>
      <c r="G161" s="30">
        <f>IF(I161&lt;2,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Investment"))/(I161-1))</f>
        <v/>
      </c>
      <c r="H16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1" s="30">
        <f>COUNTIFS('Input - target event report'!B:B,B161,'Input - target event report'!D:D, "Private Investment")</f>
        <v/>
      </c>
      <c r="J161">
        <f>INDEX('Input - companies list'!$1:$10000,MATCH(B161,'Input - companies list'!B:B,0),MATCH("Flow",'Input - companies list'!$1:$1,0 ))</f>
        <v/>
      </c>
      <c r="K161">
        <f>INDEX('Input - companies list'!$1:$10000,MATCH(B161,'Input - companies list'!B:B,0),MATCH("Inter-Cluster Connectivity",'Input - companies list'!$1:$1,0 ))</f>
        <v/>
      </c>
      <c r="L161" s="11">
        <f>IFERROR(PERCENTRANK(F:F,F161),0)</f>
        <v/>
      </c>
      <c r="M161" s="11">
        <f>IFERROR(1 - PERCENTRANK(G:G,G161),0)</f>
        <v/>
      </c>
      <c r="N161" s="11">
        <f>IFERROR(1 - PERCENTRANK(H:H,H161),0)</f>
        <v/>
      </c>
      <c r="O161" s="11">
        <f>IFERROR(PERCENTRANK(I:I,I161),0)</f>
        <v/>
      </c>
      <c r="P161" s="11">
        <f>IFERROR(1 - PERCENTRANK(J:J,J161),0)</f>
        <v/>
      </c>
      <c r="Q161" s="11">
        <f>IFERROR(PERCENTRANK(K:K,K161),0)</f>
        <v/>
      </c>
      <c r="R161" s="11">
        <f>L161*weight1+M161*weight2+N161*weight3+O161*weight4+P161*weight5+Q161*weight6</f>
        <v/>
      </c>
    </row>
    <row r="162" spans="1:18">
      <c r="A162" s="14">
        <f>RANK(R162,R:R)</f>
        <v/>
      </c>
      <c r="C162">
        <f>VLOOKUP(B162,'Input - companies list'!B:L,2,FALSE)</f>
        <v/>
      </c>
      <c r="D162">
        <f>VLOOKUP(B162,'Input - companies list'!B:L,11,FALSE)</f>
        <v/>
      </c>
      <c r="E162">
        <f>VLOOKUP(B162,'Input - companies list'!B:E,4,FALSE)</f>
        <v/>
      </c>
      <c r="F162" s="1">
        <f>SUMIFS('Input - target event report'!H:H,'Input - target event report'!B:B,B162,'Input - target event report'!D:D, "Private Investment")</f>
        <v/>
      </c>
      <c r="G162" s="30">
        <f>IF(I162&lt;2,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Investment"))/(I162-1))</f>
        <v/>
      </c>
      <c r="H16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2" s="30">
        <f>COUNTIFS('Input - target event report'!B:B,B162,'Input - target event report'!D:D, "Private Investment")</f>
        <v/>
      </c>
      <c r="J162">
        <f>INDEX('Input - companies list'!$1:$10000,MATCH(B162,'Input - companies list'!B:B,0),MATCH("Flow",'Input - companies list'!$1:$1,0 ))</f>
        <v/>
      </c>
      <c r="K162">
        <f>INDEX('Input - companies list'!$1:$10000,MATCH(B162,'Input - companies list'!B:B,0),MATCH("Inter-Cluster Connectivity",'Input - companies list'!$1:$1,0 ))</f>
        <v/>
      </c>
      <c r="L162" s="11">
        <f>IFERROR(PERCENTRANK(F:F,F162),0)</f>
        <v/>
      </c>
      <c r="M162" s="11">
        <f>IFERROR(1 - PERCENTRANK(G:G,G162),0)</f>
        <v/>
      </c>
      <c r="N162" s="11">
        <f>IFERROR(1 - PERCENTRANK(H:H,H162),0)</f>
        <v/>
      </c>
      <c r="O162" s="11">
        <f>IFERROR(PERCENTRANK(I:I,I162),0)</f>
        <v/>
      </c>
      <c r="P162" s="11">
        <f>IFERROR(1 - PERCENTRANK(J:J,J162),0)</f>
        <v/>
      </c>
      <c r="Q162" s="11">
        <f>IFERROR(PERCENTRANK(K:K,K162),0)</f>
        <v/>
      </c>
      <c r="R162" s="11">
        <f>L162*weight1+M162*weight2+N162*weight3+O162*weight4+P162*weight5+Q162*weight6</f>
        <v/>
      </c>
    </row>
    <row r="163" spans="1:18">
      <c r="A163" s="14">
        <f>RANK(R163,R:R)</f>
        <v/>
      </c>
      <c r="C163">
        <f>VLOOKUP(B163,'Input - companies list'!B:L,2,FALSE)</f>
        <v/>
      </c>
      <c r="D163">
        <f>VLOOKUP(B163,'Input - companies list'!B:L,11,FALSE)</f>
        <v/>
      </c>
      <c r="E163">
        <f>VLOOKUP(B163,'Input - companies list'!B:E,4,FALSE)</f>
        <v/>
      </c>
      <c r="F163" s="1">
        <f>SUMIFS('Input - target event report'!H:H,'Input - target event report'!B:B,B163,'Input - target event report'!D:D, "Private Investment")</f>
        <v/>
      </c>
      <c r="G163" s="30">
        <f>IF(I163&lt;2,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Investment"))/(I163-1))</f>
        <v/>
      </c>
      <c r="H16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3" s="30">
        <f>COUNTIFS('Input - target event report'!B:B,B163,'Input - target event report'!D:D, "Private Investment")</f>
        <v/>
      </c>
      <c r="J163">
        <f>INDEX('Input - companies list'!$1:$10000,MATCH(B163,'Input - companies list'!B:B,0),MATCH("Flow",'Input - companies list'!$1:$1,0 ))</f>
        <v/>
      </c>
      <c r="K163">
        <f>INDEX('Input - companies list'!$1:$10000,MATCH(B163,'Input - companies list'!B:B,0),MATCH("Inter-Cluster Connectivity",'Input - companies list'!$1:$1,0 ))</f>
        <v/>
      </c>
      <c r="L163" s="11">
        <f>IFERROR(PERCENTRANK(F:F,F163),0)</f>
        <v/>
      </c>
      <c r="M163" s="11">
        <f>IFERROR(1 - PERCENTRANK(G:G,G163),0)</f>
        <v/>
      </c>
      <c r="N163" s="11">
        <f>IFERROR(1 - PERCENTRANK(H:H,H163),0)</f>
        <v/>
      </c>
      <c r="O163" s="11">
        <f>IFERROR(PERCENTRANK(I:I,I163),0)</f>
        <v/>
      </c>
      <c r="P163" s="11">
        <f>IFERROR(1 - PERCENTRANK(J:J,J163),0)</f>
        <v/>
      </c>
      <c r="Q163" s="11">
        <f>IFERROR(PERCENTRANK(K:K,K163),0)</f>
        <v/>
      </c>
      <c r="R163" s="11">
        <f>L163*weight1+M163*weight2+N163*weight3+O163*weight4+P163*weight5+Q163*weight6</f>
        <v/>
      </c>
    </row>
    <row r="164" spans="1:18">
      <c r="A164" s="14">
        <f>RANK(R164,R:R)</f>
        <v/>
      </c>
      <c r="C164">
        <f>VLOOKUP(B164,'Input - companies list'!B:L,2,FALSE)</f>
        <v/>
      </c>
      <c r="D164">
        <f>VLOOKUP(B164,'Input - companies list'!B:L,11,FALSE)</f>
        <v/>
      </c>
      <c r="E164">
        <f>VLOOKUP(B164,'Input - companies list'!B:E,4,FALSE)</f>
        <v/>
      </c>
      <c r="F164" s="1">
        <f>SUMIFS('Input - target event report'!H:H,'Input - target event report'!B:B,B164,'Input - target event report'!D:D, "Private Investment")</f>
        <v/>
      </c>
      <c r="G164" s="30">
        <f>IF(I164&lt;2,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Investment"))/(I164-1))</f>
        <v/>
      </c>
      <c r="H16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4" s="30">
        <f>COUNTIFS('Input - target event report'!B:B,B164,'Input - target event report'!D:D, "Private Investment")</f>
        <v/>
      </c>
      <c r="J164">
        <f>INDEX('Input - companies list'!$1:$10000,MATCH(B164,'Input - companies list'!B:B,0),MATCH("Flow",'Input - companies list'!$1:$1,0 ))</f>
        <v/>
      </c>
      <c r="K164">
        <f>INDEX('Input - companies list'!$1:$10000,MATCH(B164,'Input - companies list'!B:B,0),MATCH("Inter-Cluster Connectivity",'Input - companies list'!$1:$1,0 ))</f>
        <v/>
      </c>
      <c r="L164" s="11">
        <f>IFERROR(PERCENTRANK(F:F,F164),0)</f>
        <v/>
      </c>
      <c r="M164" s="11">
        <f>IFERROR(1 - PERCENTRANK(G:G,G164),0)</f>
        <v/>
      </c>
      <c r="N164" s="11">
        <f>IFERROR(1 - PERCENTRANK(H:H,H164),0)</f>
        <v/>
      </c>
      <c r="O164" s="11">
        <f>IFERROR(PERCENTRANK(I:I,I164),0)</f>
        <v/>
      </c>
      <c r="P164" s="11">
        <f>IFERROR(1 - PERCENTRANK(J:J,J164),0)</f>
        <v/>
      </c>
      <c r="Q164" s="11">
        <f>IFERROR(PERCENTRANK(K:K,K164),0)</f>
        <v/>
      </c>
      <c r="R164" s="11">
        <f>L164*weight1+M164*weight2+N164*weight3+O164*weight4+P164*weight5+Q164*weight6</f>
        <v/>
      </c>
    </row>
    <row r="165" spans="1:18">
      <c r="A165" s="14">
        <f>RANK(R165,R:R)</f>
        <v/>
      </c>
      <c r="C165">
        <f>VLOOKUP(B165,'Input - companies list'!B:L,2,FALSE)</f>
        <v/>
      </c>
      <c r="D165">
        <f>VLOOKUP(B165,'Input - companies list'!B:L,11,FALSE)</f>
        <v/>
      </c>
      <c r="E165">
        <f>VLOOKUP(B165,'Input - companies list'!B:E,4,FALSE)</f>
        <v/>
      </c>
      <c r="F165" s="1">
        <f>SUMIFS('Input - target event report'!H:H,'Input - target event report'!B:B,B165,'Input - target event report'!D:D, "Private Investment")</f>
        <v/>
      </c>
      <c r="G165" s="30">
        <f>IF(I165&lt;2,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Investment"))/(I165-1))</f>
        <v/>
      </c>
      <c r="H16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5" s="30">
        <f>COUNTIFS('Input - target event report'!B:B,B165,'Input - target event report'!D:D, "Private Investment")</f>
        <v/>
      </c>
      <c r="J165">
        <f>INDEX('Input - companies list'!$1:$10000,MATCH(B165,'Input - companies list'!B:B,0),MATCH("Flow",'Input - companies list'!$1:$1,0 ))</f>
        <v/>
      </c>
      <c r="K165">
        <f>INDEX('Input - companies list'!$1:$10000,MATCH(B165,'Input - companies list'!B:B,0),MATCH("Inter-Cluster Connectivity",'Input - companies list'!$1:$1,0 ))</f>
        <v/>
      </c>
      <c r="L165" s="11">
        <f>IFERROR(PERCENTRANK(F:F,F165),0)</f>
        <v/>
      </c>
      <c r="M165" s="11">
        <f>IFERROR(1 - PERCENTRANK(G:G,G165),0)</f>
        <v/>
      </c>
      <c r="N165" s="11">
        <f>IFERROR(1 - PERCENTRANK(H:H,H165),0)</f>
        <v/>
      </c>
      <c r="O165" s="11">
        <f>IFERROR(PERCENTRANK(I:I,I165),0)</f>
        <v/>
      </c>
      <c r="P165" s="11">
        <f>IFERROR(1 - PERCENTRANK(J:J,J165),0)</f>
        <v/>
      </c>
      <c r="Q165" s="11">
        <f>IFERROR(PERCENTRANK(K:K,K165),0)</f>
        <v/>
      </c>
      <c r="R165" s="11">
        <f>L165*weight1+M165*weight2+N165*weight3+O165*weight4+P165*weight5+Q165*weight6</f>
        <v/>
      </c>
    </row>
    <row r="166" spans="1:18">
      <c r="A166" s="14">
        <f>RANK(R166,R:R)</f>
        <v/>
      </c>
      <c r="C166">
        <f>VLOOKUP(B166,'Input - companies list'!B:L,2,FALSE)</f>
        <v/>
      </c>
      <c r="D166">
        <f>VLOOKUP(B166,'Input - companies list'!B:L,11,FALSE)</f>
        <v/>
      </c>
      <c r="E166">
        <f>VLOOKUP(B166,'Input - companies list'!B:E,4,FALSE)</f>
        <v/>
      </c>
      <c r="F166" s="1">
        <f>SUMIFS('Input - target event report'!H:H,'Input - target event report'!B:B,B166,'Input - target event report'!D:D, "Private Investment")</f>
        <v/>
      </c>
      <c r="G166" s="30">
        <f>IF(I166&lt;2,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Investment"))/(I166-1))</f>
        <v/>
      </c>
      <c r="H16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6" s="30">
        <f>COUNTIFS('Input - target event report'!B:B,B166,'Input - target event report'!D:D, "Private Investment")</f>
        <v/>
      </c>
      <c r="J166">
        <f>INDEX('Input - companies list'!$1:$10000,MATCH(B166,'Input - companies list'!B:B,0),MATCH("Flow",'Input - companies list'!$1:$1,0 ))</f>
        <v/>
      </c>
      <c r="K166">
        <f>INDEX('Input - companies list'!$1:$10000,MATCH(B166,'Input - companies list'!B:B,0),MATCH("Inter-Cluster Connectivity",'Input - companies list'!$1:$1,0 ))</f>
        <v/>
      </c>
      <c r="L166" s="11">
        <f>IFERROR(PERCENTRANK(F:F,F166),0)</f>
        <v/>
      </c>
      <c r="M166" s="11">
        <f>IFERROR(1 - PERCENTRANK(G:G,G166),0)</f>
        <v/>
      </c>
      <c r="N166" s="11">
        <f>IFERROR(1 - PERCENTRANK(H:H,H166),0)</f>
        <v/>
      </c>
      <c r="O166" s="11">
        <f>IFERROR(PERCENTRANK(I:I,I166),0)</f>
        <v/>
      </c>
      <c r="P166" s="11">
        <f>IFERROR(1 - PERCENTRANK(J:J,J166),0)</f>
        <v/>
      </c>
      <c r="Q166" s="11">
        <f>IFERROR(PERCENTRANK(K:K,K166),0)</f>
        <v/>
      </c>
      <c r="R166" s="11">
        <f>L166*weight1+M166*weight2+N166*weight3+O166*weight4+P166*weight5+Q166*weight6</f>
        <v/>
      </c>
    </row>
    <row r="167" spans="1:18">
      <c r="A167" s="14">
        <f>RANK(R167,R:R)</f>
        <v/>
      </c>
      <c r="C167">
        <f>VLOOKUP(B167,'Input - companies list'!B:L,2,FALSE)</f>
        <v/>
      </c>
      <c r="D167">
        <f>VLOOKUP(B167,'Input - companies list'!B:L,11,FALSE)</f>
        <v/>
      </c>
      <c r="E167">
        <f>VLOOKUP(B167,'Input - companies list'!B:E,4,FALSE)</f>
        <v/>
      </c>
      <c r="F167" s="1">
        <f>SUMIFS('Input - target event report'!H:H,'Input - target event report'!B:B,B167,'Input - target event report'!D:D, "Private Investment")</f>
        <v/>
      </c>
      <c r="G167" s="30">
        <f>IF(I167&lt;2,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Investment"))/(I167-1))</f>
        <v/>
      </c>
      <c r="H16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7" s="30">
        <f>COUNTIFS('Input - target event report'!B:B,B167,'Input - target event report'!D:D, "Private Investment")</f>
        <v/>
      </c>
      <c r="J167">
        <f>INDEX('Input - companies list'!$1:$10000,MATCH(B167,'Input - companies list'!B:B,0),MATCH("Flow",'Input - companies list'!$1:$1,0 ))</f>
        <v/>
      </c>
      <c r="K167">
        <f>INDEX('Input - companies list'!$1:$10000,MATCH(B167,'Input - companies list'!B:B,0),MATCH("Inter-Cluster Connectivity",'Input - companies list'!$1:$1,0 ))</f>
        <v/>
      </c>
      <c r="L167" s="11">
        <f>IFERROR(PERCENTRANK(F:F,F167),0)</f>
        <v/>
      </c>
      <c r="M167" s="11">
        <f>IFERROR(1 - PERCENTRANK(G:G,G167),0)</f>
        <v/>
      </c>
      <c r="N167" s="11">
        <f>IFERROR(1 - PERCENTRANK(H:H,H167),0)</f>
        <v/>
      </c>
      <c r="O167" s="11">
        <f>IFERROR(PERCENTRANK(I:I,I167),0)</f>
        <v/>
      </c>
      <c r="P167" s="11">
        <f>IFERROR(1 - PERCENTRANK(J:J,J167),0)</f>
        <v/>
      </c>
      <c r="Q167" s="11">
        <f>IFERROR(PERCENTRANK(K:K,K167),0)</f>
        <v/>
      </c>
      <c r="R167" s="11">
        <f>L167*weight1+M167*weight2+N167*weight3+O167*weight4+P167*weight5+Q167*weight6</f>
        <v/>
      </c>
    </row>
    <row r="168" spans="1:18">
      <c r="A168" s="14">
        <f>RANK(R168,R:R)</f>
        <v/>
      </c>
      <c r="C168">
        <f>VLOOKUP(B168,'Input - companies list'!B:L,2,FALSE)</f>
        <v/>
      </c>
      <c r="D168">
        <f>VLOOKUP(B168,'Input - companies list'!B:L,11,FALSE)</f>
        <v/>
      </c>
      <c r="E168">
        <f>VLOOKUP(B168,'Input - companies list'!B:E,4,FALSE)</f>
        <v/>
      </c>
      <c r="F168" s="1">
        <f>SUMIFS('Input - target event report'!H:H,'Input - target event report'!B:B,B168,'Input - target event report'!D:D, "Private Investment")</f>
        <v/>
      </c>
      <c r="G168" s="30">
        <f>IF(I168&lt;2,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Investment"))/(I168-1))</f>
        <v/>
      </c>
      <c r="H16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8" s="30">
        <f>COUNTIFS('Input - target event report'!B:B,B168,'Input - target event report'!D:D, "Private Investment")</f>
        <v/>
      </c>
      <c r="J168">
        <f>INDEX('Input - companies list'!$1:$10000,MATCH(B168,'Input - companies list'!B:B,0),MATCH("Flow",'Input - companies list'!$1:$1,0 ))</f>
        <v/>
      </c>
      <c r="K168">
        <f>INDEX('Input - companies list'!$1:$10000,MATCH(B168,'Input - companies list'!B:B,0),MATCH("Inter-Cluster Connectivity",'Input - companies list'!$1:$1,0 ))</f>
        <v/>
      </c>
      <c r="L168" s="11">
        <f>IFERROR(PERCENTRANK(F:F,F168),0)</f>
        <v/>
      </c>
      <c r="M168" s="11">
        <f>IFERROR(1 - PERCENTRANK(G:G,G168),0)</f>
        <v/>
      </c>
      <c r="N168" s="11">
        <f>IFERROR(1 - PERCENTRANK(H:H,H168),0)</f>
        <v/>
      </c>
      <c r="O168" s="11">
        <f>IFERROR(PERCENTRANK(I:I,I168),0)</f>
        <v/>
      </c>
      <c r="P168" s="11">
        <f>IFERROR(1 - PERCENTRANK(J:J,J168),0)</f>
        <v/>
      </c>
      <c r="Q168" s="11">
        <f>IFERROR(PERCENTRANK(K:K,K168),0)</f>
        <v/>
      </c>
      <c r="R168" s="11">
        <f>L168*weight1+M168*weight2+N168*weight3+O168*weight4+P168*weight5+Q168*weight6</f>
        <v/>
      </c>
    </row>
    <row r="169" spans="1:18">
      <c r="A169" s="14">
        <f>RANK(R169,R:R)</f>
        <v/>
      </c>
      <c r="C169">
        <f>VLOOKUP(B169,'Input - companies list'!B:L,2,FALSE)</f>
        <v/>
      </c>
      <c r="D169">
        <f>VLOOKUP(B169,'Input - companies list'!B:L,11,FALSE)</f>
        <v/>
      </c>
      <c r="E169">
        <f>VLOOKUP(B169,'Input - companies list'!B:E,4,FALSE)</f>
        <v/>
      </c>
      <c r="F169" s="1">
        <f>SUMIFS('Input - target event report'!H:H,'Input - target event report'!B:B,B169,'Input - target event report'!D:D, "Private Investment")</f>
        <v/>
      </c>
      <c r="G169" s="30">
        <f>IF(I169&lt;2,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Investment"))/(I169-1))</f>
        <v/>
      </c>
      <c r="H16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69" s="30">
        <f>COUNTIFS('Input - target event report'!B:B,B169,'Input - target event report'!D:D, "Private Investment")</f>
        <v/>
      </c>
      <c r="J169">
        <f>INDEX('Input - companies list'!$1:$10000,MATCH(B169,'Input - companies list'!B:B,0),MATCH("Flow",'Input - companies list'!$1:$1,0 ))</f>
        <v/>
      </c>
      <c r="K169">
        <f>INDEX('Input - companies list'!$1:$10000,MATCH(B169,'Input - companies list'!B:B,0),MATCH("Inter-Cluster Connectivity",'Input - companies list'!$1:$1,0 ))</f>
        <v/>
      </c>
      <c r="L169" s="11">
        <f>IFERROR(PERCENTRANK(F:F,F169),0)</f>
        <v/>
      </c>
      <c r="M169" s="11">
        <f>IFERROR(1 - PERCENTRANK(G:G,G169),0)</f>
        <v/>
      </c>
      <c r="N169" s="11">
        <f>IFERROR(1 - PERCENTRANK(H:H,H169),0)</f>
        <v/>
      </c>
      <c r="O169" s="11">
        <f>IFERROR(PERCENTRANK(I:I,I169),0)</f>
        <v/>
      </c>
      <c r="P169" s="11">
        <f>IFERROR(1 - PERCENTRANK(J:J,J169),0)</f>
        <v/>
      </c>
      <c r="Q169" s="11">
        <f>IFERROR(PERCENTRANK(K:K,K169),0)</f>
        <v/>
      </c>
      <c r="R169" s="11">
        <f>L169*weight1+M169*weight2+N169*weight3+O169*weight4+P169*weight5+Q169*weight6</f>
        <v/>
      </c>
    </row>
    <row r="170" spans="1:18">
      <c r="A170" s="14">
        <f>RANK(R170,R:R)</f>
        <v/>
      </c>
      <c r="C170">
        <f>VLOOKUP(B170,'Input - companies list'!B:L,2,FALSE)</f>
        <v/>
      </c>
      <c r="D170">
        <f>VLOOKUP(B170,'Input - companies list'!B:L,11,FALSE)</f>
        <v/>
      </c>
      <c r="E170">
        <f>VLOOKUP(B170,'Input - companies list'!B:E,4,FALSE)</f>
        <v/>
      </c>
      <c r="F170" s="1">
        <f>SUMIFS('Input - target event report'!H:H,'Input - target event report'!B:B,B170,'Input - target event report'!D:D, "Private Investment")</f>
        <v/>
      </c>
      <c r="G170" s="30">
        <f>IF(I170&lt;2,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Investment"))/(I170-1))</f>
        <v/>
      </c>
      <c r="H17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0" s="30">
        <f>COUNTIFS('Input - target event report'!B:B,B170,'Input - target event report'!D:D, "Private Investment")</f>
        <v/>
      </c>
      <c r="J170">
        <f>INDEX('Input - companies list'!$1:$10000,MATCH(B170,'Input - companies list'!B:B,0),MATCH("Flow",'Input - companies list'!$1:$1,0 ))</f>
        <v/>
      </c>
      <c r="K170">
        <f>INDEX('Input - companies list'!$1:$10000,MATCH(B170,'Input - companies list'!B:B,0),MATCH("Inter-Cluster Connectivity",'Input - companies list'!$1:$1,0 ))</f>
        <v/>
      </c>
      <c r="L170" s="11">
        <f>IFERROR(PERCENTRANK(F:F,F170),0)</f>
        <v/>
      </c>
      <c r="M170" s="11">
        <f>IFERROR(1 - PERCENTRANK(G:G,G170),0)</f>
        <v/>
      </c>
      <c r="N170" s="11">
        <f>IFERROR(1 - PERCENTRANK(H:H,H170),0)</f>
        <v/>
      </c>
      <c r="O170" s="11">
        <f>IFERROR(PERCENTRANK(I:I,I170),0)</f>
        <v/>
      </c>
      <c r="P170" s="11">
        <f>IFERROR(1 - PERCENTRANK(J:J,J170),0)</f>
        <v/>
      </c>
      <c r="Q170" s="11">
        <f>IFERROR(PERCENTRANK(K:K,K170),0)</f>
        <v/>
      </c>
      <c r="R170" s="11">
        <f>L170*weight1+M170*weight2+N170*weight3+O170*weight4+P170*weight5+Q170*weight6</f>
        <v/>
      </c>
    </row>
    <row r="171" spans="1:18">
      <c r="A171" s="14">
        <f>RANK(R171,R:R)</f>
        <v/>
      </c>
      <c r="C171">
        <f>VLOOKUP(B171,'Input - companies list'!B:L,2,FALSE)</f>
        <v/>
      </c>
      <c r="D171">
        <f>VLOOKUP(B171,'Input - companies list'!B:L,11,FALSE)</f>
        <v/>
      </c>
      <c r="E171">
        <f>VLOOKUP(B171,'Input - companies list'!B:E,4,FALSE)</f>
        <v/>
      </c>
      <c r="F171" s="1">
        <f>SUMIFS('Input - target event report'!H:H,'Input - target event report'!B:B,B171,'Input - target event report'!D:D, "Private Investment")</f>
        <v/>
      </c>
      <c r="G171" s="30">
        <f>IF(I171&lt;2,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Investment"))/(I171-1))</f>
        <v/>
      </c>
      <c r="H17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1" s="30">
        <f>COUNTIFS('Input - target event report'!B:B,B171,'Input - target event report'!D:D, "Private Investment")</f>
        <v/>
      </c>
      <c r="J171">
        <f>INDEX('Input - companies list'!$1:$10000,MATCH(B171,'Input - companies list'!B:B,0),MATCH("Flow",'Input - companies list'!$1:$1,0 ))</f>
        <v/>
      </c>
      <c r="K171">
        <f>INDEX('Input - companies list'!$1:$10000,MATCH(B171,'Input - companies list'!B:B,0),MATCH("Inter-Cluster Connectivity",'Input - companies list'!$1:$1,0 ))</f>
        <v/>
      </c>
      <c r="L171" s="11">
        <f>IFERROR(PERCENTRANK(F:F,F171),0)</f>
        <v/>
      </c>
      <c r="M171" s="11">
        <f>IFERROR(1 - PERCENTRANK(G:G,G171),0)</f>
        <v/>
      </c>
      <c r="N171" s="11">
        <f>IFERROR(1 - PERCENTRANK(H:H,H171),0)</f>
        <v/>
      </c>
      <c r="O171" s="11">
        <f>IFERROR(PERCENTRANK(I:I,I171),0)</f>
        <v/>
      </c>
      <c r="P171" s="11">
        <f>IFERROR(1 - PERCENTRANK(J:J,J171),0)</f>
        <v/>
      </c>
      <c r="Q171" s="11">
        <f>IFERROR(PERCENTRANK(K:K,K171),0)</f>
        <v/>
      </c>
      <c r="R171" s="11">
        <f>L171*weight1+M171*weight2+N171*weight3+O171*weight4+P171*weight5+Q171*weight6</f>
        <v/>
      </c>
    </row>
    <row r="172" spans="1:18">
      <c r="A172" s="14">
        <f>RANK(R172,R:R)</f>
        <v/>
      </c>
      <c r="C172">
        <f>VLOOKUP(B172,'Input - companies list'!B:L,2,FALSE)</f>
        <v/>
      </c>
      <c r="D172">
        <f>VLOOKUP(B172,'Input - companies list'!B:L,11,FALSE)</f>
        <v/>
      </c>
      <c r="E172">
        <f>VLOOKUP(B172,'Input - companies list'!B:E,4,FALSE)</f>
        <v/>
      </c>
      <c r="F172" s="1">
        <f>SUMIFS('Input - target event report'!H:H,'Input - target event report'!B:B,B172,'Input - target event report'!D:D, "Private Investment")</f>
        <v/>
      </c>
      <c r="G172" s="30">
        <f>IF(I172&lt;2,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Investment"))/(I172-1))</f>
        <v/>
      </c>
      <c r="H17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2" s="30">
        <f>COUNTIFS('Input - target event report'!B:B,B172,'Input - target event report'!D:D, "Private Investment")</f>
        <v/>
      </c>
      <c r="J172">
        <f>INDEX('Input - companies list'!$1:$10000,MATCH(B172,'Input - companies list'!B:B,0),MATCH("Flow",'Input - companies list'!$1:$1,0 ))</f>
        <v/>
      </c>
      <c r="K172">
        <f>INDEX('Input - companies list'!$1:$10000,MATCH(B172,'Input - companies list'!B:B,0),MATCH("Inter-Cluster Connectivity",'Input - companies list'!$1:$1,0 ))</f>
        <v/>
      </c>
      <c r="L172" s="11">
        <f>IFERROR(PERCENTRANK(F:F,F172),0)</f>
        <v/>
      </c>
      <c r="M172" s="11">
        <f>IFERROR(1 - PERCENTRANK(G:G,G172),0)</f>
        <v/>
      </c>
      <c r="N172" s="11">
        <f>IFERROR(1 - PERCENTRANK(H:H,H172),0)</f>
        <v/>
      </c>
      <c r="O172" s="11">
        <f>IFERROR(PERCENTRANK(I:I,I172),0)</f>
        <v/>
      </c>
      <c r="P172" s="11">
        <f>IFERROR(1 - PERCENTRANK(J:J,J172),0)</f>
        <v/>
      </c>
      <c r="Q172" s="11">
        <f>IFERROR(PERCENTRANK(K:K,K172),0)</f>
        <v/>
      </c>
      <c r="R172" s="11">
        <f>L172*weight1+M172*weight2+N172*weight3+O172*weight4+P172*weight5+Q172*weight6</f>
        <v/>
      </c>
    </row>
    <row r="173" spans="1:18">
      <c r="A173" s="14">
        <f>RANK(R173,R:R)</f>
        <v/>
      </c>
      <c r="C173">
        <f>VLOOKUP(B173,'Input - companies list'!B:L,2,FALSE)</f>
        <v/>
      </c>
      <c r="D173">
        <f>VLOOKUP(B173,'Input - companies list'!B:L,11,FALSE)</f>
        <v/>
      </c>
      <c r="E173">
        <f>VLOOKUP(B173,'Input - companies list'!B:E,4,FALSE)</f>
        <v/>
      </c>
      <c r="F173" s="1">
        <f>SUMIFS('Input - target event report'!H:H,'Input - target event report'!B:B,B173,'Input - target event report'!D:D, "Private Investment")</f>
        <v/>
      </c>
      <c r="G173" s="30">
        <f>IF(I173&lt;2,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Investment"))/(I173-1))</f>
        <v/>
      </c>
      <c r="H17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3" s="30">
        <f>COUNTIFS('Input - target event report'!B:B,B173,'Input - target event report'!D:D, "Private Investment")</f>
        <v/>
      </c>
      <c r="J173">
        <f>INDEX('Input - companies list'!$1:$10000,MATCH(B173,'Input - companies list'!B:B,0),MATCH("Flow",'Input - companies list'!$1:$1,0 ))</f>
        <v/>
      </c>
      <c r="K173">
        <f>INDEX('Input - companies list'!$1:$10000,MATCH(B173,'Input - companies list'!B:B,0),MATCH("Inter-Cluster Connectivity",'Input - companies list'!$1:$1,0 ))</f>
        <v/>
      </c>
      <c r="L173" s="11">
        <f>IFERROR(PERCENTRANK(F:F,F173),0)</f>
        <v/>
      </c>
      <c r="M173" s="11">
        <f>IFERROR(1 - PERCENTRANK(G:G,G173),0)</f>
        <v/>
      </c>
      <c r="N173" s="11">
        <f>IFERROR(1 - PERCENTRANK(H:H,H173),0)</f>
        <v/>
      </c>
      <c r="O173" s="11">
        <f>IFERROR(PERCENTRANK(I:I,I173),0)</f>
        <v/>
      </c>
      <c r="P173" s="11">
        <f>IFERROR(1 - PERCENTRANK(J:J,J173),0)</f>
        <v/>
      </c>
      <c r="Q173" s="11">
        <f>IFERROR(PERCENTRANK(K:K,K173),0)</f>
        <v/>
      </c>
      <c r="R173" s="11">
        <f>L173*weight1+M173*weight2+N173*weight3+O173*weight4+P173*weight5+Q173*weight6</f>
        <v/>
      </c>
    </row>
    <row r="174" spans="1:18">
      <c r="A174" s="14">
        <f>RANK(R174,R:R)</f>
        <v/>
      </c>
      <c r="C174">
        <f>VLOOKUP(B174,'Input - companies list'!B:L,2,FALSE)</f>
        <v/>
      </c>
      <c r="D174">
        <f>VLOOKUP(B174,'Input - companies list'!B:L,11,FALSE)</f>
        <v/>
      </c>
      <c r="E174">
        <f>VLOOKUP(B174,'Input - companies list'!B:E,4,FALSE)</f>
        <v/>
      </c>
      <c r="F174" s="1">
        <f>SUMIFS('Input - target event report'!H:H,'Input - target event report'!B:B,B174,'Input - target event report'!D:D, "Private Investment")</f>
        <v/>
      </c>
      <c r="G174" s="30">
        <f>IF(I174&lt;2,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Investment"))/(I174-1))</f>
        <v/>
      </c>
      <c r="H17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4" s="30">
        <f>COUNTIFS('Input - target event report'!B:B,B174,'Input - target event report'!D:D, "Private Investment")</f>
        <v/>
      </c>
      <c r="J174">
        <f>INDEX('Input - companies list'!$1:$10000,MATCH(B174,'Input - companies list'!B:B,0),MATCH("Flow",'Input - companies list'!$1:$1,0 ))</f>
        <v/>
      </c>
      <c r="K174">
        <f>INDEX('Input - companies list'!$1:$10000,MATCH(B174,'Input - companies list'!B:B,0),MATCH("Inter-Cluster Connectivity",'Input - companies list'!$1:$1,0 ))</f>
        <v/>
      </c>
      <c r="L174" s="11">
        <f>IFERROR(PERCENTRANK(F:F,F174),0)</f>
        <v/>
      </c>
      <c r="M174" s="11">
        <f>IFERROR(1 - PERCENTRANK(G:G,G174),0)</f>
        <v/>
      </c>
      <c r="N174" s="11">
        <f>IFERROR(1 - PERCENTRANK(H:H,H174),0)</f>
        <v/>
      </c>
      <c r="O174" s="11">
        <f>IFERROR(PERCENTRANK(I:I,I174),0)</f>
        <v/>
      </c>
      <c r="P174" s="11">
        <f>IFERROR(1 - PERCENTRANK(J:J,J174),0)</f>
        <v/>
      </c>
      <c r="Q174" s="11">
        <f>IFERROR(PERCENTRANK(K:K,K174),0)</f>
        <v/>
      </c>
      <c r="R174" s="11">
        <f>L174*weight1+M174*weight2+N174*weight3+O174*weight4+P174*weight5+Q174*weight6</f>
        <v/>
      </c>
    </row>
    <row r="175" spans="1:18">
      <c r="A175" s="14">
        <f>RANK(R175,R:R)</f>
        <v/>
      </c>
      <c r="C175">
        <f>VLOOKUP(B175,'Input - companies list'!B:L,2,FALSE)</f>
        <v/>
      </c>
      <c r="D175">
        <f>VLOOKUP(B175,'Input - companies list'!B:L,11,FALSE)</f>
        <v/>
      </c>
      <c r="E175">
        <f>VLOOKUP(B175,'Input - companies list'!B:E,4,FALSE)</f>
        <v/>
      </c>
      <c r="F175" s="1">
        <f>SUMIFS('Input - target event report'!H:H,'Input - target event report'!B:B,B175,'Input - target event report'!D:D, "Private Investment")</f>
        <v/>
      </c>
      <c r="G175" s="30">
        <f>IF(I175&lt;2,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Investment"))/(I175-1))</f>
        <v/>
      </c>
      <c r="H17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5" s="30">
        <f>COUNTIFS('Input - target event report'!B:B,B175,'Input - target event report'!D:D, "Private Investment")</f>
        <v/>
      </c>
      <c r="J175">
        <f>INDEX('Input - companies list'!$1:$10000,MATCH(B175,'Input - companies list'!B:B,0),MATCH("Flow",'Input - companies list'!$1:$1,0 ))</f>
        <v/>
      </c>
      <c r="K175">
        <f>INDEX('Input - companies list'!$1:$10000,MATCH(B175,'Input - companies list'!B:B,0),MATCH("Inter-Cluster Connectivity",'Input - companies list'!$1:$1,0 ))</f>
        <v/>
      </c>
      <c r="L175" s="11">
        <f>IFERROR(PERCENTRANK(F:F,F175),0)</f>
        <v/>
      </c>
      <c r="M175" s="11">
        <f>IFERROR(1 - PERCENTRANK(G:G,G175),0)</f>
        <v/>
      </c>
      <c r="N175" s="11">
        <f>IFERROR(1 - PERCENTRANK(H:H,H175),0)</f>
        <v/>
      </c>
      <c r="O175" s="11">
        <f>IFERROR(PERCENTRANK(I:I,I175),0)</f>
        <v/>
      </c>
      <c r="P175" s="11">
        <f>IFERROR(1 - PERCENTRANK(J:J,J175),0)</f>
        <v/>
      </c>
      <c r="Q175" s="11">
        <f>IFERROR(PERCENTRANK(K:K,K175),0)</f>
        <v/>
      </c>
      <c r="R175" s="11">
        <f>L175*weight1+M175*weight2+N175*weight3+O175*weight4+P175*weight5+Q175*weight6</f>
        <v/>
      </c>
    </row>
    <row r="176" spans="1:18">
      <c r="A176" s="14">
        <f>RANK(R176,R:R)</f>
        <v/>
      </c>
      <c r="C176">
        <f>VLOOKUP(B176,'Input - companies list'!B:L,2,FALSE)</f>
        <v/>
      </c>
      <c r="D176">
        <f>VLOOKUP(B176,'Input - companies list'!B:L,11,FALSE)</f>
        <v/>
      </c>
      <c r="E176">
        <f>VLOOKUP(B176,'Input - companies list'!B:E,4,FALSE)</f>
        <v/>
      </c>
      <c r="F176" s="1">
        <f>SUMIFS('Input - target event report'!H:H,'Input - target event report'!B:B,B176,'Input - target event report'!D:D, "Private Investment")</f>
        <v/>
      </c>
      <c r="G176" s="30">
        <f>IF(I176&lt;2,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Investment"))/(I176-1))</f>
        <v/>
      </c>
      <c r="H17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6" s="30">
        <f>COUNTIFS('Input - target event report'!B:B,B176,'Input - target event report'!D:D, "Private Investment")</f>
        <v/>
      </c>
      <c r="J176">
        <f>INDEX('Input - companies list'!$1:$10000,MATCH(B176,'Input - companies list'!B:B,0),MATCH("Flow",'Input - companies list'!$1:$1,0 ))</f>
        <v/>
      </c>
      <c r="K176">
        <f>INDEX('Input - companies list'!$1:$10000,MATCH(B176,'Input - companies list'!B:B,0),MATCH("Inter-Cluster Connectivity",'Input - companies list'!$1:$1,0 ))</f>
        <v/>
      </c>
      <c r="L176" s="11">
        <f>IFERROR(PERCENTRANK(F:F,F176),0)</f>
        <v/>
      </c>
      <c r="M176" s="11">
        <f>IFERROR(1 - PERCENTRANK(G:G,G176),0)</f>
        <v/>
      </c>
      <c r="N176" s="11">
        <f>IFERROR(1 - PERCENTRANK(H:H,H176),0)</f>
        <v/>
      </c>
      <c r="O176" s="11">
        <f>IFERROR(PERCENTRANK(I:I,I176),0)</f>
        <v/>
      </c>
      <c r="P176" s="11">
        <f>IFERROR(1 - PERCENTRANK(J:J,J176),0)</f>
        <v/>
      </c>
      <c r="Q176" s="11">
        <f>IFERROR(PERCENTRANK(K:K,K176),0)</f>
        <v/>
      </c>
      <c r="R176" s="11">
        <f>L176*weight1+M176*weight2+N176*weight3+O176*weight4+P176*weight5+Q176*weight6</f>
        <v/>
      </c>
    </row>
    <row r="177" spans="1:18">
      <c r="A177" s="14">
        <f>RANK(R177,R:R)</f>
        <v/>
      </c>
      <c r="C177">
        <f>VLOOKUP(B177,'Input - companies list'!B:L,2,FALSE)</f>
        <v/>
      </c>
      <c r="D177">
        <f>VLOOKUP(B177,'Input - companies list'!B:L,11,FALSE)</f>
        <v/>
      </c>
      <c r="E177">
        <f>VLOOKUP(B177,'Input - companies list'!B:E,4,FALSE)</f>
        <v/>
      </c>
      <c r="F177" s="1">
        <f>SUMIFS('Input - target event report'!H:H,'Input - target event report'!B:B,B177,'Input - target event report'!D:D, "Private Investment")</f>
        <v/>
      </c>
      <c r="G177" s="30">
        <f>IF(I177&lt;2,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Investment"))/(I177-1))</f>
        <v/>
      </c>
      <c r="H17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7" s="30">
        <f>COUNTIFS('Input - target event report'!B:B,B177,'Input - target event report'!D:D, "Private Investment")</f>
        <v/>
      </c>
      <c r="J177">
        <f>INDEX('Input - companies list'!$1:$10000,MATCH(B177,'Input - companies list'!B:B,0),MATCH("Flow",'Input - companies list'!$1:$1,0 ))</f>
        <v/>
      </c>
      <c r="K177">
        <f>INDEX('Input - companies list'!$1:$10000,MATCH(B177,'Input - companies list'!B:B,0),MATCH("Inter-Cluster Connectivity",'Input - companies list'!$1:$1,0 ))</f>
        <v/>
      </c>
      <c r="L177" s="11">
        <f>IFERROR(PERCENTRANK(F:F,F177),0)</f>
        <v/>
      </c>
      <c r="M177" s="11">
        <f>IFERROR(1 - PERCENTRANK(G:G,G177),0)</f>
        <v/>
      </c>
      <c r="N177" s="11">
        <f>IFERROR(1 - PERCENTRANK(H:H,H177),0)</f>
        <v/>
      </c>
      <c r="O177" s="11">
        <f>IFERROR(PERCENTRANK(I:I,I177),0)</f>
        <v/>
      </c>
      <c r="P177" s="11">
        <f>IFERROR(1 - PERCENTRANK(J:J,J177),0)</f>
        <v/>
      </c>
      <c r="Q177" s="11">
        <f>IFERROR(PERCENTRANK(K:K,K177),0)</f>
        <v/>
      </c>
      <c r="R177" s="11">
        <f>L177*weight1+M177*weight2+N177*weight3+O177*weight4+P177*weight5+Q177*weight6</f>
        <v/>
      </c>
    </row>
    <row r="178" spans="1:18">
      <c r="A178" s="14">
        <f>RANK(R178,R:R)</f>
        <v/>
      </c>
      <c r="C178">
        <f>VLOOKUP(B178,'Input - companies list'!B:L,2,FALSE)</f>
        <v/>
      </c>
      <c r="D178">
        <f>VLOOKUP(B178,'Input - companies list'!B:L,11,FALSE)</f>
        <v/>
      </c>
      <c r="E178">
        <f>VLOOKUP(B178,'Input - companies list'!B:E,4,FALSE)</f>
        <v/>
      </c>
      <c r="F178" s="1">
        <f>SUMIFS('Input - target event report'!H:H,'Input - target event report'!B:B,B178,'Input - target event report'!D:D, "Private Investment")</f>
        <v/>
      </c>
      <c r="G178" s="30">
        <f>IF(I178&lt;2,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Investment"))/(I178-1))</f>
        <v/>
      </c>
      <c r="H17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8" s="30">
        <f>COUNTIFS('Input - target event report'!B:B,B178,'Input - target event report'!D:D, "Private Investment")</f>
        <v/>
      </c>
      <c r="J178">
        <f>INDEX('Input - companies list'!$1:$10000,MATCH(B178,'Input - companies list'!B:B,0),MATCH("Flow",'Input - companies list'!$1:$1,0 ))</f>
        <v/>
      </c>
      <c r="K178">
        <f>INDEX('Input - companies list'!$1:$10000,MATCH(B178,'Input - companies list'!B:B,0),MATCH("Inter-Cluster Connectivity",'Input - companies list'!$1:$1,0 ))</f>
        <v/>
      </c>
      <c r="L178" s="11">
        <f>IFERROR(PERCENTRANK(F:F,F178),0)</f>
        <v/>
      </c>
      <c r="M178" s="11">
        <f>IFERROR(1 - PERCENTRANK(G:G,G178),0)</f>
        <v/>
      </c>
      <c r="N178" s="11">
        <f>IFERROR(1 - PERCENTRANK(H:H,H178),0)</f>
        <v/>
      </c>
      <c r="O178" s="11">
        <f>IFERROR(PERCENTRANK(I:I,I178),0)</f>
        <v/>
      </c>
      <c r="P178" s="11">
        <f>IFERROR(1 - PERCENTRANK(J:J,J178),0)</f>
        <v/>
      </c>
      <c r="Q178" s="11">
        <f>IFERROR(PERCENTRANK(K:K,K178),0)</f>
        <v/>
      </c>
      <c r="R178" s="11">
        <f>L178*weight1+M178*weight2+N178*weight3+O178*weight4+P178*weight5+Q178*weight6</f>
        <v/>
      </c>
    </row>
    <row r="179" spans="1:18">
      <c r="A179" s="14">
        <f>RANK(R179,R:R)</f>
        <v/>
      </c>
      <c r="C179">
        <f>VLOOKUP(B179,'Input - companies list'!B:L,2,FALSE)</f>
        <v/>
      </c>
      <c r="D179">
        <f>VLOOKUP(B179,'Input - companies list'!B:L,11,FALSE)</f>
        <v/>
      </c>
      <c r="E179">
        <f>VLOOKUP(B179,'Input - companies list'!B:E,4,FALSE)</f>
        <v/>
      </c>
      <c r="F179" s="1">
        <f>SUMIFS('Input - target event report'!H:H,'Input - target event report'!B:B,B179,'Input - target event report'!D:D, "Private Investment")</f>
        <v/>
      </c>
      <c r="G179" s="30">
        <f>IF(I179&lt;2,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Investment"))/(I179-1))</f>
        <v/>
      </c>
      <c r="H17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79" s="30">
        <f>COUNTIFS('Input - target event report'!B:B,B179,'Input - target event report'!D:D, "Private Investment")</f>
        <v/>
      </c>
      <c r="J179">
        <f>INDEX('Input - companies list'!$1:$10000,MATCH(B179,'Input - companies list'!B:B,0),MATCH("Flow",'Input - companies list'!$1:$1,0 ))</f>
        <v/>
      </c>
      <c r="K179">
        <f>INDEX('Input - companies list'!$1:$10000,MATCH(B179,'Input - companies list'!B:B,0),MATCH("Inter-Cluster Connectivity",'Input - companies list'!$1:$1,0 ))</f>
        <v/>
      </c>
      <c r="L179" s="11">
        <f>IFERROR(PERCENTRANK(F:F,F179),0)</f>
        <v/>
      </c>
      <c r="M179" s="11">
        <f>IFERROR(1 - PERCENTRANK(G:G,G179),0)</f>
        <v/>
      </c>
      <c r="N179" s="11">
        <f>IFERROR(1 - PERCENTRANK(H:H,H179),0)</f>
        <v/>
      </c>
      <c r="O179" s="11">
        <f>IFERROR(PERCENTRANK(I:I,I179),0)</f>
        <v/>
      </c>
      <c r="P179" s="11">
        <f>IFERROR(1 - PERCENTRANK(J:J,J179),0)</f>
        <v/>
      </c>
      <c r="Q179" s="11">
        <f>IFERROR(PERCENTRANK(K:K,K179),0)</f>
        <v/>
      </c>
      <c r="R179" s="11">
        <f>L179*weight1+M179*weight2+N179*weight3+O179*weight4+P179*weight5+Q179*weight6</f>
        <v/>
      </c>
    </row>
    <row r="180" spans="1:18">
      <c r="A180" s="14">
        <f>RANK(R180,R:R)</f>
        <v/>
      </c>
      <c r="C180">
        <f>VLOOKUP(B180,'Input - companies list'!B:L,2,FALSE)</f>
        <v/>
      </c>
      <c r="D180">
        <f>VLOOKUP(B180,'Input - companies list'!B:L,11,FALSE)</f>
        <v/>
      </c>
      <c r="E180">
        <f>VLOOKUP(B180,'Input - companies list'!B:E,4,FALSE)</f>
        <v/>
      </c>
      <c r="F180" s="1">
        <f>SUMIFS('Input - target event report'!H:H,'Input - target event report'!B:B,B180,'Input - target event report'!D:D, "Private Investment")</f>
        <v/>
      </c>
      <c r="G180" s="30">
        <f>IF(I180&lt;2,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Investment"))/(I180-1))</f>
        <v/>
      </c>
      <c r="H18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0" s="30">
        <f>COUNTIFS('Input - target event report'!B:B,B180,'Input - target event report'!D:D, "Private Investment")</f>
        <v/>
      </c>
      <c r="J180">
        <f>INDEX('Input - companies list'!$1:$10000,MATCH(B180,'Input - companies list'!B:B,0),MATCH("Flow",'Input - companies list'!$1:$1,0 ))</f>
        <v/>
      </c>
      <c r="K180">
        <f>INDEX('Input - companies list'!$1:$10000,MATCH(B180,'Input - companies list'!B:B,0),MATCH("Inter-Cluster Connectivity",'Input - companies list'!$1:$1,0 ))</f>
        <v/>
      </c>
      <c r="L180" s="11">
        <f>IFERROR(PERCENTRANK(F:F,F180),0)</f>
        <v/>
      </c>
      <c r="M180" s="11">
        <f>IFERROR(1 - PERCENTRANK(G:G,G180),0)</f>
        <v/>
      </c>
      <c r="N180" s="11">
        <f>IFERROR(1 - PERCENTRANK(H:H,H180),0)</f>
        <v/>
      </c>
      <c r="O180" s="11">
        <f>IFERROR(PERCENTRANK(I:I,I180),0)</f>
        <v/>
      </c>
      <c r="P180" s="11">
        <f>IFERROR(1 - PERCENTRANK(J:J,J180),0)</f>
        <v/>
      </c>
      <c r="Q180" s="11">
        <f>IFERROR(PERCENTRANK(K:K,K180),0)</f>
        <v/>
      </c>
      <c r="R180" s="11">
        <f>L180*weight1+M180*weight2+N180*weight3+O180*weight4+P180*weight5+Q180*weight6</f>
        <v/>
      </c>
    </row>
    <row r="181" spans="1:18">
      <c r="A181" s="14">
        <f>RANK(R181,R:R)</f>
        <v/>
      </c>
      <c r="C181">
        <f>VLOOKUP(B181,'Input - companies list'!B:L,2,FALSE)</f>
        <v/>
      </c>
      <c r="D181">
        <f>VLOOKUP(B181,'Input - companies list'!B:L,11,FALSE)</f>
        <v/>
      </c>
      <c r="E181">
        <f>VLOOKUP(B181,'Input - companies list'!B:E,4,FALSE)</f>
        <v/>
      </c>
      <c r="F181" s="1">
        <f>SUMIFS('Input - target event report'!H:H,'Input - target event report'!B:B,B181,'Input - target event report'!D:D, "Private Investment")</f>
        <v/>
      </c>
      <c r="G181" s="30">
        <f>IF(I181&lt;2,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Investment"))/(I181-1))</f>
        <v/>
      </c>
      <c r="H18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1" s="30">
        <f>COUNTIFS('Input - target event report'!B:B,B181,'Input - target event report'!D:D, "Private Investment")</f>
        <v/>
      </c>
      <c r="J181">
        <f>INDEX('Input - companies list'!$1:$10000,MATCH(B181,'Input - companies list'!B:B,0),MATCH("Flow",'Input - companies list'!$1:$1,0 ))</f>
        <v/>
      </c>
      <c r="K181">
        <f>INDEX('Input - companies list'!$1:$10000,MATCH(B181,'Input - companies list'!B:B,0),MATCH("Inter-Cluster Connectivity",'Input - companies list'!$1:$1,0 ))</f>
        <v/>
      </c>
      <c r="L181" s="11">
        <f>IFERROR(PERCENTRANK(F:F,F181),0)</f>
        <v/>
      </c>
      <c r="M181" s="11">
        <f>IFERROR(1 - PERCENTRANK(G:G,G181),0)</f>
        <v/>
      </c>
      <c r="N181" s="11">
        <f>IFERROR(1 - PERCENTRANK(H:H,H181),0)</f>
        <v/>
      </c>
      <c r="O181" s="11">
        <f>IFERROR(PERCENTRANK(I:I,I181),0)</f>
        <v/>
      </c>
      <c r="P181" s="11">
        <f>IFERROR(1 - PERCENTRANK(J:J,J181),0)</f>
        <v/>
      </c>
      <c r="Q181" s="11">
        <f>IFERROR(PERCENTRANK(K:K,K181),0)</f>
        <v/>
      </c>
      <c r="R181" s="11">
        <f>L181*weight1+M181*weight2+N181*weight3+O181*weight4+P181*weight5+Q181*weight6</f>
        <v/>
      </c>
    </row>
    <row r="182" spans="1:18">
      <c r="A182" s="14">
        <f>RANK(R182,R:R)</f>
        <v/>
      </c>
      <c r="B182" s="2" t="n"/>
      <c r="C182">
        <f>VLOOKUP(B182,'Input - companies list'!B:L,2,FALSE)</f>
        <v/>
      </c>
      <c r="D182">
        <f>VLOOKUP(B182,'Input - companies list'!B:L,11,FALSE)</f>
        <v/>
      </c>
      <c r="E182">
        <f>VLOOKUP(B182,'Input - companies list'!B:E,4,FALSE)</f>
        <v/>
      </c>
      <c r="F182" s="1">
        <f>SUMIFS('Input - target event report'!H:H,'Input - target event report'!B:B,B182,'Input - target event report'!D:D, "Private Investment")</f>
        <v/>
      </c>
      <c r="G182" s="30">
        <f>IF(I182&lt;2,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Investment"))/(I182-1))</f>
        <v/>
      </c>
      <c r="H18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2" s="30">
        <f>COUNTIFS('Input - target event report'!B:B,B182,'Input - target event report'!D:D, "Private Investment")</f>
        <v/>
      </c>
      <c r="J182">
        <f>INDEX('Input - companies list'!$1:$10000,MATCH(B182,'Input - companies list'!B:B,0),MATCH("Flow",'Input - companies list'!$1:$1,0 ))</f>
        <v/>
      </c>
      <c r="K182">
        <f>INDEX('Input - companies list'!$1:$10000,MATCH(B182,'Input - companies list'!B:B,0),MATCH("Inter-Cluster Connectivity",'Input - companies list'!$1:$1,0 ))</f>
        <v/>
      </c>
      <c r="L182" s="11">
        <f>IFERROR(PERCENTRANK(F:F,F182),0)</f>
        <v/>
      </c>
      <c r="M182" s="11">
        <f>IFERROR(1 - PERCENTRANK(G:G,G182),0)</f>
        <v/>
      </c>
      <c r="N182" s="11">
        <f>IFERROR(1 - PERCENTRANK(H:H,H182),0)</f>
        <v/>
      </c>
      <c r="O182" s="11">
        <f>IFERROR(PERCENTRANK(I:I,I182),0)</f>
        <v/>
      </c>
      <c r="P182" s="11">
        <f>IFERROR(1 - PERCENTRANK(J:J,J182),0)</f>
        <v/>
      </c>
      <c r="Q182" s="11">
        <f>IFERROR(PERCENTRANK(K:K,K182),0)</f>
        <v/>
      </c>
      <c r="R182" s="11">
        <f>L182*weight1+M182*weight2+N182*weight3+O182*weight4+P182*weight5+Q182*weight6</f>
        <v/>
      </c>
    </row>
    <row r="183" spans="1:18">
      <c r="A183" s="14">
        <f>RANK(R183,R:R)</f>
        <v/>
      </c>
      <c r="C183">
        <f>VLOOKUP(B183,'Input - companies list'!B:L,2,FALSE)</f>
        <v/>
      </c>
      <c r="D183">
        <f>VLOOKUP(B183,'Input - companies list'!B:L,11,FALSE)</f>
        <v/>
      </c>
      <c r="E183">
        <f>VLOOKUP(B183,'Input - companies list'!B:E,4,FALSE)</f>
        <v/>
      </c>
      <c r="F183" s="1">
        <f>SUMIFS('Input - target event report'!H:H,'Input - target event report'!B:B,B183,'Input - target event report'!D:D, "Private Investment")</f>
        <v/>
      </c>
      <c r="G183" s="30">
        <f>IF(I183&lt;2,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Investment"))/(I183-1))</f>
        <v/>
      </c>
      <c r="H18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3" s="30">
        <f>COUNTIFS('Input - target event report'!B:B,B183,'Input - target event report'!D:D, "Private Investment")</f>
        <v/>
      </c>
      <c r="J183">
        <f>INDEX('Input - companies list'!$1:$10000,MATCH(B183,'Input - companies list'!B:B,0),MATCH("Flow",'Input - companies list'!$1:$1,0 ))</f>
        <v/>
      </c>
      <c r="K183">
        <f>INDEX('Input - companies list'!$1:$10000,MATCH(B183,'Input - companies list'!B:B,0),MATCH("Inter-Cluster Connectivity",'Input - companies list'!$1:$1,0 ))</f>
        <v/>
      </c>
      <c r="L183" s="11">
        <f>IFERROR(PERCENTRANK(F:F,F183),0)</f>
        <v/>
      </c>
      <c r="M183" s="11">
        <f>IFERROR(1 - PERCENTRANK(G:G,G183),0)</f>
        <v/>
      </c>
      <c r="N183" s="11">
        <f>IFERROR(1 - PERCENTRANK(H:H,H183),0)</f>
        <v/>
      </c>
      <c r="O183" s="11">
        <f>IFERROR(PERCENTRANK(I:I,I183),0)</f>
        <v/>
      </c>
      <c r="P183" s="11">
        <f>IFERROR(1 - PERCENTRANK(J:J,J183),0)</f>
        <v/>
      </c>
      <c r="Q183" s="11">
        <f>IFERROR(PERCENTRANK(K:K,K183),0)</f>
        <v/>
      </c>
      <c r="R183" s="11">
        <f>L183*weight1+M183*weight2+N183*weight3+O183*weight4+P183*weight5+Q183*weight6</f>
        <v/>
      </c>
    </row>
    <row r="184" spans="1:18">
      <c r="A184" s="14">
        <f>RANK(R184,R:R)</f>
        <v/>
      </c>
      <c r="C184">
        <f>VLOOKUP(B184,'Input - companies list'!B:L,2,FALSE)</f>
        <v/>
      </c>
      <c r="D184">
        <f>VLOOKUP(B184,'Input - companies list'!B:L,11,FALSE)</f>
        <v/>
      </c>
      <c r="E184">
        <f>VLOOKUP(B184,'Input - companies list'!B:E,4,FALSE)</f>
        <v/>
      </c>
      <c r="F184" s="1">
        <f>SUMIFS('Input - target event report'!H:H,'Input - target event report'!B:B,B184,'Input - target event report'!D:D, "Private Investment")</f>
        <v/>
      </c>
      <c r="G184" s="30">
        <f>IF(I184&lt;2,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Investment"))/(I184-1))</f>
        <v/>
      </c>
      <c r="H18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4" s="30">
        <f>COUNTIFS('Input - target event report'!B:B,B184,'Input - target event report'!D:D, "Private Investment")</f>
        <v/>
      </c>
      <c r="J184">
        <f>INDEX('Input - companies list'!$1:$10000,MATCH(B184,'Input - companies list'!B:B,0),MATCH("Flow",'Input - companies list'!$1:$1,0 ))</f>
        <v/>
      </c>
      <c r="K184">
        <f>INDEX('Input - companies list'!$1:$10000,MATCH(B184,'Input - companies list'!B:B,0),MATCH("Inter-Cluster Connectivity",'Input - companies list'!$1:$1,0 ))</f>
        <v/>
      </c>
      <c r="L184" s="11">
        <f>IFERROR(PERCENTRANK(F:F,F184),0)</f>
        <v/>
      </c>
      <c r="M184" s="11">
        <f>IFERROR(1 - PERCENTRANK(G:G,G184),0)</f>
        <v/>
      </c>
      <c r="N184" s="11">
        <f>IFERROR(1 - PERCENTRANK(H:H,H184),0)</f>
        <v/>
      </c>
      <c r="O184" s="11">
        <f>IFERROR(PERCENTRANK(I:I,I184),0)</f>
        <v/>
      </c>
      <c r="P184" s="11">
        <f>IFERROR(1 - PERCENTRANK(J:J,J184),0)</f>
        <v/>
      </c>
      <c r="Q184" s="11">
        <f>IFERROR(PERCENTRANK(K:K,K184),0)</f>
        <v/>
      </c>
      <c r="R184" s="11">
        <f>L184*weight1+M184*weight2+N184*weight3+O184*weight4+P184*weight5+Q184*weight6</f>
        <v/>
      </c>
    </row>
    <row r="185" spans="1:18">
      <c r="A185" s="14">
        <f>RANK(R185,R:R)</f>
        <v/>
      </c>
      <c r="C185">
        <f>VLOOKUP(B185,'Input - companies list'!B:L,2,FALSE)</f>
        <v/>
      </c>
      <c r="D185">
        <f>VLOOKUP(B185,'Input - companies list'!B:L,11,FALSE)</f>
        <v/>
      </c>
      <c r="E185">
        <f>VLOOKUP(B185,'Input - companies list'!B:E,4,FALSE)</f>
        <v/>
      </c>
      <c r="F185" s="1">
        <f>SUMIFS('Input - target event report'!H:H,'Input - target event report'!B:B,B185,'Input - target event report'!D:D, "Private Investment")</f>
        <v/>
      </c>
      <c r="G185" s="30">
        <f>IF(I185&lt;2,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Investment"))/(I185-1))</f>
        <v/>
      </c>
      <c r="H18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5" s="30">
        <f>COUNTIFS('Input - target event report'!B:B,B185,'Input - target event report'!D:D, "Private Investment")</f>
        <v/>
      </c>
      <c r="J185">
        <f>INDEX('Input - companies list'!$1:$10000,MATCH(B185,'Input - companies list'!B:B,0),MATCH("Flow",'Input - companies list'!$1:$1,0 ))</f>
        <v/>
      </c>
      <c r="K185">
        <f>INDEX('Input - companies list'!$1:$10000,MATCH(B185,'Input - companies list'!B:B,0),MATCH("Inter-Cluster Connectivity",'Input - companies list'!$1:$1,0 ))</f>
        <v/>
      </c>
      <c r="L185" s="11">
        <f>IFERROR(PERCENTRANK(F:F,F185),0)</f>
        <v/>
      </c>
      <c r="M185" s="11">
        <f>IFERROR(1 - PERCENTRANK(G:G,G185),0)</f>
        <v/>
      </c>
      <c r="N185" s="11">
        <f>IFERROR(1 - PERCENTRANK(H:H,H185),0)</f>
        <v/>
      </c>
      <c r="O185" s="11">
        <f>IFERROR(PERCENTRANK(I:I,I185),0)</f>
        <v/>
      </c>
      <c r="P185" s="11">
        <f>IFERROR(1 - PERCENTRANK(J:J,J185),0)</f>
        <v/>
      </c>
      <c r="Q185" s="11">
        <f>IFERROR(PERCENTRANK(K:K,K185),0)</f>
        <v/>
      </c>
      <c r="R185" s="11">
        <f>L185*weight1+M185*weight2+N185*weight3+O185*weight4+P185*weight5+Q185*weight6</f>
        <v/>
      </c>
    </row>
    <row r="186" spans="1:18">
      <c r="A186" s="14">
        <f>RANK(R186,R:R)</f>
        <v/>
      </c>
      <c r="C186">
        <f>VLOOKUP(B186,'Input - companies list'!B:L,2,FALSE)</f>
        <v/>
      </c>
      <c r="D186">
        <f>VLOOKUP(B186,'Input - companies list'!B:L,11,FALSE)</f>
        <v/>
      </c>
      <c r="E186">
        <f>VLOOKUP(B186,'Input - companies list'!B:E,4,FALSE)</f>
        <v/>
      </c>
      <c r="F186" s="1">
        <f>SUMIFS('Input - target event report'!H:H,'Input - target event report'!B:B,B186,'Input - target event report'!D:D, "Private Investment")</f>
        <v/>
      </c>
      <c r="G186" s="30">
        <f>IF(I186&lt;2,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Investment"))/(I186-1))</f>
        <v/>
      </c>
      <c r="H18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6" s="30">
        <f>COUNTIFS('Input - target event report'!B:B,B186,'Input - target event report'!D:D, "Private Investment")</f>
        <v/>
      </c>
      <c r="J186">
        <f>INDEX('Input - companies list'!$1:$10000,MATCH(B186,'Input - companies list'!B:B,0),MATCH("Flow",'Input - companies list'!$1:$1,0 ))</f>
        <v/>
      </c>
      <c r="K186">
        <f>INDEX('Input - companies list'!$1:$10000,MATCH(B186,'Input - companies list'!B:B,0),MATCH("Inter-Cluster Connectivity",'Input - companies list'!$1:$1,0 ))</f>
        <v/>
      </c>
      <c r="L186" s="11">
        <f>IFERROR(PERCENTRANK(F:F,F186),0)</f>
        <v/>
      </c>
      <c r="M186" s="11">
        <f>IFERROR(1 - PERCENTRANK(G:G,G186),0)</f>
        <v/>
      </c>
      <c r="N186" s="11">
        <f>IFERROR(1 - PERCENTRANK(H:H,H186),0)</f>
        <v/>
      </c>
      <c r="O186" s="11">
        <f>IFERROR(PERCENTRANK(I:I,I186),0)</f>
        <v/>
      </c>
      <c r="P186" s="11">
        <f>IFERROR(1 - PERCENTRANK(J:J,J186),0)</f>
        <v/>
      </c>
      <c r="Q186" s="11">
        <f>IFERROR(PERCENTRANK(K:K,K186),0)</f>
        <v/>
      </c>
      <c r="R186" s="11">
        <f>L186*weight1+M186*weight2+N186*weight3+O186*weight4+P186*weight5+Q186*weight6</f>
        <v/>
      </c>
    </row>
    <row r="187" spans="1:18">
      <c r="A187" s="14">
        <f>RANK(R187,R:R)</f>
        <v/>
      </c>
      <c r="C187">
        <f>VLOOKUP(B187,'Input - companies list'!B:L,2,FALSE)</f>
        <v/>
      </c>
      <c r="D187">
        <f>VLOOKUP(B187,'Input - companies list'!B:L,11,FALSE)</f>
        <v/>
      </c>
      <c r="E187">
        <f>VLOOKUP(B187,'Input - companies list'!B:E,4,FALSE)</f>
        <v/>
      </c>
      <c r="F187" s="1">
        <f>SUMIFS('Input - target event report'!H:H,'Input - target event report'!B:B,B187,'Input - target event report'!D:D, "Private Investment")</f>
        <v/>
      </c>
      <c r="G187" s="30">
        <f>IF(I187&lt;2,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Investment"))/(I187-1))</f>
        <v/>
      </c>
      <c r="H18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7" s="30">
        <f>COUNTIFS('Input - target event report'!B:B,B187,'Input - target event report'!D:D, "Private Investment")</f>
        <v/>
      </c>
      <c r="J187">
        <f>INDEX('Input - companies list'!$1:$10000,MATCH(B187,'Input - companies list'!B:B,0),MATCH("Flow",'Input - companies list'!$1:$1,0 ))</f>
        <v/>
      </c>
      <c r="K187">
        <f>INDEX('Input - companies list'!$1:$10000,MATCH(B187,'Input - companies list'!B:B,0),MATCH("Inter-Cluster Connectivity",'Input - companies list'!$1:$1,0 ))</f>
        <v/>
      </c>
      <c r="L187" s="11">
        <f>IFERROR(PERCENTRANK(F:F,F187),0)</f>
        <v/>
      </c>
      <c r="M187" s="11">
        <f>IFERROR(1 - PERCENTRANK(G:G,G187),0)</f>
        <v/>
      </c>
      <c r="N187" s="11">
        <f>IFERROR(1 - PERCENTRANK(H:H,H187),0)</f>
        <v/>
      </c>
      <c r="O187" s="11">
        <f>IFERROR(PERCENTRANK(I:I,I187),0)</f>
        <v/>
      </c>
      <c r="P187" s="11">
        <f>IFERROR(1 - PERCENTRANK(J:J,J187),0)</f>
        <v/>
      </c>
      <c r="Q187" s="11">
        <f>IFERROR(PERCENTRANK(K:K,K187),0)</f>
        <v/>
      </c>
      <c r="R187" s="11">
        <f>L187*weight1+M187*weight2+N187*weight3+O187*weight4+P187*weight5+Q187*weight6</f>
        <v/>
      </c>
    </row>
    <row r="188" spans="1:18">
      <c r="A188" s="14">
        <f>RANK(R188,R:R)</f>
        <v/>
      </c>
      <c r="C188">
        <f>VLOOKUP(B188,'Input - companies list'!B:L,2,FALSE)</f>
        <v/>
      </c>
      <c r="D188">
        <f>VLOOKUP(B188,'Input - companies list'!B:L,11,FALSE)</f>
        <v/>
      </c>
      <c r="E188">
        <f>VLOOKUP(B188,'Input - companies list'!B:E,4,FALSE)</f>
        <v/>
      </c>
      <c r="F188" s="1">
        <f>SUMIFS('Input - target event report'!H:H,'Input - target event report'!B:B,B188,'Input - target event report'!D:D, "Private Investment")</f>
        <v/>
      </c>
      <c r="G188" s="30">
        <f>IF(I188&lt;2,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Investment"))/(I188-1))</f>
        <v/>
      </c>
      <c r="H18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8" s="30">
        <f>COUNTIFS('Input - target event report'!B:B,B188,'Input - target event report'!D:D, "Private Investment")</f>
        <v/>
      </c>
      <c r="J188">
        <f>INDEX('Input - companies list'!$1:$10000,MATCH(B188,'Input - companies list'!B:B,0),MATCH("Flow",'Input - companies list'!$1:$1,0 ))</f>
        <v/>
      </c>
      <c r="K188">
        <f>INDEX('Input - companies list'!$1:$10000,MATCH(B188,'Input - companies list'!B:B,0),MATCH("Inter-Cluster Connectivity",'Input - companies list'!$1:$1,0 ))</f>
        <v/>
      </c>
      <c r="L188" s="11">
        <f>IFERROR(PERCENTRANK(F:F,F188),0)</f>
        <v/>
      </c>
      <c r="M188" s="11">
        <f>IFERROR(1 - PERCENTRANK(G:G,G188),0)</f>
        <v/>
      </c>
      <c r="N188" s="11">
        <f>IFERROR(1 - PERCENTRANK(H:H,H188),0)</f>
        <v/>
      </c>
      <c r="O188" s="11">
        <f>IFERROR(PERCENTRANK(I:I,I188),0)</f>
        <v/>
      </c>
      <c r="P188" s="11">
        <f>IFERROR(1 - PERCENTRANK(J:J,J188),0)</f>
        <v/>
      </c>
      <c r="Q188" s="11">
        <f>IFERROR(PERCENTRANK(K:K,K188),0)</f>
        <v/>
      </c>
      <c r="R188" s="11">
        <f>L188*weight1+M188*weight2+N188*weight3+O188*weight4+P188*weight5+Q188*weight6</f>
        <v/>
      </c>
    </row>
    <row r="189" spans="1:18">
      <c r="A189" s="14">
        <f>RANK(R189,R:R)</f>
        <v/>
      </c>
      <c r="C189">
        <f>VLOOKUP(B189,'Input - companies list'!B:L,2,FALSE)</f>
        <v/>
      </c>
      <c r="D189">
        <f>VLOOKUP(B189,'Input - companies list'!B:L,11,FALSE)</f>
        <v/>
      </c>
      <c r="E189">
        <f>VLOOKUP(B189,'Input - companies list'!B:E,4,FALSE)</f>
        <v/>
      </c>
      <c r="F189" s="1">
        <f>SUMIFS('Input - target event report'!H:H,'Input - target event report'!B:B,B189,'Input - target event report'!D:D, "Private Investment")</f>
        <v/>
      </c>
      <c r="G189" s="30">
        <f>IF(I189&lt;2,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Investment"))/(I189-1))</f>
        <v/>
      </c>
      <c r="H18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89" s="30">
        <f>COUNTIFS('Input - target event report'!B:B,B189,'Input - target event report'!D:D, "Private Investment")</f>
        <v/>
      </c>
      <c r="J189">
        <f>INDEX('Input - companies list'!$1:$10000,MATCH(B189,'Input - companies list'!B:B,0),MATCH("Flow",'Input - companies list'!$1:$1,0 ))</f>
        <v/>
      </c>
      <c r="K189">
        <f>INDEX('Input - companies list'!$1:$10000,MATCH(B189,'Input - companies list'!B:B,0),MATCH("Inter-Cluster Connectivity",'Input - companies list'!$1:$1,0 ))</f>
        <v/>
      </c>
      <c r="L189" s="11">
        <f>IFERROR(PERCENTRANK(F:F,F189),0)</f>
        <v/>
      </c>
      <c r="M189" s="11">
        <f>IFERROR(1 - PERCENTRANK(G:G,G189),0)</f>
        <v/>
      </c>
      <c r="N189" s="11">
        <f>IFERROR(1 - PERCENTRANK(H:H,H189),0)</f>
        <v/>
      </c>
      <c r="O189" s="11">
        <f>IFERROR(PERCENTRANK(I:I,I189),0)</f>
        <v/>
      </c>
      <c r="P189" s="11">
        <f>IFERROR(1 - PERCENTRANK(J:J,J189),0)</f>
        <v/>
      </c>
      <c r="Q189" s="11">
        <f>IFERROR(PERCENTRANK(K:K,K189),0)</f>
        <v/>
      </c>
      <c r="R189" s="11">
        <f>L189*weight1+M189*weight2+N189*weight3+O189*weight4+P189*weight5+Q189*weight6</f>
        <v/>
      </c>
    </row>
    <row r="190" spans="1:18">
      <c r="A190" s="14">
        <f>RANK(R190,R:R)</f>
        <v/>
      </c>
      <c r="C190">
        <f>VLOOKUP(B190,'Input - companies list'!B:L,2,FALSE)</f>
        <v/>
      </c>
      <c r="D190">
        <f>VLOOKUP(B190,'Input - companies list'!B:L,11,FALSE)</f>
        <v/>
      </c>
      <c r="E190">
        <f>VLOOKUP(B190,'Input - companies list'!B:E,4,FALSE)</f>
        <v/>
      </c>
      <c r="F190" s="1">
        <f>SUMIFS('Input - target event report'!H:H,'Input - target event report'!B:B,B190,'Input - target event report'!D:D, "Private Investment")</f>
        <v/>
      </c>
      <c r="G190" s="30">
        <f>IF(I190&lt;2,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Investment"))/(I190-1))</f>
        <v/>
      </c>
      <c r="H19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0" s="30">
        <f>COUNTIFS('Input - target event report'!B:B,B190,'Input - target event report'!D:D, "Private Investment")</f>
        <v/>
      </c>
      <c r="J190">
        <f>INDEX('Input - companies list'!$1:$10000,MATCH(B190,'Input - companies list'!B:B,0),MATCH("Flow",'Input - companies list'!$1:$1,0 ))</f>
        <v/>
      </c>
      <c r="K190">
        <f>INDEX('Input - companies list'!$1:$10000,MATCH(B190,'Input - companies list'!B:B,0),MATCH("Inter-Cluster Connectivity",'Input - companies list'!$1:$1,0 ))</f>
        <v/>
      </c>
      <c r="L190" s="11">
        <f>IFERROR(PERCENTRANK(F:F,F190),0)</f>
        <v/>
      </c>
      <c r="M190" s="11">
        <f>IFERROR(1 - PERCENTRANK(G:G,G190),0)</f>
        <v/>
      </c>
      <c r="N190" s="11">
        <f>IFERROR(1 - PERCENTRANK(H:H,H190),0)</f>
        <v/>
      </c>
      <c r="O190" s="11">
        <f>IFERROR(PERCENTRANK(I:I,I190),0)</f>
        <v/>
      </c>
      <c r="P190" s="11">
        <f>IFERROR(1 - PERCENTRANK(J:J,J190),0)</f>
        <v/>
      </c>
      <c r="Q190" s="11">
        <f>IFERROR(PERCENTRANK(K:K,K190),0)</f>
        <v/>
      </c>
      <c r="R190" s="11">
        <f>L190*weight1+M190*weight2+N190*weight3+O190*weight4+P190*weight5+Q190*weight6</f>
        <v/>
      </c>
    </row>
    <row r="191" spans="1:18">
      <c r="A191" s="14">
        <f>RANK(R191,R:R)</f>
        <v/>
      </c>
      <c r="C191">
        <f>VLOOKUP(B191,'Input - companies list'!B:L,2,FALSE)</f>
        <v/>
      </c>
      <c r="D191">
        <f>VLOOKUP(B191,'Input - companies list'!B:L,11,FALSE)</f>
        <v/>
      </c>
      <c r="E191">
        <f>VLOOKUP(B191,'Input - companies list'!B:E,4,FALSE)</f>
        <v/>
      </c>
      <c r="F191" s="1">
        <f>SUMIFS('Input - target event report'!H:H,'Input - target event report'!B:B,B191,'Input - target event report'!D:D, "Private Investment")</f>
        <v/>
      </c>
      <c r="G191" s="30">
        <f>IF(I191&lt;2,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Investment"))/(I191-1))</f>
        <v/>
      </c>
      <c r="H19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1" s="30">
        <f>COUNTIFS('Input - target event report'!B:B,B191,'Input - target event report'!D:D, "Private Investment")</f>
        <v/>
      </c>
      <c r="J191">
        <f>INDEX('Input - companies list'!$1:$10000,MATCH(B191,'Input - companies list'!B:B,0),MATCH("Flow",'Input - companies list'!$1:$1,0 ))</f>
        <v/>
      </c>
      <c r="K191">
        <f>INDEX('Input - companies list'!$1:$10000,MATCH(B191,'Input - companies list'!B:B,0),MATCH("Inter-Cluster Connectivity",'Input - companies list'!$1:$1,0 ))</f>
        <v/>
      </c>
      <c r="L191" s="11">
        <f>IFERROR(PERCENTRANK(F:F,F191),0)</f>
        <v/>
      </c>
      <c r="M191" s="11">
        <f>IFERROR(1 - PERCENTRANK(G:G,G191),0)</f>
        <v/>
      </c>
      <c r="N191" s="11">
        <f>IFERROR(1 - PERCENTRANK(H:H,H191),0)</f>
        <v/>
      </c>
      <c r="O191" s="11">
        <f>IFERROR(PERCENTRANK(I:I,I191),0)</f>
        <v/>
      </c>
      <c r="P191" s="11">
        <f>IFERROR(1 - PERCENTRANK(J:J,J191),0)</f>
        <v/>
      </c>
      <c r="Q191" s="11">
        <f>IFERROR(PERCENTRANK(K:K,K191),0)</f>
        <v/>
      </c>
      <c r="R191" s="11">
        <f>L191*weight1+M191*weight2+N191*weight3+O191*weight4+P191*weight5+Q191*weight6</f>
        <v/>
      </c>
    </row>
    <row r="192" spans="1:18">
      <c r="A192" s="14">
        <f>RANK(R192,R:R)</f>
        <v/>
      </c>
      <c r="C192">
        <f>VLOOKUP(B192,'Input - companies list'!B:L,2,FALSE)</f>
        <v/>
      </c>
      <c r="D192">
        <f>VLOOKUP(B192,'Input - companies list'!B:L,11,FALSE)</f>
        <v/>
      </c>
      <c r="E192">
        <f>VLOOKUP(B192,'Input - companies list'!B:E,4,FALSE)</f>
        <v/>
      </c>
      <c r="F192" s="1">
        <f>SUMIFS('Input - target event report'!H:H,'Input - target event report'!B:B,B192,'Input - target event report'!D:D, "Private Investment")</f>
        <v/>
      </c>
      <c r="G192" s="30">
        <f>IF(I192&lt;2,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Investment"))/(I192-1))</f>
        <v/>
      </c>
      <c r="H19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2" s="30">
        <f>COUNTIFS('Input - target event report'!B:B,B192,'Input - target event report'!D:D, "Private Investment")</f>
        <v/>
      </c>
      <c r="J192">
        <f>INDEX('Input - companies list'!$1:$10000,MATCH(B192,'Input - companies list'!B:B,0),MATCH("Flow",'Input - companies list'!$1:$1,0 ))</f>
        <v/>
      </c>
      <c r="K192">
        <f>INDEX('Input - companies list'!$1:$10000,MATCH(B192,'Input - companies list'!B:B,0),MATCH("Inter-Cluster Connectivity",'Input - companies list'!$1:$1,0 ))</f>
        <v/>
      </c>
      <c r="L192" s="11">
        <f>IFERROR(PERCENTRANK(F:F,F192),0)</f>
        <v/>
      </c>
      <c r="M192" s="11">
        <f>IFERROR(1 - PERCENTRANK(G:G,G192),0)</f>
        <v/>
      </c>
      <c r="N192" s="11">
        <f>IFERROR(1 - PERCENTRANK(H:H,H192),0)</f>
        <v/>
      </c>
      <c r="O192" s="11">
        <f>IFERROR(PERCENTRANK(I:I,I192),0)</f>
        <v/>
      </c>
      <c r="P192" s="11">
        <f>IFERROR(1 - PERCENTRANK(J:J,J192),0)</f>
        <v/>
      </c>
      <c r="Q192" s="11">
        <f>IFERROR(PERCENTRANK(K:K,K192),0)</f>
        <v/>
      </c>
      <c r="R192" s="11">
        <f>L192*weight1+M192*weight2+N192*weight3+O192*weight4+P192*weight5+Q192*weight6</f>
        <v/>
      </c>
    </row>
    <row r="193" spans="1:18">
      <c r="A193" s="14">
        <f>RANK(R193,R:R)</f>
        <v/>
      </c>
      <c r="C193">
        <f>VLOOKUP(B193,'Input - companies list'!B:L,2,FALSE)</f>
        <v/>
      </c>
      <c r="D193">
        <f>VLOOKUP(B193,'Input - companies list'!B:L,11,FALSE)</f>
        <v/>
      </c>
      <c r="E193">
        <f>VLOOKUP(B193,'Input - companies list'!B:E,4,FALSE)</f>
        <v/>
      </c>
      <c r="F193" s="1">
        <f>SUMIFS('Input - target event report'!H:H,'Input - target event report'!B:B,B193,'Input - target event report'!D:D, "Private Investment")</f>
        <v/>
      </c>
      <c r="G193" s="30">
        <f>IF(I193&lt;2,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Investment"))/(I193-1))</f>
        <v/>
      </c>
      <c r="H19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3" s="30">
        <f>COUNTIFS('Input - target event report'!B:B,B193,'Input - target event report'!D:D, "Private Investment")</f>
        <v/>
      </c>
      <c r="J193">
        <f>INDEX('Input - companies list'!$1:$10000,MATCH(B193,'Input - companies list'!B:B,0),MATCH("Flow",'Input - companies list'!$1:$1,0 ))</f>
        <v/>
      </c>
      <c r="K193">
        <f>INDEX('Input - companies list'!$1:$10000,MATCH(B193,'Input - companies list'!B:B,0),MATCH("Inter-Cluster Connectivity",'Input - companies list'!$1:$1,0 ))</f>
        <v/>
      </c>
      <c r="L193" s="11">
        <f>IFERROR(PERCENTRANK(F:F,F193),0)</f>
        <v/>
      </c>
      <c r="M193" s="11">
        <f>IFERROR(1 - PERCENTRANK(G:G,G193),0)</f>
        <v/>
      </c>
      <c r="N193" s="11">
        <f>IFERROR(1 - PERCENTRANK(H:H,H193),0)</f>
        <v/>
      </c>
      <c r="O193" s="11">
        <f>IFERROR(PERCENTRANK(I:I,I193),0)</f>
        <v/>
      </c>
      <c r="P193" s="11">
        <f>IFERROR(1 - PERCENTRANK(J:J,J193),0)</f>
        <v/>
      </c>
      <c r="Q193" s="11">
        <f>IFERROR(PERCENTRANK(K:K,K193),0)</f>
        <v/>
      </c>
      <c r="R193" s="11">
        <f>L193*weight1+M193*weight2+N193*weight3+O193*weight4+P193*weight5+Q193*weight6</f>
        <v/>
      </c>
    </row>
    <row r="194" spans="1:18">
      <c r="A194" s="14">
        <f>RANK(R194,R:R)</f>
        <v/>
      </c>
      <c r="C194">
        <f>VLOOKUP(B194,'Input - companies list'!B:L,2,FALSE)</f>
        <v/>
      </c>
      <c r="D194">
        <f>VLOOKUP(B194,'Input - companies list'!B:L,11,FALSE)</f>
        <v/>
      </c>
      <c r="E194">
        <f>VLOOKUP(B194,'Input - companies list'!B:E,4,FALSE)</f>
        <v/>
      </c>
      <c r="F194" s="1">
        <f>SUMIFS('Input - target event report'!H:H,'Input - target event report'!B:B,B194,'Input - target event report'!D:D, "Private Investment")</f>
        <v/>
      </c>
      <c r="G194" s="30">
        <f>IF(I194&lt;2,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Investment"))/(I194-1))</f>
        <v/>
      </c>
      <c r="H19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4" s="30">
        <f>COUNTIFS('Input - target event report'!B:B,B194,'Input - target event report'!D:D, "Private Investment")</f>
        <v/>
      </c>
      <c r="J194">
        <f>INDEX('Input - companies list'!$1:$10000,MATCH(B194,'Input - companies list'!B:B,0),MATCH("Flow",'Input - companies list'!$1:$1,0 ))</f>
        <v/>
      </c>
      <c r="K194">
        <f>INDEX('Input - companies list'!$1:$10000,MATCH(B194,'Input - companies list'!B:B,0),MATCH("Inter-Cluster Connectivity",'Input - companies list'!$1:$1,0 ))</f>
        <v/>
      </c>
      <c r="L194" s="11">
        <f>IFERROR(PERCENTRANK(F:F,F194),0)</f>
        <v/>
      </c>
      <c r="M194" s="11">
        <f>IFERROR(1 - PERCENTRANK(G:G,G194),0)</f>
        <v/>
      </c>
      <c r="N194" s="11">
        <f>IFERROR(1 - PERCENTRANK(H:H,H194),0)</f>
        <v/>
      </c>
      <c r="O194" s="11">
        <f>IFERROR(PERCENTRANK(I:I,I194),0)</f>
        <v/>
      </c>
      <c r="P194" s="11">
        <f>IFERROR(1 - PERCENTRANK(J:J,J194),0)</f>
        <v/>
      </c>
      <c r="Q194" s="11">
        <f>IFERROR(PERCENTRANK(K:K,K194),0)</f>
        <v/>
      </c>
      <c r="R194" s="11">
        <f>L194*weight1+M194*weight2+N194*weight3+O194*weight4+P194*weight5+Q194*weight6</f>
        <v/>
      </c>
    </row>
    <row r="195" spans="1:18">
      <c r="A195" s="14">
        <f>RANK(R195,R:R)</f>
        <v/>
      </c>
      <c r="C195">
        <f>VLOOKUP(B195,'Input - companies list'!B:L,2,FALSE)</f>
        <v/>
      </c>
      <c r="D195">
        <f>VLOOKUP(B195,'Input - companies list'!B:L,11,FALSE)</f>
        <v/>
      </c>
      <c r="E195">
        <f>VLOOKUP(B195,'Input - companies list'!B:E,4,FALSE)</f>
        <v/>
      </c>
      <c r="F195" s="1">
        <f>SUMIFS('Input - target event report'!H:H,'Input - target event report'!B:B,B195,'Input - target event report'!D:D, "Private Investment")</f>
        <v/>
      </c>
      <c r="G195" s="30">
        <f>IF(I195&lt;2,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Investment"))/(I195-1))</f>
        <v/>
      </c>
      <c r="H19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5" s="30">
        <f>COUNTIFS('Input - target event report'!B:B,B195,'Input - target event report'!D:D, "Private Investment")</f>
        <v/>
      </c>
      <c r="J195">
        <f>INDEX('Input - companies list'!$1:$10000,MATCH(B195,'Input - companies list'!B:B,0),MATCH("Flow",'Input - companies list'!$1:$1,0 ))</f>
        <v/>
      </c>
      <c r="K195">
        <f>INDEX('Input - companies list'!$1:$10000,MATCH(B195,'Input - companies list'!B:B,0),MATCH("Inter-Cluster Connectivity",'Input - companies list'!$1:$1,0 ))</f>
        <v/>
      </c>
      <c r="L195" s="11">
        <f>IFERROR(PERCENTRANK(F:F,F195),0)</f>
        <v/>
      </c>
      <c r="M195" s="11">
        <f>IFERROR(1 - PERCENTRANK(G:G,G195),0)</f>
        <v/>
      </c>
      <c r="N195" s="11">
        <f>IFERROR(1 - PERCENTRANK(H:H,H195),0)</f>
        <v/>
      </c>
      <c r="O195" s="11">
        <f>IFERROR(PERCENTRANK(I:I,I195),0)</f>
        <v/>
      </c>
      <c r="P195" s="11">
        <f>IFERROR(1 - PERCENTRANK(J:J,J195),0)</f>
        <v/>
      </c>
      <c r="Q195" s="11">
        <f>IFERROR(PERCENTRANK(K:K,K195),0)</f>
        <v/>
      </c>
      <c r="R195" s="11">
        <f>L195*weight1+M195*weight2+N195*weight3+O195*weight4+P195*weight5+Q195*weight6</f>
        <v/>
      </c>
    </row>
    <row r="196" spans="1:18">
      <c r="A196" s="14">
        <f>RANK(R196,R:R)</f>
        <v/>
      </c>
      <c r="C196">
        <f>VLOOKUP(B196,'Input - companies list'!B:L,2,FALSE)</f>
        <v/>
      </c>
      <c r="D196">
        <f>VLOOKUP(B196,'Input - companies list'!B:L,11,FALSE)</f>
        <v/>
      </c>
      <c r="E196">
        <f>VLOOKUP(B196,'Input - companies list'!B:E,4,FALSE)</f>
        <v/>
      </c>
      <c r="F196" s="1">
        <f>SUMIFS('Input - target event report'!H:H,'Input - target event report'!B:B,B196,'Input - target event report'!D:D, "Private Investment")</f>
        <v/>
      </c>
      <c r="G196" s="30">
        <f>IF(I196&lt;2,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Investment"))/(I196-1))</f>
        <v/>
      </c>
      <c r="H19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6" s="30">
        <f>COUNTIFS('Input - target event report'!B:B,B196,'Input - target event report'!D:D, "Private Investment")</f>
        <v/>
      </c>
      <c r="J196">
        <f>INDEX('Input - companies list'!$1:$10000,MATCH(B196,'Input - companies list'!B:B,0),MATCH("Flow",'Input - companies list'!$1:$1,0 ))</f>
        <v/>
      </c>
      <c r="K196">
        <f>INDEX('Input - companies list'!$1:$10000,MATCH(B196,'Input - companies list'!B:B,0),MATCH("Inter-Cluster Connectivity",'Input - companies list'!$1:$1,0 ))</f>
        <v/>
      </c>
      <c r="L196" s="11">
        <f>IFERROR(PERCENTRANK(F:F,F196),0)</f>
        <v/>
      </c>
      <c r="M196" s="11">
        <f>IFERROR(1 - PERCENTRANK(G:G,G196),0)</f>
        <v/>
      </c>
      <c r="N196" s="11">
        <f>IFERROR(1 - PERCENTRANK(H:H,H196),0)</f>
        <v/>
      </c>
      <c r="O196" s="11">
        <f>IFERROR(PERCENTRANK(I:I,I196),0)</f>
        <v/>
      </c>
      <c r="P196" s="11">
        <f>IFERROR(1 - PERCENTRANK(J:J,J196),0)</f>
        <v/>
      </c>
      <c r="Q196" s="11">
        <f>IFERROR(PERCENTRANK(K:K,K196),0)</f>
        <v/>
      </c>
      <c r="R196" s="11">
        <f>L196*weight1+M196*weight2+N196*weight3+O196*weight4+P196*weight5+Q196*weight6</f>
        <v/>
      </c>
    </row>
    <row r="197" spans="1:18">
      <c r="A197" s="14">
        <f>RANK(R197,R:R)</f>
        <v/>
      </c>
      <c r="C197">
        <f>VLOOKUP(B197,'Input - companies list'!B:L,2,FALSE)</f>
        <v/>
      </c>
      <c r="D197">
        <f>VLOOKUP(B197,'Input - companies list'!B:L,11,FALSE)</f>
        <v/>
      </c>
      <c r="E197">
        <f>VLOOKUP(B197,'Input - companies list'!B:E,4,FALSE)</f>
        <v/>
      </c>
      <c r="F197" s="1">
        <f>SUMIFS('Input - target event report'!H:H,'Input - target event report'!B:B,B197,'Input - target event report'!D:D, "Private Investment")</f>
        <v/>
      </c>
      <c r="G197" s="30">
        <f>IF(I197&lt;2,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Investment"))/(I197-1))</f>
        <v/>
      </c>
      <c r="H19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7" s="30">
        <f>COUNTIFS('Input - target event report'!B:B,B197,'Input - target event report'!D:D, "Private Investment")</f>
        <v/>
      </c>
      <c r="J197">
        <f>INDEX('Input - companies list'!$1:$10000,MATCH(B197,'Input - companies list'!B:B,0),MATCH("Flow",'Input - companies list'!$1:$1,0 ))</f>
        <v/>
      </c>
      <c r="K197">
        <f>INDEX('Input - companies list'!$1:$10000,MATCH(B197,'Input - companies list'!B:B,0),MATCH("Inter-Cluster Connectivity",'Input - companies list'!$1:$1,0 ))</f>
        <v/>
      </c>
      <c r="L197" s="11">
        <f>IFERROR(PERCENTRANK(F:F,F197),0)</f>
        <v/>
      </c>
      <c r="M197" s="11">
        <f>IFERROR(1 - PERCENTRANK(G:G,G197),0)</f>
        <v/>
      </c>
      <c r="N197" s="11">
        <f>IFERROR(1 - PERCENTRANK(H:H,H197),0)</f>
        <v/>
      </c>
      <c r="O197" s="11">
        <f>IFERROR(PERCENTRANK(I:I,I197),0)</f>
        <v/>
      </c>
      <c r="P197" s="11">
        <f>IFERROR(1 - PERCENTRANK(J:J,J197),0)</f>
        <v/>
      </c>
      <c r="Q197" s="11">
        <f>IFERROR(PERCENTRANK(K:K,K197),0)</f>
        <v/>
      </c>
      <c r="R197" s="11">
        <f>L197*weight1+M197*weight2+N197*weight3+O197*weight4+P197*weight5+Q197*weight6</f>
        <v/>
      </c>
    </row>
    <row r="198" spans="1:18">
      <c r="A198" s="14">
        <f>RANK(R198,R:R)</f>
        <v/>
      </c>
      <c r="C198">
        <f>VLOOKUP(B198,'Input - companies list'!B:L,2,FALSE)</f>
        <v/>
      </c>
      <c r="D198">
        <f>VLOOKUP(B198,'Input - companies list'!B:L,11,FALSE)</f>
        <v/>
      </c>
      <c r="E198">
        <f>VLOOKUP(B198,'Input - companies list'!B:E,4,FALSE)</f>
        <v/>
      </c>
      <c r="F198" s="1">
        <f>SUMIFS('Input - target event report'!H:H,'Input - target event report'!B:B,B198,'Input - target event report'!D:D, "Private Investment")</f>
        <v/>
      </c>
      <c r="G198" s="30">
        <f>IF(I198&lt;2,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Investment"))/(I198-1))</f>
        <v/>
      </c>
      <c r="H19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8" s="30">
        <f>COUNTIFS('Input - target event report'!B:B,B198,'Input - target event report'!D:D, "Private Investment")</f>
        <v/>
      </c>
      <c r="J198">
        <f>INDEX('Input - companies list'!$1:$10000,MATCH(B198,'Input - companies list'!B:B,0),MATCH("Flow",'Input - companies list'!$1:$1,0 ))</f>
        <v/>
      </c>
      <c r="K198">
        <f>INDEX('Input - companies list'!$1:$10000,MATCH(B198,'Input - companies list'!B:B,0),MATCH("Inter-Cluster Connectivity",'Input - companies list'!$1:$1,0 ))</f>
        <v/>
      </c>
      <c r="L198" s="11">
        <f>IFERROR(PERCENTRANK(F:F,F198),0)</f>
        <v/>
      </c>
      <c r="M198" s="11">
        <f>IFERROR(1 - PERCENTRANK(G:G,G198),0)</f>
        <v/>
      </c>
      <c r="N198" s="11">
        <f>IFERROR(1 - PERCENTRANK(H:H,H198),0)</f>
        <v/>
      </c>
      <c r="O198" s="11">
        <f>IFERROR(PERCENTRANK(I:I,I198),0)</f>
        <v/>
      </c>
      <c r="P198" s="11">
        <f>IFERROR(1 - PERCENTRANK(J:J,J198),0)</f>
        <v/>
      </c>
      <c r="Q198" s="11">
        <f>IFERROR(PERCENTRANK(K:K,K198),0)</f>
        <v/>
      </c>
      <c r="R198" s="11">
        <f>L198*weight1+M198*weight2+N198*weight3+O198*weight4+P198*weight5+Q198*weight6</f>
        <v/>
      </c>
    </row>
    <row r="199" spans="1:18">
      <c r="A199" s="14">
        <f>RANK(R199,R:R)</f>
        <v/>
      </c>
      <c r="C199">
        <f>VLOOKUP(B199,'Input - companies list'!B:L,2,FALSE)</f>
        <v/>
      </c>
      <c r="D199">
        <f>VLOOKUP(B199,'Input - companies list'!B:L,11,FALSE)</f>
        <v/>
      </c>
      <c r="E199">
        <f>VLOOKUP(B199,'Input - companies list'!B:E,4,FALSE)</f>
        <v/>
      </c>
      <c r="F199" s="1">
        <f>SUMIFS('Input - target event report'!H:H,'Input - target event report'!B:B,B199,'Input - target event report'!D:D, "Private Investment")</f>
        <v/>
      </c>
      <c r="G199" s="30">
        <f>IF(I199&lt;2,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Investment"))/(I199-1))</f>
        <v/>
      </c>
      <c r="H19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199" s="30">
        <f>COUNTIFS('Input - target event report'!B:B,B199,'Input - target event report'!D:D, "Private Investment")</f>
        <v/>
      </c>
      <c r="J199">
        <f>INDEX('Input - companies list'!$1:$10000,MATCH(B199,'Input - companies list'!B:B,0),MATCH("Flow",'Input - companies list'!$1:$1,0 ))</f>
        <v/>
      </c>
      <c r="K199">
        <f>INDEX('Input - companies list'!$1:$10000,MATCH(B199,'Input - companies list'!B:B,0),MATCH("Inter-Cluster Connectivity",'Input - companies list'!$1:$1,0 ))</f>
        <v/>
      </c>
      <c r="L199" s="11">
        <f>IFERROR(PERCENTRANK(F:F,F199),0)</f>
        <v/>
      </c>
      <c r="M199" s="11">
        <f>IFERROR(1 - PERCENTRANK(G:G,G199),0)</f>
        <v/>
      </c>
      <c r="N199" s="11">
        <f>IFERROR(1 - PERCENTRANK(H:H,H199),0)</f>
        <v/>
      </c>
      <c r="O199" s="11">
        <f>IFERROR(PERCENTRANK(I:I,I199),0)</f>
        <v/>
      </c>
      <c r="P199" s="11">
        <f>IFERROR(1 - PERCENTRANK(J:J,J199),0)</f>
        <v/>
      </c>
      <c r="Q199" s="11">
        <f>IFERROR(PERCENTRANK(K:K,K199),0)</f>
        <v/>
      </c>
      <c r="R199" s="11">
        <f>L199*weight1+M199*weight2+N199*weight3+O199*weight4+P199*weight5+Q199*weight6</f>
        <v/>
      </c>
    </row>
    <row r="200" spans="1:18">
      <c r="A200" s="14">
        <f>RANK(R200,R:R)</f>
        <v/>
      </c>
      <c r="C200">
        <f>VLOOKUP(B200,'Input - companies list'!B:L,2,FALSE)</f>
        <v/>
      </c>
      <c r="D200">
        <f>VLOOKUP(B200,'Input - companies list'!B:L,11,FALSE)</f>
        <v/>
      </c>
      <c r="E200">
        <f>VLOOKUP(B200,'Input - companies list'!B:E,4,FALSE)</f>
        <v/>
      </c>
      <c r="F200" s="1">
        <f>SUMIFS('Input - target event report'!H:H,'Input - target event report'!B:B,B200,'Input - target event report'!D:D, "Private Investment")</f>
        <v/>
      </c>
      <c r="G200" s="30">
        <f>IF(I200&lt;2,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Investment"))/(I200-1))</f>
        <v/>
      </c>
      <c r="H20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0" s="30">
        <f>COUNTIFS('Input - target event report'!B:B,B200,'Input - target event report'!D:D, "Private Investment")</f>
        <v/>
      </c>
      <c r="J200">
        <f>INDEX('Input - companies list'!$1:$10000,MATCH(B200,'Input - companies list'!B:B,0),MATCH("Flow",'Input - companies list'!$1:$1,0 ))</f>
        <v/>
      </c>
      <c r="K200">
        <f>INDEX('Input - companies list'!$1:$10000,MATCH(B200,'Input - companies list'!B:B,0),MATCH("Inter-Cluster Connectivity",'Input - companies list'!$1:$1,0 ))</f>
        <v/>
      </c>
      <c r="L200" s="11">
        <f>IFERROR(PERCENTRANK(F:F,F200),0)</f>
        <v/>
      </c>
      <c r="M200" s="11">
        <f>IFERROR(1 - PERCENTRANK(G:G,G200),0)</f>
        <v/>
      </c>
      <c r="N200" s="11">
        <f>IFERROR(1 - PERCENTRANK(H:H,H200),0)</f>
        <v/>
      </c>
      <c r="O200" s="11">
        <f>IFERROR(PERCENTRANK(I:I,I200),0)</f>
        <v/>
      </c>
      <c r="P200" s="11">
        <f>IFERROR(1 - PERCENTRANK(J:J,J200),0)</f>
        <v/>
      </c>
      <c r="Q200" s="11">
        <f>IFERROR(PERCENTRANK(K:K,K200),0)</f>
        <v/>
      </c>
      <c r="R200" s="11">
        <f>L200*weight1+M200*weight2+N200*weight3+O200*weight4+P200*weight5+Q200*weight6</f>
        <v/>
      </c>
    </row>
    <row r="201" spans="1:18">
      <c r="A201" s="14">
        <f>RANK(R201,R:R)</f>
        <v/>
      </c>
      <c r="C201">
        <f>VLOOKUP(B201,'Input - companies list'!B:L,2,FALSE)</f>
        <v/>
      </c>
      <c r="D201">
        <f>VLOOKUP(B201,'Input - companies list'!B:L,11,FALSE)</f>
        <v/>
      </c>
      <c r="E201">
        <f>VLOOKUP(B201,'Input - companies list'!B:E,4,FALSE)</f>
        <v/>
      </c>
      <c r="F201" s="1">
        <f>SUMIFS('Input - target event report'!H:H,'Input - target event report'!B:B,B201,'Input - target event report'!D:D, "Private Investment")</f>
        <v/>
      </c>
      <c r="G201" s="30">
        <f>IF(I201&lt;2,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Investment"))/(I201-1))</f>
        <v/>
      </c>
      <c r="H20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1" s="30">
        <f>COUNTIFS('Input - target event report'!B:B,B201,'Input - target event report'!D:D, "Private Investment")</f>
        <v/>
      </c>
      <c r="J201">
        <f>INDEX('Input - companies list'!$1:$10000,MATCH(B201,'Input - companies list'!B:B,0),MATCH("Flow",'Input - companies list'!$1:$1,0 ))</f>
        <v/>
      </c>
      <c r="K201">
        <f>INDEX('Input - companies list'!$1:$10000,MATCH(B201,'Input - companies list'!B:B,0),MATCH("Inter-Cluster Connectivity",'Input - companies list'!$1:$1,0 ))</f>
        <v/>
      </c>
      <c r="L201" s="11">
        <f>IFERROR(PERCENTRANK(F:F,F201),0)</f>
        <v/>
      </c>
      <c r="M201" s="11">
        <f>IFERROR(1 - PERCENTRANK(G:G,G201),0)</f>
        <v/>
      </c>
      <c r="N201" s="11">
        <f>IFERROR(1 - PERCENTRANK(H:H,H201),0)</f>
        <v/>
      </c>
      <c r="O201" s="11">
        <f>IFERROR(PERCENTRANK(I:I,I201),0)</f>
        <v/>
      </c>
      <c r="P201" s="11">
        <f>IFERROR(1 - PERCENTRANK(J:J,J201),0)</f>
        <v/>
      </c>
      <c r="Q201" s="11">
        <f>IFERROR(PERCENTRANK(K:K,K201),0)</f>
        <v/>
      </c>
      <c r="R201" s="11">
        <f>L201*weight1+M201*weight2+N201*weight3+O201*weight4+P201*weight5+Q201*weight6</f>
        <v/>
      </c>
    </row>
    <row r="202" spans="1:18">
      <c r="A202" s="14">
        <f>RANK(R202,R:R)</f>
        <v/>
      </c>
      <c r="C202">
        <f>VLOOKUP(B202,'Input - companies list'!B:L,2,FALSE)</f>
        <v/>
      </c>
      <c r="D202">
        <f>VLOOKUP(B202,'Input - companies list'!B:L,11,FALSE)</f>
        <v/>
      </c>
      <c r="E202">
        <f>VLOOKUP(B202,'Input - companies list'!B:E,4,FALSE)</f>
        <v/>
      </c>
      <c r="F202" s="1">
        <f>SUMIFS('Input - target event report'!H:H,'Input - target event report'!B:B,B202,'Input - target event report'!D:D, "Private Investment")</f>
        <v/>
      </c>
      <c r="G202" s="30">
        <f>IF(I202&lt;2,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Investment"))/(I202-1))</f>
        <v/>
      </c>
      <c r="H20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2" s="30">
        <f>COUNTIFS('Input - target event report'!B:B,B202,'Input - target event report'!D:D, "Private Investment")</f>
        <v/>
      </c>
      <c r="J202">
        <f>INDEX('Input - companies list'!$1:$10000,MATCH(B202,'Input - companies list'!B:B,0),MATCH("Flow",'Input - companies list'!$1:$1,0 ))</f>
        <v/>
      </c>
      <c r="K202">
        <f>INDEX('Input - companies list'!$1:$10000,MATCH(B202,'Input - companies list'!B:B,0),MATCH("Inter-Cluster Connectivity",'Input - companies list'!$1:$1,0 ))</f>
        <v/>
      </c>
      <c r="L202" s="11">
        <f>IFERROR(PERCENTRANK(F:F,F202),0)</f>
        <v/>
      </c>
      <c r="M202" s="11">
        <f>IFERROR(1 - PERCENTRANK(G:G,G202),0)</f>
        <v/>
      </c>
      <c r="N202" s="11">
        <f>IFERROR(1 - PERCENTRANK(H:H,H202),0)</f>
        <v/>
      </c>
      <c r="O202" s="11">
        <f>IFERROR(PERCENTRANK(I:I,I202),0)</f>
        <v/>
      </c>
      <c r="P202" s="11">
        <f>IFERROR(1 - PERCENTRANK(J:J,J202),0)</f>
        <v/>
      </c>
      <c r="Q202" s="11">
        <f>IFERROR(PERCENTRANK(K:K,K202),0)</f>
        <v/>
      </c>
      <c r="R202" s="11">
        <f>L202*weight1+M202*weight2+N202*weight3+O202*weight4+P202*weight5+Q202*weight6</f>
        <v/>
      </c>
    </row>
    <row r="203" spans="1:18">
      <c r="A203" s="14">
        <f>RANK(R203,R:R)</f>
        <v/>
      </c>
      <c r="B203" s="2" t="n"/>
      <c r="C203">
        <f>VLOOKUP(B203,'Input - companies list'!B:L,2,FALSE)</f>
        <v/>
      </c>
      <c r="D203">
        <f>VLOOKUP(B203,'Input - companies list'!B:L,11,FALSE)</f>
        <v/>
      </c>
      <c r="E203">
        <f>VLOOKUP(B203,'Input - companies list'!B:E,4,FALSE)</f>
        <v/>
      </c>
      <c r="F203" s="1">
        <f>SUMIFS('Input - target event report'!H:H,'Input - target event report'!B:B,B203,'Input - target event report'!D:D, "Private Investment")</f>
        <v/>
      </c>
      <c r="G203" s="30">
        <f>IF(I203&lt;2,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Investment"))/(I203-1))</f>
        <v/>
      </c>
      <c r="H20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3" s="30">
        <f>COUNTIFS('Input - target event report'!B:B,B203,'Input - target event report'!D:D, "Private Investment")</f>
        <v/>
      </c>
      <c r="J203">
        <f>INDEX('Input - companies list'!$1:$10000,MATCH(B203,'Input - companies list'!B:B,0),MATCH("Flow",'Input - companies list'!$1:$1,0 ))</f>
        <v/>
      </c>
      <c r="K203">
        <f>INDEX('Input - companies list'!$1:$10000,MATCH(B203,'Input - companies list'!B:B,0),MATCH("Inter-Cluster Connectivity",'Input - companies list'!$1:$1,0 ))</f>
        <v/>
      </c>
      <c r="L203" s="11">
        <f>IFERROR(PERCENTRANK(F:F,F203),0)</f>
        <v/>
      </c>
      <c r="M203" s="11">
        <f>IFERROR(1 - PERCENTRANK(G:G,G203),0)</f>
        <v/>
      </c>
      <c r="N203" s="11">
        <f>IFERROR(1 - PERCENTRANK(H:H,H203),0)</f>
        <v/>
      </c>
      <c r="O203" s="11">
        <f>IFERROR(PERCENTRANK(I:I,I203),0)</f>
        <v/>
      </c>
      <c r="P203" s="11">
        <f>IFERROR(1 - PERCENTRANK(J:J,J203),0)</f>
        <v/>
      </c>
      <c r="Q203" s="11">
        <f>IFERROR(PERCENTRANK(K:K,K203),0)</f>
        <v/>
      </c>
      <c r="R203" s="11">
        <f>L203*weight1+M203*weight2+N203*weight3+O203*weight4+P203*weight5+Q203*weight6</f>
        <v/>
      </c>
    </row>
    <row r="204" spans="1:18">
      <c r="A204" s="14">
        <f>RANK(R204,R:R)</f>
        <v/>
      </c>
      <c r="C204">
        <f>VLOOKUP(B204,'Input - companies list'!B:L,2,FALSE)</f>
        <v/>
      </c>
      <c r="D204">
        <f>VLOOKUP(B204,'Input - companies list'!B:L,11,FALSE)</f>
        <v/>
      </c>
      <c r="E204">
        <f>VLOOKUP(B204,'Input - companies list'!B:E,4,FALSE)</f>
        <v/>
      </c>
      <c r="F204" s="1">
        <f>SUMIFS('Input - target event report'!H:H,'Input - target event report'!B:B,B204,'Input - target event report'!D:D, "Private Investment")</f>
        <v/>
      </c>
      <c r="G204" s="30">
        <f>IF(I204&lt;2,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Investment"))/(I204-1))</f>
        <v/>
      </c>
      <c r="H20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4" s="30">
        <f>COUNTIFS('Input - target event report'!B:B,B204,'Input - target event report'!D:D, "Private Investment")</f>
        <v/>
      </c>
      <c r="J204">
        <f>INDEX('Input - companies list'!$1:$10000,MATCH(B204,'Input - companies list'!B:B,0),MATCH("Flow",'Input - companies list'!$1:$1,0 ))</f>
        <v/>
      </c>
      <c r="K204">
        <f>INDEX('Input - companies list'!$1:$10000,MATCH(B204,'Input - companies list'!B:B,0),MATCH("Inter-Cluster Connectivity",'Input - companies list'!$1:$1,0 ))</f>
        <v/>
      </c>
      <c r="L204" s="11">
        <f>IFERROR(PERCENTRANK(F:F,F204),0)</f>
        <v/>
      </c>
      <c r="M204" s="11">
        <f>IFERROR(1 - PERCENTRANK(G:G,G204),0)</f>
        <v/>
      </c>
      <c r="N204" s="11">
        <f>IFERROR(1 - PERCENTRANK(H:H,H204),0)</f>
        <v/>
      </c>
      <c r="O204" s="11">
        <f>IFERROR(PERCENTRANK(I:I,I204),0)</f>
        <v/>
      </c>
      <c r="P204" s="11">
        <f>IFERROR(1 - PERCENTRANK(J:J,J204),0)</f>
        <v/>
      </c>
      <c r="Q204" s="11">
        <f>IFERROR(PERCENTRANK(K:K,K204),0)</f>
        <v/>
      </c>
      <c r="R204" s="11">
        <f>L204*weight1+M204*weight2+N204*weight3+O204*weight4+P204*weight5+Q204*weight6</f>
        <v/>
      </c>
    </row>
    <row r="205" spans="1:18">
      <c r="A205" s="14">
        <f>RANK(R205,R:R)</f>
        <v/>
      </c>
      <c r="C205">
        <f>VLOOKUP(B205,'Input - companies list'!B:L,2,FALSE)</f>
        <v/>
      </c>
      <c r="D205">
        <f>VLOOKUP(B205,'Input - companies list'!B:L,11,FALSE)</f>
        <v/>
      </c>
      <c r="E205">
        <f>VLOOKUP(B205,'Input - companies list'!B:E,4,FALSE)</f>
        <v/>
      </c>
      <c r="F205" s="1">
        <f>SUMIFS('Input - target event report'!H:H,'Input - target event report'!B:B,B205,'Input - target event report'!D:D, "Private Investment")</f>
        <v/>
      </c>
      <c r="G205" s="30">
        <f>IF(I205&lt;2,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Investment"))/(I205-1))</f>
        <v/>
      </c>
      <c r="H20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5" s="30">
        <f>COUNTIFS('Input - target event report'!B:B,B205,'Input - target event report'!D:D, "Private Investment")</f>
        <v/>
      </c>
      <c r="J205">
        <f>INDEX('Input - companies list'!$1:$10000,MATCH(B205,'Input - companies list'!B:B,0),MATCH("Flow",'Input - companies list'!$1:$1,0 ))</f>
        <v/>
      </c>
      <c r="K205">
        <f>INDEX('Input - companies list'!$1:$10000,MATCH(B205,'Input - companies list'!B:B,0),MATCH("Inter-Cluster Connectivity",'Input - companies list'!$1:$1,0 ))</f>
        <v/>
      </c>
      <c r="L205" s="11">
        <f>IFERROR(PERCENTRANK(F:F,F205),0)</f>
        <v/>
      </c>
      <c r="M205" s="11">
        <f>IFERROR(1 - PERCENTRANK(G:G,G205),0)</f>
        <v/>
      </c>
      <c r="N205" s="11">
        <f>IFERROR(1 - PERCENTRANK(H:H,H205),0)</f>
        <v/>
      </c>
      <c r="O205" s="11">
        <f>IFERROR(PERCENTRANK(I:I,I205),0)</f>
        <v/>
      </c>
      <c r="P205" s="11">
        <f>IFERROR(1 - PERCENTRANK(J:J,J205),0)</f>
        <v/>
      </c>
      <c r="Q205" s="11">
        <f>IFERROR(PERCENTRANK(K:K,K205),0)</f>
        <v/>
      </c>
      <c r="R205" s="11">
        <f>L205*weight1+M205*weight2+N205*weight3+O205*weight4+P205*weight5+Q205*weight6</f>
        <v/>
      </c>
    </row>
    <row r="206" spans="1:18">
      <c r="A206" s="14">
        <f>RANK(R206,R:R)</f>
        <v/>
      </c>
      <c r="C206">
        <f>VLOOKUP(B206,'Input - companies list'!B:L,2,FALSE)</f>
        <v/>
      </c>
      <c r="D206">
        <f>VLOOKUP(B206,'Input - companies list'!B:L,11,FALSE)</f>
        <v/>
      </c>
      <c r="E206">
        <f>VLOOKUP(B206,'Input - companies list'!B:E,4,FALSE)</f>
        <v/>
      </c>
      <c r="F206" s="1">
        <f>SUMIFS('Input - target event report'!H:H,'Input - target event report'!B:B,B206,'Input - target event report'!D:D, "Private Investment")</f>
        <v/>
      </c>
      <c r="G206" s="30">
        <f>IF(I206&lt;2,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Investment"))/(I206-1))</f>
        <v/>
      </c>
      <c r="H20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6" s="30">
        <f>COUNTIFS('Input - target event report'!B:B,B206,'Input - target event report'!D:D, "Private Investment")</f>
        <v/>
      </c>
      <c r="J206">
        <f>INDEX('Input - companies list'!$1:$10000,MATCH(B206,'Input - companies list'!B:B,0),MATCH("Flow",'Input - companies list'!$1:$1,0 ))</f>
        <v/>
      </c>
      <c r="K206">
        <f>INDEX('Input - companies list'!$1:$10000,MATCH(B206,'Input - companies list'!B:B,0),MATCH("Inter-Cluster Connectivity",'Input - companies list'!$1:$1,0 ))</f>
        <v/>
      </c>
      <c r="L206" s="11">
        <f>IFERROR(PERCENTRANK(F:F,F206),0)</f>
        <v/>
      </c>
      <c r="M206" s="11">
        <f>IFERROR(1 - PERCENTRANK(G:G,G206),0)</f>
        <v/>
      </c>
      <c r="N206" s="11">
        <f>IFERROR(1 - PERCENTRANK(H:H,H206),0)</f>
        <v/>
      </c>
      <c r="O206" s="11">
        <f>IFERROR(PERCENTRANK(I:I,I206),0)</f>
        <v/>
      </c>
      <c r="P206" s="11">
        <f>IFERROR(1 - PERCENTRANK(J:J,J206),0)</f>
        <v/>
      </c>
      <c r="Q206" s="11">
        <f>IFERROR(PERCENTRANK(K:K,K206),0)</f>
        <v/>
      </c>
      <c r="R206" s="11">
        <f>L206*weight1+M206*weight2+N206*weight3+O206*weight4+P206*weight5+Q206*weight6</f>
        <v/>
      </c>
    </row>
    <row r="207" spans="1:18">
      <c r="A207" s="14">
        <f>RANK(R207,R:R)</f>
        <v/>
      </c>
      <c r="C207">
        <f>VLOOKUP(B207,'Input - companies list'!B:L,2,FALSE)</f>
        <v/>
      </c>
      <c r="D207">
        <f>VLOOKUP(B207,'Input - companies list'!B:L,11,FALSE)</f>
        <v/>
      </c>
      <c r="E207">
        <f>VLOOKUP(B207,'Input - companies list'!B:E,4,FALSE)</f>
        <v/>
      </c>
      <c r="F207" s="1">
        <f>SUMIFS('Input - target event report'!H:H,'Input - target event report'!B:B,B207,'Input - target event report'!D:D, "Private Investment")</f>
        <v/>
      </c>
      <c r="G207" s="30">
        <f>IF(I207&lt;2,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Investment"))/(I207-1))</f>
        <v/>
      </c>
      <c r="H20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7" s="30">
        <f>COUNTIFS('Input - target event report'!B:B,B207,'Input - target event report'!D:D, "Private Investment")</f>
        <v/>
      </c>
      <c r="J207">
        <f>INDEX('Input - companies list'!$1:$10000,MATCH(B207,'Input - companies list'!B:B,0),MATCH("Flow",'Input - companies list'!$1:$1,0 ))</f>
        <v/>
      </c>
      <c r="K207">
        <f>INDEX('Input - companies list'!$1:$10000,MATCH(B207,'Input - companies list'!B:B,0),MATCH("Inter-Cluster Connectivity",'Input - companies list'!$1:$1,0 ))</f>
        <v/>
      </c>
      <c r="L207" s="11">
        <f>IFERROR(PERCENTRANK(F:F,F207),0)</f>
        <v/>
      </c>
      <c r="M207" s="11">
        <f>IFERROR(1 - PERCENTRANK(G:G,G207),0)</f>
        <v/>
      </c>
      <c r="N207" s="11">
        <f>IFERROR(1 - PERCENTRANK(H:H,H207),0)</f>
        <v/>
      </c>
      <c r="O207" s="11">
        <f>IFERROR(PERCENTRANK(I:I,I207),0)</f>
        <v/>
      </c>
      <c r="P207" s="11">
        <f>IFERROR(1 - PERCENTRANK(J:J,J207),0)</f>
        <v/>
      </c>
      <c r="Q207" s="11">
        <f>IFERROR(PERCENTRANK(K:K,K207),0)</f>
        <v/>
      </c>
      <c r="R207" s="11">
        <f>L207*weight1+M207*weight2+N207*weight3+O207*weight4+P207*weight5+Q207*weight6</f>
        <v/>
      </c>
    </row>
    <row r="208" spans="1:18">
      <c r="A208" s="14">
        <f>RANK(R208,R:R)</f>
        <v/>
      </c>
      <c r="C208">
        <f>VLOOKUP(B208,'Input - companies list'!B:L,2,FALSE)</f>
        <v/>
      </c>
      <c r="D208">
        <f>VLOOKUP(B208,'Input - companies list'!B:L,11,FALSE)</f>
        <v/>
      </c>
      <c r="E208">
        <f>VLOOKUP(B208,'Input - companies list'!B:E,4,FALSE)</f>
        <v/>
      </c>
      <c r="F208" s="1">
        <f>SUMIFS('Input - target event report'!H:H,'Input - target event report'!B:B,B208,'Input - target event report'!D:D, "Private Investment")</f>
        <v/>
      </c>
      <c r="G208" s="30">
        <f>IF(I208&lt;2,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Investment"))/(I208-1))</f>
        <v/>
      </c>
      <c r="H20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8" s="30">
        <f>COUNTIFS('Input - target event report'!B:B,B208,'Input - target event report'!D:D, "Private Investment")</f>
        <v/>
      </c>
      <c r="J208">
        <f>INDEX('Input - companies list'!$1:$10000,MATCH(B208,'Input - companies list'!B:B,0),MATCH("Flow",'Input - companies list'!$1:$1,0 ))</f>
        <v/>
      </c>
      <c r="K208">
        <f>INDEX('Input - companies list'!$1:$10000,MATCH(B208,'Input - companies list'!B:B,0),MATCH("Inter-Cluster Connectivity",'Input - companies list'!$1:$1,0 ))</f>
        <v/>
      </c>
      <c r="L208" s="11">
        <f>IFERROR(PERCENTRANK(F:F,F208),0)</f>
        <v/>
      </c>
      <c r="M208" s="11">
        <f>IFERROR(1 - PERCENTRANK(G:G,G208),0)</f>
        <v/>
      </c>
      <c r="N208" s="11">
        <f>IFERROR(1 - PERCENTRANK(H:H,H208),0)</f>
        <v/>
      </c>
      <c r="O208" s="11">
        <f>IFERROR(PERCENTRANK(I:I,I208),0)</f>
        <v/>
      </c>
      <c r="P208" s="11">
        <f>IFERROR(1 - PERCENTRANK(J:J,J208),0)</f>
        <v/>
      </c>
      <c r="Q208" s="11">
        <f>IFERROR(PERCENTRANK(K:K,K208),0)</f>
        <v/>
      </c>
      <c r="R208" s="11">
        <f>L208*weight1+M208*weight2+N208*weight3+O208*weight4+P208*weight5+Q208*weight6</f>
        <v/>
      </c>
    </row>
    <row r="209" spans="1:18">
      <c r="A209" s="14">
        <f>RANK(R209,R:R)</f>
        <v/>
      </c>
      <c r="C209">
        <f>VLOOKUP(B209,'Input - companies list'!B:L,2,FALSE)</f>
        <v/>
      </c>
      <c r="D209">
        <f>VLOOKUP(B209,'Input - companies list'!B:L,11,FALSE)</f>
        <v/>
      </c>
      <c r="E209">
        <f>VLOOKUP(B209,'Input - companies list'!B:E,4,FALSE)</f>
        <v/>
      </c>
      <c r="F209" s="1">
        <f>SUMIFS('Input - target event report'!H:H,'Input - target event report'!B:B,B209,'Input - target event report'!D:D, "Private Investment")</f>
        <v/>
      </c>
      <c r="G209" s="30">
        <f>IF(I209&lt;2,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Investment"))/(I209-1))</f>
        <v/>
      </c>
      <c r="H20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09" s="30">
        <f>COUNTIFS('Input - target event report'!B:B,B209,'Input - target event report'!D:D, "Private Investment")</f>
        <v/>
      </c>
      <c r="J209">
        <f>INDEX('Input - companies list'!$1:$10000,MATCH(B209,'Input - companies list'!B:B,0),MATCH("Flow",'Input - companies list'!$1:$1,0 ))</f>
        <v/>
      </c>
      <c r="K209">
        <f>INDEX('Input - companies list'!$1:$10000,MATCH(B209,'Input - companies list'!B:B,0),MATCH("Inter-Cluster Connectivity",'Input - companies list'!$1:$1,0 ))</f>
        <v/>
      </c>
      <c r="L209" s="11">
        <f>IFERROR(PERCENTRANK(F:F,F209),0)</f>
        <v/>
      </c>
      <c r="M209" s="11">
        <f>IFERROR(1 - PERCENTRANK(G:G,G209),0)</f>
        <v/>
      </c>
      <c r="N209" s="11">
        <f>IFERROR(1 - PERCENTRANK(H:H,H209),0)</f>
        <v/>
      </c>
      <c r="O209" s="11">
        <f>IFERROR(PERCENTRANK(I:I,I209),0)</f>
        <v/>
      </c>
      <c r="P209" s="11">
        <f>IFERROR(1 - PERCENTRANK(J:J,J209),0)</f>
        <v/>
      </c>
      <c r="Q209" s="11">
        <f>IFERROR(PERCENTRANK(K:K,K209),0)</f>
        <v/>
      </c>
      <c r="R209" s="11">
        <f>L209*weight1+M209*weight2+N209*weight3+O209*weight4+P209*weight5+Q209*weight6</f>
        <v/>
      </c>
    </row>
    <row r="210" spans="1:18">
      <c r="A210" s="14">
        <f>RANK(R210,R:R)</f>
        <v/>
      </c>
      <c r="C210">
        <f>VLOOKUP(B210,'Input - companies list'!B:L,2,FALSE)</f>
        <v/>
      </c>
      <c r="D210">
        <f>VLOOKUP(B210,'Input - companies list'!B:L,11,FALSE)</f>
        <v/>
      </c>
      <c r="E210">
        <f>VLOOKUP(B210,'Input - companies list'!B:E,4,FALSE)</f>
        <v/>
      </c>
      <c r="F210" s="1">
        <f>SUMIFS('Input - target event report'!H:H,'Input - target event report'!B:B,B210,'Input - target event report'!D:D, "Private Investment")</f>
        <v/>
      </c>
      <c r="G210" s="30">
        <f>IF(I210&lt;2,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Investment"))/(I210-1))</f>
        <v/>
      </c>
      <c r="H21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0" s="30">
        <f>COUNTIFS('Input - target event report'!B:B,B210,'Input - target event report'!D:D, "Private Investment")</f>
        <v/>
      </c>
      <c r="J210">
        <f>INDEX('Input - companies list'!$1:$10000,MATCH(B210,'Input - companies list'!B:B,0),MATCH("Flow",'Input - companies list'!$1:$1,0 ))</f>
        <v/>
      </c>
      <c r="K210">
        <f>INDEX('Input - companies list'!$1:$10000,MATCH(B210,'Input - companies list'!B:B,0),MATCH("Inter-Cluster Connectivity",'Input - companies list'!$1:$1,0 ))</f>
        <v/>
      </c>
      <c r="L210" s="11">
        <f>IFERROR(PERCENTRANK(F:F,F210),0)</f>
        <v/>
      </c>
      <c r="M210" s="11">
        <f>IFERROR(1 - PERCENTRANK(G:G,G210),0)</f>
        <v/>
      </c>
      <c r="N210" s="11">
        <f>IFERROR(1 - PERCENTRANK(H:H,H210),0)</f>
        <v/>
      </c>
      <c r="O210" s="11">
        <f>IFERROR(PERCENTRANK(I:I,I210),0)</f>
        <v/>
      </c>
      <c r="P210" s="11">
        <f>IFERROR(1 - PERCENTRANK(J:J,J210),0)</f>
        <v/>
      </c>
      <c r="Q210" s="11">
        <f>IFERROR(PERCENTRANK(K:K,K210),0)</f>
        <v/>
      </c>
      <c r="R210" s="11">
        <f>L210*weight1+M210*weight2+N210*weight3+O210*weight4+P210*weight5+Q210*weight6</f>
        <v/>
      </c>
    </row>
    <row r="211" spans="1:18">
      <c r="A211" s="14">
        <f>RANK(R211,R:R)</f>
        <v/>
      </c>
      <c r="C211">
        <f>VLOOKUP(B211,'Input - companies list'!B:L,2,FALSE)</f>
        <v/>
      </c>
      <c r="D211">
        <f>VLOOKUP(B211,'Input - companies list'!B:L,11,FALSE)</f>
        <v/>
      </c>
      <c r="E211">
        <f>VLOOKUP(B211,'Input - companies list'!B:E,4,FALSE)</f>
        <v/>
      </c>
      <c r="F211" s="1">
        <f>SUMIFS('Input - target event report'!H:H,'Input - target event report'!B:B,B211,'Input - target event report'!D:D, "Private Investment")</f>
        <v/>
      </c>
      <c r="G211" s="30">
        <f>IF(I211&lt;2,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Investment"))/(I211-1))</f>
        <v/>
      </c>
      <c r="H21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1" s="30">
        <f>COUNTIFS('Input - target event report'!B:B,B211,'Input - target event report'!D:D, "Private Investment")</f>
        <v/>
      </c>
      <c r="J211">
        <f>INDEX('Input - companies list'!$1:$10000,MATCH(B211,'Input - companies list'!B:B,0),MATCH("Flow",'Input - companies list'!$1:$1,0 ))</f>
        <v/>
      </c>
      <c r="K211">
        <f>INDEX('Input - companies list'!$1:$10000,MATCH(B211,'Input - companies list'!B:B,0),MATCH("Inter-Cluster Connectivity",'Input - companies list'!$1:$1,0 ))</f>
        <v/>
      </c>
      <c r="L211" s="11">
        <f>IFERROR(PERCENTRANK(F:F,F211),0)</f>
        <v/>
      </c>
      <c r="M211" s="11">
        <f>IFERROR(1 - PERCENTRANK(G:G,G211),0)</f>
        <v/>
      </c>
      <c r="N211" s="11">
        <f>IFERROR(1 - PERCENTRANK(H:H,H211),0)</f>
        <v/>
      </c>
      <c r="O211" s="11">
        <f>IFERROR(PERCENTRANK(I:I,I211),0)</f>
        <v/>
      </c>
      <c r="P211" s="11">
        <f>IFERROR(1 - PERCENTRANK(J:J,J211),0)</f>
        <v/>
      </c>
      <c r="Q211" s="11">
        <f>IFERROR(PERCENTRANK(K:K,K211),0)</f>
        <v/>
      </c>
      <c r="R211" s="11">
        <f>L211*weight1+M211*weight2+N211*weight3+O211*weight4+P211*weight5+Q211*weight6</f>
        <v/>
      </c>
    </row>
    <row r="212" spans="1:18">
      <c r="A212" s="14">
        <f>RANK(R212,R:R)</f>
        <v/>
      </c>
      <c r="C212">
        <f>VLOOKUP(B212,'Input - companies list'!B:L,2,FALSE)</f>
        <v/>
      </c>
      <c r="D212">
        <f>VLOOKUP(B212,'Input - companies list'!B:L,11,FALSE)</f>
        <v/>
      </c>
      <c r="E212">
        <f>VLOOKUP(B212,'Input - companies list'!B:E,4,FALSE)</f>
        <v/>
      </c>
      <c r="F212" s="1">
        <f>SUMIFS('Input - target event report'!H:H,'Input - target event report'!B:B,B212,'Input - target event report'!D:D, "Private Investment")</f>
        <v/>
      </c>
      <c r="G212" s="30">
        <f>IF(I212&lt;2,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Investment"))/(I212-1))</f>
        <v/>
      </c>
      <c r="H21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2" s="30">
        <f>COUNTIFS('Input - target event report'!B:B,B212,'Input - target event report'!D:D, "Private Investment")</f>
        <v/>
      </c>
      <c r="J212">
        <f>INDEX('Input - companies list'!$1:$10000,MATCH(B212,'Input - companies list'!B:B,0),MATCH("Flow",'Input - companies list'!$1:$1,0 ))</f>
        <v/>
      </c>
      <c r="K212">
        <f>INDEX('Input - companies list'!$1:$10000,MATCH(B212,'Input - companies list'!B:B,0),MATCH("Inter-Cluster Connectivity",'Input - companies list'!$1:$1,0 ))</f>
        <v/>
      </c>
      <c r="L212" s="11">
        <f>IFERROR(PERCENTRANK(F:F,F212),0)</f>
        <v/>
      </c>
      <c r="M212" s="11">
        <f>IFERROR(1 - PERCENTRANK(G:G,G212),0)</f>
        <v/>
      </c>
      <c r="N212" s="11">
        <f>IFERROR(1 - PERCENTRANK(H:H,H212),0)</f>
        <v/>
      </c>
      <c r="O212" s="11">
        <f>IFERROR(PERCENTRANK(I:I,I212),0)</f>
        <v/>
      </c>
      <c r="P212" s="11">
        <f>IFERROR(1 - PERCENTRANK(J:J,J212),0)</f>
        <v/>
      </c>
      <c r="Q212" s="11">
        <f>IFERROR(PERCENTRANK(K:K,K212),0)</f>
        <v/>
      </c>
      <c r="R212" s="11">
        <f>L212*weight1+M212*weight2+N212*weight3+O212*weight4+P212*weight5+Q212*weight6</f>
        <v/>
      </c>
    </row>
    <row r="213" spans="1:18">
      <c r="A213" s="14">
        <f>RANK(R213,R:R)</f>
        <v/>
      </c>
      <c r="C213">
        <f>VLOOKUP(B213,'Input - companies list'!B:L,2,FALSE)</f>
        <v/>
      </c>
      <c r="D213">
        <f>VLOOKUP(B213,'Input - companies list'!B:L,11,FALSE)</f>
        <v/>
      </c>
      <c r="E213">
        <f>VLOOKUP(B213,'Input - companies list'!B:E,4,FALSE)</f>
        <v/>
      </c>
      <c r="F213" s="1">
        <f>SUMIFS('Input - target event report'!H:H,'Input - target event report'!B:B,B213,'Input - target event report'!D:D, "Private Investment")</f>
        <v/>
      </c>
      <c r="G213" s="30">
        <f>IF(I213&lt;2,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Investment"))/(I213-1))</f>
        <v/>
      </c>
      <c r="H21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3" s="30">
        <f>COUNTIFS('Input - target event report'!B:B,B213,'Input - target event report'!D:D, "Private Investment")</f>
        <v/>
      </c>
      <c r="J213">
        <f>INDEX('Input - companies list'!$1:$10000,MATCH(B213,'Input - companies list'!B:B,0),MATCH("Flow",'Input - companies list'!$1:$1,0 ))</f>
        <v/>
      </c>
      <c r="K213">
        <f>INDEX('Input - companies list'!$1:$10000,MATCH(B213,'Input - companies list'!B:B,0),MATCH("Inter-Cluster Connectivity",'Input - companies list'!$1:$1,0 ))</f>
        <v/>
      </c>
      <c r="L213" s="11">
        <f>IFERROR(PERCENTRANK(F:F,F213),0)</f>
        <v/>
      </c>
      <c r="M213" s="11">
        <f>IFERROR(1 - PERCENTRANK(G:G,G213),0)</f>
        <v/>
      </c>
      <c r="N213" s="11">
        <f>IFERROR(1 - PERCENTRANK(H:H,H213),0)</f>
        <v/>
      </c>
      <c r="O213" s="11">
        <f>IFERROR(PERCENTRANK(I:I,I213),0)</f>
        <v/>
      </c>
      <c r="P213" s="11">
        <f>IFERROR(1 - PERCENTRANK(J:J,J213),0)</f>
        <v/>
      </c>
      <c r="Q213" s="11">
        <f>IFERROR(PERCENTRANK(K:K,K213),0)</f>
        <v/>
      </c>
      <c r="R213" s="11">
        <f>L213*weight1+M213*weight2+N213*weight3+O213*weight4+P213*weight5+Q213*weight6</f>
        <v/>
      </c>
    </row>
    <row r="214" spans="1:18">
      <c r="A214" s="14">
        <f>RANK(R214,R:R)</f>
        <v/>
      </c>
      <c r="C214">
        <f>VLOOKUP(B214,'Input - companies list'!B:L,2,FALSE)</f>
        <v/>
      </c>
      <c r="D214">
        <f>VLOOKUP(B214,'Input - companies list'!B:L,11,FALSE)</f>
        <v/>
      </c>
      <c r="E214">
        <f>VLOOKUP(B214,'Input - companies list'!B:E,4,FALSE)</f>
        <v/>
      </c>
      <c r="F214" s="1">
        <f>SUMIFS('Input - target event report'!H:H,'Input - target event report'!B:B,B214,'Input - target event report'!D:D, "Private Investment")</f>
        <v/>
      </c>
      <c r="G214" s="30">
        <f>IF(I214&lt;2,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Investment"))/(I214-1))</f>
        <v/>
      </c>
      <c r="H21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4" s="30">
        <f>COUNTIFS('Input - target event report'!B:B,B214,'Input - target event report'!D:D, "Private Investment")</f>
        <v/>
      </c>
      <c r="J214">
        <f>INDEX('Input - companies list'!$1:$10000,MATCH(B214,'Input - companies list'!B:B,0),MATCH("Flow",'Input - companies list'!$1:$1,0 ))</f>
        <v/>
      </c>
      <c r="K214">
        <f>INDEX('Input - companies list'!$1:$10000,MATCH(B214,'Input - companies list'!B:B,0),MATCH("Inter-Cluster Connectivity",'Input - companies list'!$1:$1,0 ))</f>
        <v/>
      </c>
      <c r="L214" s="11">
        <f>IFERROR(PERCENTRANK(F:F,F214),0)</f>
        <v/>
      </c>
      <c r="M214" s="11">
        <f>IFERROR(1 - PERCENTRANK(G:G,G214),0)</f>
        <v/>
      </c>
      <c r="N214" s="11">
        <f>IFERROR(1 - PERCENTRANK(H:H,H214),0)</f>
        <v/>
      </c>
      <c r="O214" s="11">
        <f>IFERROR(PERCENTRANK(I:I,I214),0)</f>
        <v/>
      </c>
      <c r="P214" s="11">
        <f>IFERROR(1 - PERCENTRANK(J:J,J214),0)</f>
        <v/>
      </c>
      <c r="Q214" s="11">
        <f>IFERROR(PERCENTRANK(K:K,K214),0)</f>
        <v/>
      </c>
      <c r="R214" s="11">
        <f>L214*weight1+M214*weight2+N214*weight3+O214*weight4+P214*weight5+Q214*weight6</f>
        <v/>
      </c>
    </row>
    <row r="215" spans="1:18">
      <c r="A215" s="14">
        <f>RANK(R215,R:R)</f>
        <v/>
      </c>
      <c r="C215">
        <f>VLOOKUP(B215,'Input - companies list'!B:L,2,FALSE)</f>
        <v/>
      </c>
      <c r="D215">
        <f>VLOOKUP(B215,'Input - companies list'!B:L,11,FALSE)</f>
        <v/>
      </c>
      <c r="E215">
        <f>VLOOKUP(B215,'Input - companies list'!B:E,4,FALSE)</f>
        <v/>
      </c>
      <c r="F215" s="1">
        <f>SUMIFS('Input - target event report'!H:H,'Input - target event report'!B:B,B215,'Input - target event report'!D:D, "Private Investment")</f>
        <v/>
      </c>
      <c r="G215" s="30">
        <f>IF(I215&lt;2,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Investment"))/(I215-1))</f>
        <v/>
      </c>
      <c r="H21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5" s="30">
        <f>COUNTIFS('Input - target event report'!B:B,B215,'Input - target event report'!D:D, "Private Investment")</f>
        <v/>
      </c>
      <c r="J215">
        <f>INDEX('Input - companies list'!$1:$10000,MATCH(B215,'Input - companies list'!B:B,0),MATCH("Flow",'Input - companies list'!$1:$1,0 ))</f>
        <v/>
      </c>
      <c r="K215">
        <f>INDEX('Input - companies list'!$1:$10000,MATCH(B215,'Input - companies list'!B:B,0),MATCH("Inter-Cluster Connectivity",'Input - companies list'!$1:$1,0 ))</f>
        <v/>
      </c>
      <c r="L215" s="11">
        <f>IFERROR(PERCENTRANK(F:F,F215),0)</f>
        <v/>
      </c>
      <c r="M215" s="11">
        <f>IFERROR(1 - PERCENTRANK(G:G,G215),0)</f>
        <v/>
      </c>
      <c r="N215" s="11">
        <f>IFERROR(1 - PERCENTRANK(H:H,H215),0)</f>
        <v/>
      </c>
      <c r="O215" s="11">
        <f>IFERROR(PERCENTRANK(I:I,I215),0)</f>
        <v/>
      </c>
      <c r="P215" s="11">
        <f>IFERROR(1 - PERCENTRANK(J:J,J215),0)</f>
        <v/>
      </c>
      <c r="Q215" s="11">
        <f>IFERROR(PERCENTRANK(K:K,K215),0)</f>
        <v/>
      </c>
      <c r="R215" s="11">
        <f>L215*weight1+M215*weight2+N215*weight3+O215*weight4+P215*weight5+Q215*weight6</f>
        <v/>
      </c>
    </row>
    <row r="216" spans="1:18">
      <c r="A216" s="14">
        <f>RANK(R216,R:R)</f>
        <v/>
      </c>
      <c r="C216">
        <f>VLOOKUP(B216,'Input - companies list'!B:L,2,FALSE)</f>
        <v/>
      </c>
      <c r="D216">
        <f>VLOOKUP(B216,'Input - companies list'!B:L,11,FALSE)</f>
        <v/>
      </c>
      <c r="E216">
        <f>VLOOKUP(B216,'Input - companies list'!B:E,4,FALSE)</f>
        <v/>
      </c>
      <c r="F216" s="1">
        <f>SUMIFS('Input - target event report'!H:H,'Input - target event report'!B:B,B216,'Input - target event report'!D:D, "Private Investment")</f>
        <v/>
      </c>
      <c r="G216" s="30">
        <f>IF(I216&lt;2,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Investment"))/(I216-1))</f>
        <v/>
      </c>
      <c r="H21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6" s="30">
        <f>COUNTIFS('Input - target event report'!B:B,B216,'Input - target event report'!D:D, "Private Investment")</f>
        <v/>
      </c>
      <c r="J216">
        <f>INDEX('Input - companies list'!$1:$10000,MATCH(B216,'Input - companies list'!B:B,0),MATCH("Flow",'Input - companies list'!$1:$1,0 ))</f>
        <v/>
      </c>
      <c r="K216">
        <f>INDEX('Input - companies list'!$1:$10000,MATCH(B216,'Input - companies list'!B:B,0),MATCH("Inter-Cluster Connectivity",'Input - companies list'!$1:$1,0 ))</f>
        <v/>
      </c>
      <c r="L216" s="11">
        <f>IFERROR(PERCENTRANK(F:F,F216),0)</f>
        <v/>
      </c>
      <c r="M216" s="11">
        <f>IFERROR(1 - PERCENTRANK(G:G,G216),0)</f>
        <v/>
      </c>
      <c r="N216" s="11">
        <f>IFERROR(1 - PERCENTRANK(H:H,H216),0)</f>
        <v/>
      </c>
      <c r="O216" s="11">
        <f>IFERROR(PERCENTRANK(I:I,I216),0)</f>
        <v/>
      </c>
      <c r="P216" s="11">
        <f>IFERROR(1 - PERCENTRANK(J:J,J216),0)</f>
        <v/>
      </c>
      <c r="Q216" s="11">
        <f>IFERROR(PERCENTRANK(K:K,K216),0)</f>
        <v/>
      </c>
      <c r="R216" s="11">
        <f>L216*weight1+M216*weight2+N216*weight3+O216*weight4+P216*weight5+Q216*weight6</f>
        <v/>
      </c>
    </row>
    <row r="217" spans="1:18">
      <c r="A217" s="14">
        <f>RANK(R217,R:R)</f>
        <v/>
      </c>
      <c r="B217" s="2" t="n"/>
      <c r="C217">
        <f>VLOOKUP(B217,'Input - companies list'!B:L,2,FALSE)</f>
        <v/>
      </c>
      <c r="D217">
        <f>VLOOKUP(B217,'Input - companies list'!B:L,11,FALSE)</f>
        <v/>
      </c>
      <c r="E217">
        <f>VLOOKUP(B217,'Input - companies list'!B:E,4,FALSE)</f>
        <v/>
      </c>
      <c r="F217" s="1">
        <f>SUMIFS('Input - target event report'!H:H,'Input - target event report'!B:B,B217,'Input - target event report'!D:D, "Private Investment")</f>
        <v/>
      </c>
      <c r="G217" s="30">
        <f>IF(I217&lt;2,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Investment"))/(I217-1))</f>
        <v/>
      </c>
      <c r="H21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7" s="30">
        <f>COUNTIFS('Input - target event report'!B:B,B217,'Input - target event report'!D:D, "Private Investment")</f>
        <v/>
      </c>
      <c r="J217">
        <f>INDEX('Input - companies list'!$1:$10000,MATCH(B217,'Input - companies list'!B:B,0),MATCH("Flow",'Input - companies list'!$1:$1,0 ))</f>
        <v/>
      </c>
      <c r="K217">
        <f>INDEX('Input - companies list'!$1:$10000,MATCH(B217,'Input - companies list'!B:B,0),MATCH("Inter-Cluster Connectivity",'Input - companies list'!$1:$1,0 ))</f>
        <v/>
      </c>
      <c r="L217" s="11">
        <f>IFERROR(PERCENTRANK(F:F,F217),0)</f>
        <v/>
      </c>
      <c r="M217" s="11">
        <f>IFERROR(1 - PERCENTRANK(G:G,G217),0)</f>
        <v/>
      </c>
      <c r="N217" s="11">
        <f>IFERROR(1 - PERCENTRANK(H:H,H217),0)</f>
        <v/>
      </c>
      <c r="O217" s="11">
        <f>IFERROR(PERCENTRANK(I:I,I217),0)</f>
        <v/>
      </c>
      <c r="P217" s="11">
        <f>IFERROR(1 - PERCENTRANK(J:J,J217),0)</f>
        <v/>
      </c>
      <c r="Q217" s="11">
        <f>IFERROR(PERCENTRANK(K:K,K217),0)</f>
        <v/>
      </c>
      <c r="R217" s="11">
        <f>L217*weight1+M217*weight2+N217*weight3+O217*weight4+P217*weight5+Q217*weight6</f>
        <v/>
      </c>
    </row>
    <row r="218" spans="1:18">
      <c r="A218" s="14">
        <f>RANK(R218,R:R)</f>
        <v/>
      </c>
      <c r="C218">
        <f>VLOOKUP(B218,'Input - companies list'!B:L,2,FALSE)</f>
        <v/>
      </c>
      <c r="D218">
        <f>VLOOKUP(B218,'Input - companies list'!B:L,11,FALSE)</f>
        <v/>
      </c>
      <c r="E218">
        <f>VLOOKUP(B218,'Input - companies list'!B:E,4,FALSE)</f>
        <v/>
      </c>
      <c r="F218" s="1">
        <f>SUMIFS('Input - target event report'!H:H,'Input - target event report'!B:B,B218,'Input - target event report'!D:D, "Private Investment")</f>
        <v/>
      </c>
      <c r="G218" s="30">
        <f>IF(I218&lt;2,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Investment"))/(I218-1))</f>
        <v/>
      </c>
      <c r="H21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8" s="30">
        <f>COUNTIFS('Input - target event report'!B:B,B218,'Input - target event report'!D:D, "Private Investment")</f>
        <v/>
      </c>
      <c r="J218">
        <f>INDEX('Input - companies list'!$1:$10000,MATCH(B218,'Input - companies list'!B:B,0),MATCH("Flow",'Input - companies list'!$1:$1,0 ))</f>
        <v/>
      </c>
      <c r="K218">
        <f>INDEX('Input - companies list'!$1:$10000,MATCH(B218,'Input - companies list'!B:B,0),MATCH("Inter-Cluster Connectivity",'Input - companies list'!$1:$1,0 ))</f>
        <v/>
      </c>
      <c r="L218" s="11">
        <f>IFERROR(PERCENTRANK(F:F,F218),0)</f>
        <v/>
      </c>
      <c r="M218" s="11">
        <f>IFERROR(1 - PERCENTRANK(G:G,G218),0)</f>
        <v/>
      </c>
      <c r="N218" s="11">
        <f>IFERROR(1 - PERCENTRANK(H:H,H218),0)</f>
        <v/>
      </c>
      <c r="O218" s="11">
        <f>IFERROR(PERCENTRANK(I:I,I218),0)</f>
        <v/>
      </c>
      <c r="P218" s="11">
        <f>IFERROR(1 - PERCENTRANK(J:J,J218),0)</f>
        <v/>
      </c>
      <c r="Q218" s="11">
        <f>IFERROR(PERCENTRANK(K:K,K218),0)</f>
        <v/>
      </c>
      <c r="R218" s="11">
        <f>L218*weight1+M218*weight2+N218*weight3+O218*weight4+P218*weight5+Q218*weight6</f>
        <v/>
      </c>
    </row>
    <row r="219" spans="1:18">
      <c r="A219" s="14">
        <f>RANK(R219,R:R)</f>
        <v/>
      </c>
      <c r="C219">
        <f>VLOOKUP(B219,'Input - companies list'!B:L,2,FALSE)</f>
        <v/>
      </c>
      <c r="D219">
        <f>VLOOKUP(B219,'Input - companies list'!B:L,11,FALSE)</f>
        <v/>
      </c>
      <c r="E219">
        <f>VLOOKUP(B219,'Input - companies list'!B:E,4,FALSE)</f>
        <v/>
      </c>
      <c r="F219" s="1">
        <f>SUMIFS('Input - target event report'!H:H,'Input - target event report'!B:B,B219,'Input - target event report'!D:D, "Private Investment")</f>
        <v/>
      </c>
      <c r="G219" s="30">
        <f>IF(I219&lt;2,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Investment"))/(I219-1))</f>
        <v/>
      </c>
      <c r="H21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19" s="30">
        <f>COUNTIFS('Input - target event report'!B:B,B219,'Input - target event report'!D:D, "Private Investment")</f>
        <v/>
      </c>
      <c r="J219">
        <f>INDEX('Input - companies list'!$1:$10000,MATCH(B219,'Input - companies list'!B:B,0),MATCH("Flow",'Input - companies list'!$1:$1,0 ))</f>
        <v/>
      </c>
      <c r="K219">
        <f>INDEX('Input - companies list'!$1:$10000,MATCH(B219,'Input - companies list'!B:B,0),MATCH("Inter-Cluster Connectivity",'Input - companies list'!$1:$1,0 ))</f>
        <v/>
      </c>
      <c r="L219" s="11">
        <f>IFERROR(PERCENTRANK(F:F,F219),0)</f>
        <v/>
      </c>
      <c r="M219" s="11">
        <f>IFERROR(1 - PERCENTRANK(G:G,G219),0)</f>
        <v/>
      </c>
      <c r="N219" s="11">
        <f>IFERROR(1 - PERCENTRANK(H:H,H219),0)</f>
        <v/>
      </c>
      <c r="O219" s="11">
        <f>IFERROR(PERCENTRANK(I:I,I219),0)</f>
        <v/>
      </c>
      <c r="P219" s="11">
        <f>IFERROR(1 - PERCENTRANK(J:J,J219),0)</f>
        <v/>
      </c>
      <c r="Q219" s="11">
        <f>IFERROR(PERCENTRANK(K:K,K219),0)</f>
        <v/>
      </c>
      <c r="R219" s="11">
        <f>L219*weight1+M219*weight2+N219*weight3+O219*weight4+P219*weight5+Q219*weight6</f>
        <v/>
      </c>
    </row>
    <row r="220" spans="1:18">
      <c r="A220" s="14">
        <f>RANK(R220,R:R)</f>
        <v/>
      </c>
      <c r="C220">
        <f>VLOOKUP(B220,'Input - companies list'!B:L,2,FALSE)</f>
        <v/>
      </c>
      <c r="D220">
        <f>VLOOKUP(B220,'Input - companies list'!B:L,11,FALSE)</f>
        <v/>
      </c>
      <c r="E220">
        <f>VLOOKUP(B220,'Input - companies list'!B:E,4,FALSE)</f>
        <v/>
      </c>
      <c r="F220" s="1">
        <f>SUMIFS('Input - target event report'!H:H,'Input - target event report'!B:B,B220,'Input - target event report'!D:D, "Private Investment")</f>
        <v/>
      </c>
      <c r="G220" s="30">
        <f>IF(I220&lt;2,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Investment"))/(I220-1))</f>
        <v/>
      </c>
      <c r="H22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0" s="30">
        <f>COUNTIFS('Input - target event report'!B:B,B220,'Input - target event report'!D:D, "Private Investment")</f>
        <v/>
      </c>
      <c r="J220">
        <f>INDEX('Input - companies list'!$1:$10000,MATCH(B220,'Input - companies list'!B:B,0),MATCH("Flow",'Input - companies list'!$1:$1,0 ))</f>
        <v/>
      </c>
      <c r="K220">
        <f>INDEX('Input - companies list'!$1:$10000,MATCH(B220,'Input - companies list'!B:B,0),MATCH("Inter-Cluster Connectivity",'Input - companies list'!$1:$1,0 ))</f>
        <v/>
      </c>
      <c r="L220" s="11">
        <f>IFERROR(PERCENTRANK(F:F,F220),0)</f>
        <v/>
      </c>
      <c r="M220" s="11">
        <f>IFERROR(1 - PERCENTRANK(G:G,G220),0)</f>
        <v/>
      </c>
      <c r="N220" s="11">
        <f>IFERROR(1 - PERCENTRANK(H:H,H220),0)</f>
        <v/>
      </c>
      <c r="O220" s="11">
        <f>IFERROR(PERCENTRANK(I:I,I220),0)</f>
        <v/>
      </c>
      <c r="P220" s="11">
        <f>IFERROR(1 - PERCENTRANK(J:J,J220),0)</f>
        <v/>
      </c>
      <c r="Q220" s="11">
        <f>IFERROR(PERCENTRANK(K:K,K220),0)</f>
        <v/>
      </c>
      <c r="R220" s="11">
        <f>L220*weight1+M220*weight2+N220*weight3+O220*weight4+P220*weight5+Q220*weight6</f>
        <v/>
      </c>
    </row>
    <row r="221" spans="1:18">
      <c r="A221" s="14">
        <f>RANK(R221,R:R)</f>
        <v/>
      </c>
      <c r="C221">
        <f>VLOOKUP(B221,'Input - companies list'!B:L,2,FALSE)</f>
        <v/>
      </c>
      <c r="D221">
        <f>VLOOKUP(B221,'Input - companies list'!B:L,11,FALSE)</f>
        <v/>
      </c>
      <c r="E221">
        <f>VLOOKUP(B221,'Input - companies list'!B:E,4,FALSE)</f>
        <v/>
      </c>
      <c r="F221" s="1">
        <f>SUMIFS('Input - target event report'!H:H,'Input - target event report'!B:B,B221,'Input - target event report'!D:D, "Private Investment")</f>
        <v/>
      </c>
      <c r="G221" s="30">
        <f>IF(I221&lt;2,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Investment"))/(I221-1))</f>
        <v/>
      </c>
      <c r="H22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1" s="30">
        <f>COUNTIFS('Input - target event report'!B:B,B221,'Input - target event report'!D:D, "Private Investment")</f>
        <v/>
      </c>
      <c r="J221">
        <f>INDEX('Input - companies list'!$1:$10000,MATCH(B221,'Input - companies list'!B:B,0),MATCH("Flow",'Input - companies list'!$1:$1,0 ))</f>
        <v/>
      </c>
      <c r="K221">
        <f>INDEX('Input - companies list'!$1:$10000,MATCH(B221,'Input - companies list'!B:B,0),MATCH("Inter-Cluster Connectivity",'Input - companies list'!$1:$1,0 ))</f>
        <v/>
      </c>
      <c r="L221" s="11">
        <f>IFERROR(PERCENTRANK(F:F,F221),0)</f>
        <v/>
      </c>
      <c r="M221" s="11">
        <f>IFERROR(1 - PERCENTRANK(G:G,G221),0)</f>
        <v/>
      </c>
      <c r="N221" s="11">
        <f>IFERROR(1 - PERCENTRANK(H:H,H221),0)</f>
        <v/>
      </c>
      <c r="O221" s="11">
        <f>IFERROR(PERCENTRANK(I:I,I221),0)</f>
        <v/>
      </c>
      <c r="P221" s="11">
        <f>IFERROR(1 - PERCENTRANK(J:J,J221),0)</f>
        <v/>
      </c>
      <c r="Q221" s="11">
        <f>IFERROR(PERCENTRANK(K:K,K221),0)</f>
        <v/>
      </c>
      <c r="R221" s="11">
        <f>L221*weight1+M221*weight2+N221*weight3+O221*weight4+P221*weight5+Q221*weight6</f>
        <v/>
      </c>
    </row>
    <row r="222" spans="1:18">
      <c r="A222" s="14">
        <f>RANK(R222,R:R)</f>
        <v/>
      </c>
      <c r="C222">
        <f>VLOOKUP(B222,'Input - companies list'!B:L,2,FALSE)</f>
        <v/>
      </c>
      <c r="D222">
        <f>VLOOKUP(B222,'Input - companies list'!B:L,11,FALSE)</f>
        <v/>
      </c>
      <c r="E222">
        <f>VLOOKUP(B222,'Input - companies list'!B:E,4,FALSE)</f>
        <v/>
      </c>
      <c r="F222" s="1">
        <f>SUMIFS('Input - target event report'!H:H,'Input - target event report'!B:B,B222,'Input - target event report'!D:D, "Private Investment")</f>
        <v/>
      </c>
      <c r="G222" s="30">
        <f>IF(I222&lt;2,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Investment"))/(I222-1))</f>
        <v/>
      </c>
      <c r="H22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2" s="30">
        <f>COUNTIFS('Input - target event report'!B:B,B222,'Input - target event report'!D:D, "Private Investment")</f>
        <v/>
      </c>
      <c r="J222">
        <f>INDEX('Input - companies list'!$1:$10000,MATCH(B222,'Input - companies list'!B:B,0),MATCH("Flow",'Input - companies list'!$1:$1,0 ))</f>
        <v/>
      </c>
      <c r="K222">
        <f>INDEX('Input - companies list'!$1:$10000,MATCH(B222,'Input - companies list'!B:B,0),MATCH("Inter-Cluster Connectivity",'Input - companies list'!$1:$1,0 ))</f>
        <v/>
      </c>
      <c r="L222" s="11">
        <f>IFERROR(PERCENTRANK(F:F,F222),0)</f>
        <v/>
      </c>
      <c r="M222" s="11">
        <f>IFERROR(1 - PERCENTRANK(G:G,G222),0)</f>
        <v/>
      </c>
      <c r="N222" s="11">
        <f>IFERROR(1 - PERCENTRANK(H:H,H222),0)</f>
        <v/>
      </c>
      <c r="O222" s="11">
        <f>IFERROR(PERCENTRANK(I:I,I222),0)</f>
        <v/>
      </c>
      <c r="P222" s="11">
        <f>IFERROR(1 - PERCENTRANK(J:J,J222),0)</f>
        <v/>
      </c>
      <c r="Q222" s="11">
        <f>IFERROR(PERCENTRANK(K:K,K222),0)</f>
        <v/>
      </c>
      <c r="R222" s="11">
        <f>L222*weight1+M222*weight2+N222*weight3+O222*weight4+P222*weight5+Q222*weight6</f>
        <v/>
      </c>
    </row>
    <row r="223" spans="1:18">
      <c r="A223" s="14">
        <f>RANK(R223,R:R)</f>
        <v/>
      </c>
      <c r="C223">
        <f>VLOOKUP(B223,'Input - companies list'!B:L,2,FALSE)</f>
        <v/>
      </c>
      <c r="D223">
        <f>VLOOKUP(B223,'Input - companies list'!B:L,11,FALSE)</f>
        <v/>
      </c>
      <c r="E223">
        <f>VLOOKUP(B223,'Input - companies list'!B:E,4,FALSE)</f>
        <v/>
      </c>
      <c r="F223" s="1">
        <f>SUMIFS('Input - target event report'!H:H,'Input - target event report'!B:B,B223,'Input - target event report'!D:D, "Private Investment")</f>
        <v/>
      </c>
      <c r="G223" s="30">
        <f>IF(I223&lt;2,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Investment"))/(I223-1))</f>
        <v/>
      </c>
      <c r="H22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3" s="30">
        <f>COUNTIFS('Input - target event report'!B:B,B223,'Input - target event report'!D:D, "Private Investment")</f>
        <v/>
      </c>
      <c r="J223">
        <f>INDEX('Input - companies list'!$1:$10000,MATCH(B223,'Input - companies list'!B:B,0),MATCH("Flow",'Input - companies list'!$1:$1,0 ))</f>
        <v/>
      </c>
      <c r="K223">
        <f>INDEX('Input - companies list'!$1:$10000,MATCH(B223,'Input - companies list'!B:B,0),MATCH("Inter-Cluster Connectivity",'Input - companies list'!$1:$1,0 ))</f>
        <v/>
      </c>
      <c r="L223" s="11">
        <f>IFERROR(PERCENTRANK(F:F,F223),0)</f>
        <v/>
      </c>
      <c r="M223" s="11">
        <f>IFERROR(1 - PERCENTRANK(G:G,G223),0)</f>
        <v/>
      </c>
      <c r="N223" s="11">
        <f>IFERROR(1 - PERCENTRANK(H:H,H223),0)</f>
        <v/>
      </c>
      <c r="O223" s="11">
        <f>IFERROR(PERCENTRANK(I:I,I223),0)</f>
        <v/>
      </c>
      <c r="P223" s="11">
        <f>IFERROR(1 - PERCENTRANK(J:J,J223),0)</f>
        <v/>
      </c>
      <c r="Q223" s="11">
        <f>IFERROR(PERCENTRANK(K:K,K223),0)</f>
        <v/>
      </c>
      <c r="R223" s="11">
        <f>L223*weight1+M223*weight2+N223*weight3+O223*weight4+P223*weight5+Q223*weight6</f>
        <v/>
      </c>
    </row>
    <row r="224" spans="1:18">
      <c r="A224" s="14">
        <f>RANK(R224,R:R)</f>
        <v/>
      </c>
      <c r="C224">
        <f>VLOOKUP(B224,'Input - companies list'!B:L,2,FALSE)</f>
        <v/>
      </c>
      <c r="D224">
        <f>VLOOKUP(B224,'Input - companies list'!B:L,11,FALSE)</f>
        <v/>
      </c>
      <c r="E224">
        <f>VLOOKUP(B224,'Input - companies list'!B:E,4,FALSE)</f>
        <v/>
      </c>
      <c r="F224" s="1">
        <f>SUMIFS('Input - target event report'!H:H,'Input - target event report'!B:B,B224,'Input - target event report'!D:D, "Private Investment")</f>
        <v/>
      </c>
      <c r="G224" s="30">
        <f>IF(I224&lt;2,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Investment"))/(I224-1))</f>
        <v/>
      </c>
      <c r="H22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4" s="30">
        <f>COUNTIFS('Input - target event report'!B:B,B224,'Input - target event report'!D:D, "Private Investment")</f>
        <v/>
      </c>
      <c r="J224">
        <f>INDEX('Input - companies list'!$1:$10000,MATCH(B224,'Input - companies list'!B:B,0),MATCH("Flow",'Input - companies list'!$1:$1,0 ))</f>
        <v/>
      </c>
      <c r="K224">
        <f>INDEX('Input - companies list'!$1:$10000,MATCH(B224,'Input - companies list'!B:B,0),MATCH("Inter-Cluster Connectivity",'Input - companies list'!$1:$1,0 ))</f>
        <v/>
      </c>
      <c r="L224" s="11">
        <f>IFERROR(PERCENTRANK(F:F,F224),0)</f>
        <v/>
      </c>
      <c r="M224" s="11">
        <f>IFERROR(1 - PERCENTRANK(G:G,G224),0)</f>
        <v/>
      </c>
      <c r="N224" s="11">
        <f>IFERROR(1 - PERCENTRANK(H:H,H224),0)</f>
        <v/>
      </c>
      <c r="O224" s="11">
        <f>IFERROR(PERCENTRANK(I:I,I224),0)</f>
        <v/>
      </c>
      <c r="P224" s="11">
        <f>IFERROR(1 - PERCENTRANK(J:J,J224),0)</f>
        <v/>
      </c>
      <c r="Q224" s="11">
        <f>IFERROR(PERCENTRANK(K:K,K224),0)</f>
        <v/>
      </c>
      <c r="R224" s="11">
        <f>L224*weight1+M224*weight2+N224*weight3+O224*weight4+P224*weight5+Q224*weight6</f>
        <v/>
      </c>
    </row>
    <row r="225" spans="1:18">
      <c r="A225" s="14">
        <f>RANK(R225,R:R)</f>
        <v/>
      </c>
      <c r="C225">
        <f>VLOOKUP(B225,'Input - companies list'!B:L,2,FALSE)</f>
        <v/>
      </c>
      <c r="D225">
        <f>VLOOKUP(B225,'Input - companies list'!B:L,11,FALSE)</f>
        <v/>
      </c>
      <c r="E225">
        <f>VLOOKUP(B225,'Input - companies list'!B:E,4,FALSE)</f>
        <v/>
      </c>
      <c r="F225" s="1">
        <f>SUMIFS('Input - target event report'!H:H,'Input - target event report'!B:B,B225,'Input - target event report'!D:D, "Private Investment")</f>
        <v/>
      </c>
      <c r="G225" s="30">
        <f>IF(I225&lt;2,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Investment"))/(I225-1))</f>
        <v/>
      </c>
      <c r="H22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5" s="30">
        <f>COUNTIFS('Input - target event report'!B:B,B225,'Input - target event report'!D:D, "Private Investment")</f>
        <v/>
      </c>
      <c r="J225">
        <f>INDEX('Input - companies list'!$1:$10000,MATCH(B225,'Input - companies list'!B:B,0),MATCH("Flow",'Input - companies list'!$1:$1,0 ))</f>
        <v/>
      </c>
      <c r="K225">
        <f>INDEX('Input - companies list'!$1:$10000,MATCH(B225,'Input - companies list'!B:B,0),MATCH("Inter-Cluster Connectivity",'Input - companies list'!$1:$1,0 ))</f>
        <v/>
      </c>
      <c r="L225" s="11">
        <f>IFERROR(PERCENTRANK(F:F,F225),0)</f>
        <v/>
      </c>
      <c r="M225" s="11">
        <f>IFERROR(1 - PERCENTRANK(G:G,G225),0)</f>
        <v/>
      </c>
      <c r="N225" s="11">
        <f>IFERROR(1 - PERCENTRANK(H:H,H225),0)</f>
        <v/>
      </c>
      <c r="O225" s="11">
        <f>IFERROR(PERCENTRANK(I:I,I225),0)</f>
        <v/>
      </c>
      <c r="P225" s="11">
        <f>IFERROR(1 - PERCENTRANK(J:J,J225),0)</f>
        <v/>
      </c>
      <c r="Q225" s="11">
        <f>IFERROR(PERCENTRANK(K:K,K225),0)</f>
        <v/>
      </c>
      <c r="R225" s="11">
        <f>L225*weight1+M225*weight2+N225*weight3+O225*weight4+P225*weight5+Q225*weight6</f>
        <v/>
      </c>
    </row>
    <row r="226" spans="1:18">
      <c r="A226" s="14">
        <f>RANK(R226,R:R)</f>
        <v/>
      </c>
      <c r="C226">
        <f>VLOOKUP(B226,'Input - companies list'!B:L,2,FALSE)</f>
        <v/>
      </c>
      <c r="D226">
        <f>VLOOKUP(B226,'Input - companies list'!B:L,11,FALSE)</f>
        <v/>
      </c>
      <c r="E226">
        <f>VLOOKUP(B226,'Input - companies list'!B:E,4,FALSE)</f>
        <v/>
      </c>
      <c r="F226" s="1">
        <f>SUMIFS('Input - target event report'!H:H,'Input - target event report'!B:B,B226,'Input - target event report'!D:D, "Private Investment")</f>
        <v/>
      </c>
      <c r="G226" s="30">
        <f>IF(I226&lt;2,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Investment"))/(I226-1))</f>
        <v/>
      </c>
      <c r="H22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6" s="30">
        <f>COUNTIFS('Input - target event report'!B:B,B226,'Input - target event report'!D:D, "Private Investment")</f>
        <v/>
      </c>
      <c r="J226">
        <f>INDEX('Input - companies list'!$1:$10000,MATCH(B226,'Input - companies list'!B:B,0),MATCH("Flow",'Input - companies list'!$1:$1,0 ))</f>
        <v/>
      </c>
      <c r="K226">
        <f>INDEX('Input - companies list'!$1:$10000,MATCH(B226,'Input - companies list'!B:B,0),MATCH("Inter-Cluster Connectivity",'Input - companies list'!$1:$1,0 ))</f>
        <v/>
      </c>
      <c r="L226" s="11">
        <f>IFERROR(PERCENTRANK(F:F,F226),0)</f>
        <v/>
      </c>
      <c r="M226" s="11">
        <f>IFERROR(1 - PERCENTRANK(G:G,G226),0)</f>
        <v/>
      </c>
      <c r="N226" s="11">
        <f>IFERROR(1 - PERCENTRANK(H:H,H226),0)</f>
        <v/>
      </c>
      <c r="O226" s="11">
        <f>IFERROR(PERCENTRANK(I:I,I226),0)</f>
        <v/>
      </c>
      <c r="P226" s="11">
        <f>IFERROR(1 - PERCENTRANK(J:J,J226),0)</f>
        <v/>
      </c>
      <c r="Q226" s="11">
        <f>IFERROR(PERCENTRANK(K:K,K226),0)</f>
        <v/>
      </c>
      <c r="R226" s="11">
        <f>L226*weight1+M226*weight2+N226*weight3+O226*weight4+P226*weight5+Q226*weight6</f>
        <v/>
      </c>
    </row>
    <row r="227" spans="1:18">
      <c r="A227" s="14">
        <f>RANK(R227,R:R)</f>
        <v/>
      </c>
      <c r="C227">
        <f>VLOOKUP(B227,'Input - companies list'!B:L,2,FALSE)</f>
        <v/>
      </c>
      <c r="D227">
        <f>VLOOKUP(B227,'Input - companies list'!B:L,11,FALSE)</f>
        <v/>
      </c>
      <c r="E227">
        <f>VLOOKUP(B227,'Input - companies list'!B:E,4,FALSE)</f>
        <v/>
      </c>
      <c r="F227" s="1">
        <f>SUMIFS('Input - target event report'!H:H,'Input - target event report'!B:B,B227,'Input - target event report'!D:D, "Private Investment")</f>
        <v/>
      </c>
      <c r="G227" s="30">
        <f>IF(I227&lt;2,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Investment"))/(I227-1))</f>
        <v/>
      </c>
      <c r="H22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7" s="30">
        <f>COUNTIFS('Input - target event report'!B:B,B227,'Input - target event report'!D:D, "Private Investment")</f>
        <v/>
      </c>
      <c r="J227">
        <f>INDEX('Input - companies list'!$1:$10000,MATCH(B227,'Input - companies list'!B:B,0),MATCH("Flow",'Input - companies list'!$1:$1,0 ))</f>
        <v/>
      </c>
      <c r="K227">
        <f>INDEX('Input - companies list'!$1:$10000,MATCH(B227,'Input - companies list'!B:B,0),MATCH("Inter-Cluster Connectivity",'Input - companies list'!$1:$1,0 ))</f>
        <v/>
      </c>
      <c r="L227" s="11">
        <f>IFERROR(PERCENTRANK(F:F,F227),0)</f>
        <v/>
      </c>
      <c r="M227" s="11">
        <f>IFERROR(1 - PERCENTRANK(G:G,G227),0)</f>
        <v/>
      </c>
      <c r="N227" s="11">
        <f>IFERROR(1 - PERCENTRANK(H:H,H227),0)</f>
        <v/>
      </c>
      <c r="O227" s="11">
        <f>IFERROR(PERCENTRANK(I:I,I227),0)</f>
        <v/>
      </c>
      <c r="P227" s="11">
        <f>IFERROR(1 - PERCENTRANK(J:J,J227),0)</f>
        <v/>
      </c>
      <c r="Q227" s="11">
        <f>IFERROR(PERCENTRANK(K:K,K227),0)</f>
        <v/>
      </c>
      <c r="R227" s="11">
        <f>L227*weight1+M227*weight2+N227*weight3+O227*weight4+P227*weight5+Q227*weight6</f>
        <v/>
      </c>
    </row>
    <row r="228" spans="1:18">
      <c r="A228" s="14">
        <f>RANK(R228,R:R)</f>
        <v/>
      </c>
      <c r="C228">
        <f>VLOOKUP(B228,'Input - companies list'!B:L,2,FALSE)</f>
        <v/>
      </c>
      <c r="D228">
        <f>VLOOKUP(B228,'Input - companies list'!B:L,11,FALSE)</f>
        <v/>
      </c>
      <c r="E228">
        <f>VLOOKUP(B228,'Input - companies list'!B:E,4,FALSE)</f>
        <v/>
      </c>
      <c r="F228" s="1">
        <f>SUMIFS('Input - target event report'!H:H,'Input - target event report'!B:B,B228,'Input - target event report'!D:D, "Private Investment")</f>
        <v/>
      </c>
      <c r="G228" s="30">
        <f>IF(I228&lt;2,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Investment"))/(I228-1))</f>
        <v/>
      </c>
      <c r="H22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8" s="30">
        <f>COUNTIFS('Input - target event report'!B:B,B228,'Input - target event report'!D:D, "Private Investment")</f>
        <v/>
      </c>
      <c r="J228">
        <f>INDEX('Input - companies list'!$1:$10000,MATCH(B228,'Input - companies list'!B:B,0),MATCH("Flow",'Input - companies list'!$1:$1,0 ))</f>
        <v/>
      </c>
      <c r="K228">
        <f>INDEX('Input - companies list'!$1:$10000,MATCH(B228,'Input - companies list'!B:B,0),MATCH("Inter-Cluster Connectivity",'Input - companies list'!$1:$1,0 ))</f>
        <v/>
      </c>
      <c r="L228" s="11">
        <f>IFERROR(PERCENTRANK(F:F,F228),0)</f>
        <v/>
      </c>
      <c r="M228" s="11">
        <f>IFERROR(1 - PERCENTRANK(G:G,G228),0)</f>
        <v/>
      </c>
      <c r="N228" s="11">
        <f>IFERROR(1 - PERCENTRANK(H:H,H228),0)</f>
        <v/>
      </c>
      <c r="O228" s="11">
        <f>IFERROR(PERCENTRANK(I:I,I228),0)</f>
        <v/>
      </c>
      <c r="P228" s="11">
        <f>IFERROR(1 - PERCENTRANK(J:J,J228),0)</f>
        <v/>
      </c>
      <c r="Q228" s="11">
        <f>IFERROR(PERCENTRANK(K:K,K228),0)</f>
        <v/>
      </c>
      <c r="R228" s="11">
        <f>L228*weight1+M228*weight2+N228*weight3+O228*weight4+P228*weight5+Q228*weight6</f>
        <v/>
      </c>
    </row>
    <row r="229" spans="1:18">
      <c r="A229" s="14">
        <f>RANK(R229,R:R)</f>
        <v/>
      </c>
      <c r="C229">
        <f>VLOOKUP(B229,'Input - companies list'!B:L,2,FALSE)</f>
        <v/>
      </c>
      <c r="D229">
        <f>VLOOKUP(B229,'Input - companies list'!B:L,11,FALSE)</f>
        <v/>
      </c>
      <c r="E229">
        <f>VLOOKUP(B229,'Input - companies list'!B:E,4,FALSE)</f>
        <v/>
      </c>
      <c r="F229" s="1">
        <f>SUMIFS('Input - target event report'!H:H,'Input - target event report'!B:B,B229,'Input - target event report'!D:D, "Private Investment")</f>
        <v/>
      </c>
      <c r="G229" s="30">
        <f>IF(I229&lt;2,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Investment"))/(I229-1))</f>
        <v/>
      </c>
      <c r="H22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29" s="30">
        <f>COUNTIFS('Input - target event report'!B:B,B229,'Input - target event report'!D:D, "Private Investment")</f>
        <v/>
      </c>
      <c r="J229">
        <f>INDEX('Input - companies list'!$1:$10000,MATCH(B229,'Input - companies list'!B:B,0),MATCH("Flow",'Input - companies list'!$1:$1,0 ))</f>
        <v/>
      </c>
      <c r="K229">
        <f>INDEX('Input - companies list'!$1:$10000,MATCH(B229,'Input - companies list'!B:B,0),MATCH("Inter-Cluster Connectivity",'Input - companies list'!$1:$1,0 ))</f>
        <v/>
      </c>
      <c r="L229" s="11">
        <f>IFERROR(PERCENTRANK(F:F,F229),0)</f>
        <v/>
      </c>
      <c r="M229" s="11">
        <f>IFERROR(1 - PERCENTRANK(G:G,G229),0)</f>
        <v/>
      </c>
      <c r="N229" s="11">
        <f>IFERROR(1 - PERCENTRANK(H:H,H229),0)</f>
        <v/>
      </c>
      <c r="O229" s="11">
        <f>IFERROR(PERCENTRANK(I:I,I229),0)</f>
        <v/>
      </c>
      <c r="P229" s="11">
        <f>IFERROR(1 - PERCENTRANK(J:J,J229),0)</f>
        <v/>
      </c>
      <c r="Q229" s="11">
        <f>IFERROR(PERCENTRANK(K:K,K229),0)</f>
        <v/>
      </c>
      <c r="R229" s="11">
        <f>L229*weight1+M229*weight2+N229*weight3+O229*weight4+P229*weight5+Q229*weight6</f>
        <v/>
      </c>
    </row>
    <row r="230" spans="1:18">
      <c r="A230" s="14">
        <f>RANK(R230,R:R)</f>
        <v/>
      </c>
      <c r="C230">
        <f>VLOOKUP(B230,'Input - companies list'!B:L,2,FALSE)</f>
        <v/>
      </c>
      <c r="D230">
        <f>VLOOKUP(B230,'Input - companies list'!B:L,11,FALSE)</f>
        <v/>
      </c>
      <c r="E230">
        <f>VLOOKUP(B230,'Input - companies list'!B:E,4,FALSE)</f>
        <v/>
      </c>
      <c r="F230" s="1">
        <f>SUMIFS('Input - target event report'!H:H,'Input - target event report'!B:B,B230,'Input - target event report'!D:D, "Private Investment")</f>
        <v/>
      </c>
      <c r="G230" s="30">
        <f>IF(I230&lt;2,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Investment"))/(I230-1))</f>
        <v/>
      </c>
      <c r="H23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0" s="30">
        <f>COUNTIFS('Input - target event report'!B:B,B230,'Input - target event report'!D:D, "Private Investment")</f>
        <v/>
      </c>
      <c r="J230">
        <f>INDEX('Input - companies list'!$1:$10000,MATCH(B230,'Input - companies list'!B:B,0),MATCH("Flow",'Input - companies list'!$1:$1,0 ))</f>
        <v/>
      </c>
      <c r="K230">
        <f>INDEX('Input - companies list'!$1:$10000,MATCH(B230,'Input - companies list'!B:B,0),MATCH("Inter-Cluster Connectivity",'Input - companies list'!$1:$1,0 ))</f>
        <v/>
      </c>
      <c r="L230" s="11">
        <f>IFERROR(PERCENTRANK(F:F,F230),0)</f>
        <v/>
      </c>
      <c r="M230" s="11">
        <f>IFERROR(1 - PERCENTRANK(G:G,G230),0)</f>
        <v/>
      </c>
      <c r="N230" s="11">
        <f>IFERROR(1 - PERCENTRANK(H:H,H230),0)</f>
        <v/>
      </c>
      <c r="O230" s="11">
        <f>IFERROR(PERCENTRANK(I:I,I230),0)</f>
        <v/>
      </c>
      <c r="P230" s="11">
        <f>IFERROR(1 - PERCENTRANK(J:J,J230),0)</f>
        <v/>
      </c>
      <c r="Q230" s="11">
        <f>IFERROR(PERCENTRANK(K:K,K230),0)</f>
        <v/>
      </c>
      <c r="R230" s="11">
        <f>L230*weight1+M230*weight2+N230*weight3+O230*weight4+P230*weight5+Q230*weight6</f>
        <v/>
      </c>
    </row>
    <row r="231" spans="1:18">
      <c r="A231" s="14">
        <f>RANK(R231,R:R)</f>
        <v/>
      </c>
      <c r="C231">
        <f>VLOOKUP(B231,'Input - companies list'!B:L,2,FALSE)</f>
        <v/>
      </c>
      <c r="D231">
        <f>VLOOKUP(B231,'Input - companies list'!B:L,11,FALSE)</f>
        <v/>
      </c>
      <c r="E231">
        <f>VLOOKUP(B231,'Input - companies list'!B:E,4,FALSE)</f>
        <v/>
      </c>
      <c r="F231" s="1">
        <f>SUMIFS('Input - target event report'!H:H,'Input - target event report'!B:B,B231,'Input - target event report'!D:D, "Private Investment")</f>
        <v/>
      </c>
      <c r="G231" s="30">
        <f>IF(I231&lt;2,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Investment"))/(I231-1))</f>
        <v/>
      </c>
      <c r="H23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1" s="30">
        <f>COUNTIFS('Input - target event report'!B:B,B231,'Input - target event report'!D:D, "Private Investment")</f>
        <v/>
      </c>
      <c r="J231">
        <f>INDEX('Input - companies list'!$1:$10000,MATCH(B231,'Input - companies list'!B:B,0),MATCH("Flow",'Input - companies list'!$1:$1,0 ))</f>
        <v/>
      </c>
      <c r="K231">
        <f>INDEX('Input - companies list'!$1:$10000,MATCH(B231,'Input - companies list'!B:B,0),MATCH("Inter-Cluster Connectivity",'Input - companies list'!$1:$1,0 ))</f>
        <v/>
      </c>
      <c r="L231" s="11">
        <f>IFERROR(PERCENTRANK(F:F,F231),0)</f>
        <v/>
      </c>
      <c r="M231" s="11">
        <f>IFERROR(1 - PERCENTRANK(G:G,G231),0)</f>
        <v/>
      </c>
      <c r="N231" s="11">
        <f>IFERROR(1 - PERCENTRANK(H:H,H231),0)</f>
        <v/>
      </c>
      <c r="O231" s="11">
        <f>IFERROR(PERCENTRANK(I:I,I231),0)</f>
        <v/>
      </c>
      <c r="P231" s="11">
        <f>IFERROR(1 - PERCENTRANK(J:J,J231),0)</f>
        <v/>
      </c>
      <c r="Q231" s="11">
        <f>IFERROR(PERCENTRANK(K:K,K231),0)</f>
        <v/>
      </c>
      <c r="R231" s="11">
        <f>L231*weight1+M231*weight2+N231*weight3+O231*weight4+P231*weight5+Q231*weight6</f>
        <v/>
      </c>
    </row>
    <row r="232" spans="1:18">
      <c r="A232" s="14">
        <f>RANK(R232,R:R)</f>
        <v/>
      </c>
      <c r="C232">
        <f>VLOOKUP(B232,'Input - companies list'!B:L,2,FALSE)</f>
        <v/>
      </c>
      <c r="D232">
        <f>VLOOKUP(B232,'Input - companies list'!B:L,11,FALSE)</f>
        <v/>
      </c>
      <c r="E232">
        <f>VLOOKUP(B232,'Input - companies list'!B:E,4,FALSE)</f>
        <v/>
      </c>
      <c r="F232" s="1">
        <f>SUMIFS('Input - target event report'!H:H,'Input - target event report'!B:B,B232,'Input - target event report'!D:D, "Private Investment")</f>
        <v/>
      </c>
      <c r="G232" s="30">
        <f>IF(I232&lt;2,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Investment"))/(I232-1))</f>
        <v/>
      </c>
      <c r="H23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2" s="30">
        <f>COUNTIFS('Input - target event report'!B:B,B232,'Input - target event report'!D:D, "Private Investment")</f>
        <v/>
      </c>
      <c r="J232">
        <f>INDEX('Input - companies list'!$1:$10000,MATCH(B232,'Input - companies list'!B:B,0),MATCH("Flow",'Input - companies list'!$1:$1,0 ))</f>
        <v/>
      </c>
      <c r="K232">
        <f>INDEX('Input - companies list'!$1:$10000,MATCH(B232,'Input - companies list'!B:B,0),MATCH("Inter-Cluster Connectivity",'Input - companies list'!$1:$1,0 ))</f>
        <v/>
      </c>
      <c r="L232" s="11">
        <f>IFERROR(PERCENTRANK(F:F,F232),0)</f>
        <v/>
      </c>
      <c r="M232" s="11">
        <f>IFERROR(1 - PERCENTRANK(G:G,G232),0)</f>
        <v/>
      </c>
      <c r="N232" s="11">
        <f>IFERROR(1 - PERCENTRANK(H:H,H232),0)</f>
        <v/>
      </c>
      <c r="O232" s="11">
        <f>IFERROR(PERCENTRANK(I:I,I232),0)</f>
        <v/>
      </c>
      <c r="P232" s="11">
        <f>IFERROR(1 - PERCENTRANK(J:J,J232),0)</f>
        <v/>
      </c>
      <c r="Q232" s="11">
        <f>IFERROR(PERCENTRANK(K:K,K232),0)</f>
        <v/>
      </c>
      <c r="R232" s="11">
        <f>L232*weight1+M232*weight2+N232*weight3+O232*weight4+P232*weight5+Q232*weight6</f>
        <v/>
      </c>
    </row>
    <row r="233" spans="1:18">
      <c r="A233" s="14">
        <f>RANK(R233,R:R)</f>
        <v/>
      </c>
      <c r="C233">
        <f>VLOOKUP(B233,'Input - companies list'!B:L,2,FALSE)</f>
        <v/>
      </c>
      <c r="D233">
        <f>VLOOKUP(B233,'Input - companies list'!B:L,11,FALSE)</f>
        <v/>
      </c>
      <c r="E233">
        <f>VLOOKUP(B233,'Input - companies list'!B:E,4,FALSE)</f>
        <v/>
      </c>
      <c r="F233" s="1">
        <f>SUMIFS('Input - target event report'!H:H,'Input - target event report'!B:B,B233,'Input - target event report'!D:D, "Private Investment")</f>
        <v/>
      </c>
      <c r="G233" s="30">
        <f>IF(I233&lt;2,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Investment"))/(I233-1))</f>
        <v/>
      </c>
      <c r="H23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3" s="30">
        <f>COUNTIFS('Input - target event report'!B:B,B233,'Input - target event report'!D:D, "Private Investment")</f>
        <v/>
      </c>
      <c r="J233">
        <f>INDEX('Input - companies list'!$1:$10000,MATCH(B233,'Input - companies list'!B:B,0),MATCH("Flow",'Input - companies list'!$1:$1,0 ))</f>
        <v/>
      </c>
      <c r="K233">
        <f>INDEX('Input - companies list'!$1:$10000,MATCH(B233,'Input - companies list'!B:B,0),MATCH("Inter-Cluster Connectivity",'Input - companies list'!$1:$1,0 ))</f>
        <v/>
      </c>
      <c r="L233" s="11">
        <f>IFERROR(PERCENTRANK(F:F,F233),0)</f>
        <v/>
      </c>
      <c r="M233" s="11">
        <f>IFERROR(1 - PERCENTRANK(G:G,G233),0)</f>
        <v/>
      </c>
      <c r="N233" s="11">
        <f>IFERROR(1 - PERCENTRANK(H:H,H233),0)</f>
        <v/>
      </c>
      <c r="O233" s="11">
        <f>IFERROR(PERCENTRANK(I:I,I233),0)</f>
        <v/>
      </c>
      <c r="P233" s="11">
        <f>IFERROR(1 - PERCENTRANK(J:J,J233),0)</f>
        <v/>
      </c>
      <c r="Q233" s="11">
        <f>IFERROR(PERCENTRANK(K:K,K233),0)</f>
        <v/>
      </c>
      <c r="R233" s="11">
        <f>L233*weight1+M233*weight2+N233*weight3+O233*weight4+P233*weight5+Q233*weight6</f>
        <v/>
      </c>
    </row>
    <row r="234" spans="1:18">
      <c r="A234" s="14">
        <f>RANK(R234,R:R)</f>
        <v/>
      </c>
      <c r="C234">
        <f>VLOOKUP(B234,'Input - companies list'!B:L,2,FALSE)</f>
        <v/>
      </c>
      <c r="D234">
        <f>VLOOKUP(B234,'Input - companies list'!B:L,11,FALSE)</f>
        <v/>
      </c>
      <c r="E234">
        <f>VLOOKUP(B234,'Input - companies list'!B:E,4,FALSE)</f>
        <v/>
      </c>
      <c r="F234" s="1">
        <f>SUMIFS('Input - target event report'!H:H,'Input - target event report'!B:B,B234,'Input - target event report'!D:D, "Private Investment")</f>
        <v/>
      </c>
      <c r="G234" s="30">
        <f>IF(I234&lt;2,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Investment"))/(I234-1))</f>
        <v/>
      </c>
      <c r="H23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4" s="30">
        <f>COUNTIFS('Input - target event report'!B:B,B234,'Input - target event report'!D:D, "Private Investment")</f>
        <v/>
      </c>
      <c r="J234">
        <f>INDEX('Input - companies list'!$1:$10000,MATCH(B234,'Input - companies list'!B:B,0),MATCH("Flow",'Input - companies list'!$1:$1,0 ))</f>
        <v/>
      </c>
      <c r="K234">
        <f>INDEX('Input - companies list'!$1:$10000,MATCH(B234,'Input - companies list'!B:B,0),MATCH("Inter-Cluster Connectivity",'Input - companies list'!$1:$1,0 ))</f>
        <v/>
      </c>
      <c r="L234" s="11">
        <f>IFERROR(PERCENTRANK(F:F,F234),0)</f>
        <v/>
      </c>
      <c r="M234" s="11">
        <f>IFERROR(1 - PERCENTRANK(G:G,G234),0)</f>
        <v/>
      </c>
      <c r="N234" s="11">
        <f>IFERROR(1 - PERCENTRANK(H:H,H234),0)</f>
        <v/>
      </c>
      <c r="O234" s="11">
        <f>IFERROR(PERCENTRANK(I:I,I234),0)</f>
        <v/>
      </c>
      <c r="P234" s="11">
        <f>IFERROR(1 - PERCENTRANK(J:J,J234),0)</f>
        <v/>
      </c>
      <c r="Q234" s="11">
        <f>IFERROR(PERCENTRANK(K:K,K234),0)</f>
        <v/>
      </c>
      <c r="R234" s="11">
        <f>L234*weight1+M234*weight2+N234*weight3+O234*weight4+P234*weight5+Q234*weight6</f>
        <v/>
      </c>
    </row>
    <row r="235" spans="1:18">
      <c r="A235" s="14">
        <f>RANK(R235,R:R)</f>
        <v/>
      </c>
      <c r="C235">
        <f>VLOOKUP(B235,'Input - companies list'!B:L,2,FALSE)</f>
        <v/>
      </c>
      <c r="D235">
        <f>VLOOKUP(B235,'Input - companies list'!B:L,11,FALSE)</f>
        <v/>
      </c>
      <c r="E235">
        <f>VLOOKUP(B235,'Input - companies list'!B:E,4,FALSE)</f>
        <v/>
      </c>
      <c r="F235" s="1">
        <f>SUMIFS('Input - target event report'!H:H,'Input - target event report'!B:B,B235,'Input - target event report'!D:D, "Private Investment")</f>
        <v/>
      </c>
      <c r="G235" s="30">
        <f>IF(I235&lt;2,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Investment"))/(I235-1))</f>
        <v/>
      </c>
      <c r="H23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5" s="30">
        <f>COUNTIFS('Input - target event report'!B:B,B235,'Input - target event report'!D:D, "Private Investment")</f>
        <v/>
      </c>
      <c r="J235">
        <f>INDEX('Input - companies list'!$1:$10000,MATCH(B235,'Input - companies list'!B:B,0),MATCH("Flow",'Input - companies list'!$1:$1,0 ))</f>
        <v/>
      </c>
      <c r="K235">
        <f>INDEX('Input - companies list'!$1:$10000,MATCH(B235,'Input - companies list'!B:B,0),MATCH("Inter-Cluster Connectivity",'Input - companies list'!$1:$1,0 ))</f>
        <v/>
      </c>
      <c r="L235" s="11">
        <f>IFERROR(PERCENTRANK(F:F,F235),0)</f>
        <v/>
      </c>
      <c r="M235" s="11">
        <f>IFERROR(1 - PERCENTRANK(G:G,G235),0)</f>
        <v/>
      </c>
      <c r="N235" s="11">
        <f>IFERROR(1 - PERCENTRANK(H:H,H235),0)</f>
        <v/>
      </c>
      <c r="O235" s="11">
        <f>IFERROR(PERCENTRANK(I:I,I235),0)</f>
        <v/>
      </c>
      <c r="P235" s="11">
        <f>IFERROR(1 - PERCENTRANK(J:J,J235),0)</f>
        <v/>
      </c>
      <c r="Q235" s="11">
        <f>IFERROR(PERCENTRANK(K:K,K235),0)</f>
        <v/>
      </c>
      <c r="R235" s="11">
        <f>L235*weight1+M235*weight2+N235*weight3+O235*weight4+P235*weight5+Q235*weight6</f>
        <v/>
      </c>
    </row>
    <row r="236" spans="1:18">
      <c r="A236" s="14">
        <f>RANK(R236,R:R)</f>
        <v/>
      </c>
      <c r="C236">
        <f>VLOOKUP(B236,'Input - companies list'!B:L,2,FALSE)</f>
        <v/>
      </c>
      <c r="D236">
        <f>VLOOKUP(B236,'Input - companies list'!B:L,11,FALSE)</f>
        <v/>
      </c>
      <c r="E236">
        <f>VLOOKUP(B236,'Input - companies list'!B:E,4,FALSE)</f>
        <v/>
      </c>
      <c r="F236" s="1">
        <f>SUMIFS('Input - target event report'!H:H,'Input - target event report'!B:B,B236,'Input - target event report'!D:D, "Private Investment")</f>
        <v/>
      </c>
      <c r="G236" s="30">
        <f>IF(I236&lt;2,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Investment"))/(I236-1))</f>
        <v/>
      </c>
      <c r="H23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6" s="30">
        <f>COUNTIFS('Input - target event report'!B:B,B236,'Input - target event report'!D:D, "Private Investment")</f>
        <v/>
      </c>
      <c r="J236">
        <f>INDEX('Input - companies list'!$1:$10000,MATCH(B236,'Input - companies list'!B:B,0),MATCH("Flow",'Input - companies list'!$1:$1,0 ))</f>
        <v/>
      </c>
      <c r="K236">
        <f>INDEX('Input - companies list'!$1:$10000,MATCH(B236,'Input - companies list'!B:B,0),MATCH("Inter-Cluster Connectivity",'Input - companies list'!$1:$1,0 ))</f>
        <v/>
      </c>
      <c r="L236" s="11">
        <f>IFERROR(PERCENTRANK(F:F,F236),0)</f>
        <v/>
      </c>
      <c r="M236" s="11">
        <f>IFERROR(1 - PERCENTRANK(G:G,G236),0)</f>
        <v/>
      </c>
      <c r="N236" s="11">
        <f>IFERROR(1 - PERCENTRANK(H:H,H236),0)</f>
        <v/>
      </c>
      <c r="O236" s="11">
        <f>IFERROR(PERCENTRANK(I:I,I236),0)</f>
        <v/>
      </c>
      <c r="P236" s="11">
        <f>IFERROR(1 - PERCENTRANK(J:J,J236),0)</f>
        <v/>
      </c>
      <c r="Q236" s="11">
        <f>IFERROR(PERCENTRANK(K:K,K236),0)</f>
        <v/>
      </c>
      <c r="R236" s="11">
        <f>L236*weight1+M236*weight2+N236*weight3+O236*weight4+P236*weight5+Q236*weight6</f>
        <v/>
      </c>
    </row>
    <row r="237" spans="1:18">
      <c r="A237" s="14">
        <f>RANK(R237,R:R)</f>
        <v/>
      </c>
      <c r="C237">
        <f>VLOOKUP(B237,'Input - companies list'!B:L,2,FALSE)</f>
        <v/>
      </c>
      <c r="D237">
        <f>VLOOKUP(B237,'Input - companies list'!B:L,11,FALSE)</f>
        <v/>
      </c>
      <c r="E237">
        <f>VLOOKUP(B237,'Input - companies list'!B:E,4,FALSE)</f>
        <v/>
      </c>
      <c r="F237" s="1">
        <f>SUMIFS('Input - target event report'!H:H,'Input - target event report'!B:B,B237,'Input - target event report'!D:D, "Private Investment")</f>
        <v/>
      </c>
      <c r="G237" s="30">
        <f>IF(I237&lt;2,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Investment"))/(I237-1))</f>
        <v/>
      </c>
      <c r="H23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7" s="30">
        <f>COUNTIFS('Input - target event report'!B:B,B237,'Input - target event report'!D:D, "Private Investment")</f>
        <v/>
      </c>
      <c r="J237">
        <f>INDEX('Input - companies list'!$1:$10000,MATCH(B237,'Input - companies list'!B:B,0),MATCH("Flow",'Input - companies list'!$1:$1,0 ))</f>
        <v/>
      </c>
      <c r="K237">
        <f>INDEX('Input - companies list'!$1:$10000,MATCH(B237,'Input - companies list'!B:B,0),MATCH("Inter-Cluster Connectivity",'Input - companies list'!$1:$1,0 ))</f>
        <v/>
      </c>
      <c r="L237" s="11">
        <f>IFERROR(PERCENTRANK(F:F,F237),0)</f>
        <v/>
      </c>
      <c r="M237" s="11">
        <f>IFERROR(1 - PERCENTRANK(G:G,G237),0)</f>
        <v/>
      </c>
      <c r="N237" s="11">
        <f>IFERROR(1 - PERCENTRANK(H:H,H237),0)</f>
        <v/>
      </c>
      <c r="O237" s="11">
        <f>IFERROR(PERCENTRANK(I:I,I237),0)</f>
        <v/>
      </c>
      <c r="P237" s="11">
        <f>IFERROR(1 - PERCENTRANK(J:J,J237),0)</f>
        <v/>
      </c>
      <c r="Q237" s="11">
        <f>IFERROR(PERCENTRANK(K:K,K237),0)</f>
        <v/>
      </c>
      <c r="R237" s="11">
        <f>L237*weight1+M237*weight2+N237*weight3+O237*weight4+P237*weight5+Q237*weight6</f>
        <v/>
      </c>
    </row>
    <row r="238" spans="1:18">
      <c r="A238" s="14">
        <f>RANK(R238,R:R)</f>
        <v/>
      </c>
      <c r="C238">
        <f>VLOOKUP(B238,'Input - companies list'!B:L,2,FALSE)</f>
        <v/>
      </c>
      <c r="D238">
        <f>VLOOKUP(B238,'Input - companies list'!B:L,11,FALSE)</f>
        <v/>
      </c>
      <c r="E238">
        <f>VLOOKUP(B238,'Input - companies list'!B:E,4,FALSE)</f>
        <v/>
      </c>
      <c r="F238" s="1">
        <f>SUMIFS('Input - target event report'!H:H,'Input - target event report'!B:B,B238,'Input - target event report'!D:D, "Private Investment")</f>
        <v/>
      </c>
      <c r="G238" s="30">
        <f>IF(I238&lt;2,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Investment"))/(I238-1))</f>
        <v/>
      </c>
      <c r="H23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8" s="30">
        <f>COUNTIFS('Input - target event report'!B:B,B238,'Input - target event report'!D:D, "Private Investment")</f>
        <v/>
      </c>
      <c r="J238">
        <f>INDEX('Input - companies list'!$1:$10000,MATCH(B238,'Input - companies list'!B:B,0),MATCH("Flow",'Input - companies list'!$1:$1,0 ))</f>
        <v/>
      </c>
      <c r="K238">
        <f>INDEX('Input - companies list'!$1:$10000,MATCH(B238,'Input - companies list'!B:B,0),MATCH("Inter-Cluster Connectivity",'Input - companies list'!$1:$1,0 ))</f>
        <v/>
      </c>
      <c r="L238" s="11">
        <f>IFERROR(PERCENTRANK(F:F,F238),0)</f>
        <v/>
      </c>
      <c r="M238" s="11">
        <f>IFERROR(1 - PERCENTRANK(G:G,G238),0)</f>
        <v/>
      </c>
      <c r="N238" s="11">
        <f>IFERROR(1 - PERCENTRANK(H:H,H238),0)</f>
        <v/>
      </c>
      <c r="O238" s="11">
        <f>IFERROR(PERCENTRANK(I:I,I238),0)</f>
        <v/>
      </c>
      <c r="P238" s="11">
        <f>IFERROR(1 - PERCENTRANK(J:J,J238),0)</f>
        <v/>
      </c>
      <c r="Q238" s="11">
        <f>IFERROR(PERCENTRANK(K:K,K238),0)</f>
        <v/>
      </c>
      <c r="R238" s="11">
        <f>L238*weight1+M238*weight2+N238*weight3+O238*weight4+P238*weight5+Q238*weight6</f>
        <v/>
      </c>
    </row>
    <row r="239" spans="1:18">
      <c r="A239" s="14">
        <f>RANK(R239,R:R)</f>
        <v/>
      </c>
      <c r="C239">
        <f>VLOOKUP(B239,'Input - companies list'!B:L,2,FALSE)</f>
        <v/>
      </c>
      <c r="D239">
        <f>VLOOKUP(B239,'Input - companies list'!B:L,11,FALSE)</f>
        <v/>
      </c>
      <c r="E239">
        <f>VLOOKUP(B239,'Input - companies list'!B:E,4,FALSE)</f>
        <v/>
      </c>
      <c r="F239" s="1">
        <f>SUMIFS('Input - target event report'!H:H,'Input - target event report'!B:B,B239,'Input - target event report'!D:D, "Private Investment")</f>
        <v/>
      </c>
      <c r="G239" s="30">
        <f>IF(I239&lt;2,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Investment"))/(I239-1))</f>
        <v/>
      </c>
      <c r="H23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39" s="30">
        <f>COUNTIFS('Input - target event report'!B:B,B239,'Input - target event report'!D:D, "Private Investment")</f>
        <v/>
      </c>
      <c r="J239">
        <f>INDEX('Input - companies list'!$1:$10000,MATCH(B239,'Input - companies list'!B:B,0),MATCH("Flow",'Input - companies list'!$1:$1,0 ))</f>
        <v/>
      </c>
      <c r="K239">
        <f>INDEX('Input - companies list'!$1:$10000,MATCH(B239,'Input - companies list'!B:B,0),MATCH("Inter-Cluster Connectivity",'Input - companies list'!$1:$1,0 ))</f>
        <v/>
      </c>
      <c r="L239" s="11">
        <f>IFERROR(PERCENTRANK(F:F,F239),0)</f>
        <v/>
      </c>
      <c r="M239" s="11">
        <f>IFERROR(1 - PERCENTRANK(G:G,G239),0)</f>
        <v/>
      </c>
      <c r="N239" s="11">
        <f>IFERROR(1 - PERCENTRANK(H:H,H239),0)</f>
        <v/>
      </c>
      <c r="O239" s="11">
        <f>IFERROR(PERCENTRANK(I:I,I239),0)</f>
        <v/>
      </c>
      <c r="P239" s="11">
        <f>IFERROR(1 - PERCENTRANK(J:J,J239),0)</f>
        <v/>
      </c>
      <c r="Q239" s="11">
        <f>IFERROR(PERCENTRANK(K:K,K239),0)</f>
        <v/>
      </c>
      <c r="R239" s="11">
        <f>L239*weight1+M239*weight2+N239*weight3+O239*weight4+P239*weight5+Q239*weight6</f>
        <v/>
      </c>
    </row>
    <row r="240" spans="1:18">
      <c r="A240" s="14">
        <f>RANK(R240,R:R)</f>
        <v/>
      </c>
      <c r="C240">
        <f>VLOOKUP(B240,'Input - companies list'!B:L,2,FALSE)</f>
        <v/>
      </c>
      <c r="D240">
        <f>VLOOKUP(B240,'Input - companies list'!B:L,11,FALSE)</f>
        <v/>
      </c>
      <c r="E240">
        <f>VLOOKUP(B240,'Input - companies list'!B:E,4,FALSE)</f>
        <v/>
      </c>
      <c r="F240" s="1">
        <f>SUMIFS('Input - target event report'!H:H,'Input - target event report'!B:B,B240,'Input - target event report'!D:D, "Private Investment")</f>
        <v/>
      </c>
      <c r="G240" s="30">
        <f>IF(I240&lt;2,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Investment"))/(I240-1))</f>
        <v/>
      </c>
      <c r="H24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0" s="30">
        <f>COUNTIFS('Input - target event report'!B:B,B240,'Input - target event report'!D:D, "Private Investment")</f>
        <v/>
      </c>
      <c r="J240">
        <f>INDEX('Input - companies list'!$1:$10000,MATCH(B240,'Input - companies list'!B:B,0),MATCH("Flow",'Input - companies list'!$1:$1,0 ))</f>
        <v/>
      </c>
      <c r="K240">
        <f>INDEX('Input - companies list'!$1:$10000,MATCH(B240,'Input - companies list'!B:B,0),MATCH("Inter-Cluster Connectivity",'Input - companies list'!$1:$1,0 ))</f>
        <v/>
      </c>
      <c r="L240" s="11">
        <f>IFERROR(PERCENTRANK(F:F,F240),0)</f>
        <v/>
      </c>
      <c r="M240" s="11">
        <f>IFERROR(1 - PERCENTRANK(G:G,G240),0)</f>
        <v/>
      </c>
      <c r="N240" s="11">
        <f>IFERROR(1 - PERCENTRANK(H:H,H240),0)</f>
        <v/>
      </c>
      <c r="O240" s="11">
        <f>IFERROR(PERCENTRANK(I:I,I240),0)</f>
        <v/>
      </c>
      <c r="P240" s="11">
        <f>IFERROR(1 - PERCENTRANK(J:J,J240),0)</f>
        <v/>
      </c>
      <c r="Q240" s="11">
        <f>IFERROR(PERCENTRANK(K:K,K240),0)</f>
        <v/>
      </c>
      <c r="R240" s="11">
        <f>L240*weight1+M240*weight2+N240*weight3+O240*weight4+P240*weight5+Q240*weight6</f>
        <v/>
      </c>
    </row>
    <row r="241" spans="1:18">
      <c r="A241" s="14">
        <f>RANK(R241,R:R)</f>
        <v/>
      </c>
      <c r="C241">
        <f>VLOOKUP(B241,'Input - companies list'!B:L,2,FALSE)</f>
        <v/>
      </c>
      <c r="D241">
        <f>VLOOKUP(B241,'Input - companies list'!B:L,11,FALSE)</f>
        <v/>
      </c>
      <c r="E241">
        <f>VLOOKUP(B241,'Input - companies list'!B:E,4,FALSE)</f>
        <v/>
      </c>
      <c r="F241" s="1">
        <f>SUMIFS('Input - target event report'!H:H,'Input - target event report'!B:B,B241,'Input - target event report'!D:D, "Private Investment")</f>
        <v/>
      </c>
      <c r="G241" s="30">
        <f>IF(I241&lt;2,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Investment"))/(I241-1))</f>
        <v/>
      </c>
      <c r="H24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1" s="30">
        <f>COUNTIFS('Input - target event report'!B:B,B241,'Input - target event report'!D:D, "Private Investment")</f>
        <v/>
      </c>
      <c r="J241">
        <f>INDEX('Input - companies list'!$1:$10000,MATCH(B241,'Input - companies list'!B:B,0),MATCH("Flow",'Input - companies list'!$1:$1,0 ))</f>
        <v/>
      </c>
      <c r="K241">
        <f>INDEX('Input - companies list'!$1:$10000,MATCH(B241,'Input - companies list'!B:B,0),MATCH("Inter-Cluster Connectivity",'Input - companies list'!$1:$1,0 ))</f>
        <v/>
      </c>
      <c r="L241" s="11">
        <f>IFERROR(PERCENTRANK(F:F,F241),0)</f>
        <v/>
      </c>
      <c r="M241" s="11">
        <f>IFERROR(1 - PERCENTRANK(G:G,G241),0)</f>
        <v/>
      </c>
      <c r="N241" s="11">
        <f>IFERROR(1 - PERCENTRANK(H:H,H241),0)</f>
        <v/>
      </c>
      <c r="O241" s="11">
        <f>IFERROR(PERCENTRANK(I:I,I241),0)</f>
        <v/>
      </c>
      <c r="P241" s="11">
        <f>IFERROR(1 - PERCENTRANK(J:J,J241),0)</f>
        <v/>
      </c>
      <c r="Q241" s="11">
        <f>IFERROR(PERCENTRANK(K:K,K241),0)</f>
        <v/>
      </c>
      <c r="R241" s="11">
        <f>L241*weight1+M241*weight2+N241*weight3+O241*weight4+P241*weight5+Q241*weight6</f>
        <v/>
      </c>
    </row>
    <row r="242" spans="1:18">
      <c r="A242" s="14">
        <f>RANK(R242,R:R)</f>
        <v/>
      </c>
      <c r="C242">
        <f>VLOOKUP(B242,'Input - companies list'!B:L,2,FALSE)</f>
        <v/>
      </c>
      <c r="D242">
        <f>VLOOKUP(B242,'Input - companies list'!B:L,11,FALSE)</f>
        <v/>
      </c>
      <c r="E242">
        <f>VLOOKUP(B242,'Input - companies list'!B:E,4,FALSE)</f>
        <v/>
      </c>
      <c r="F242" s="1">
        <f>SUMIFS('Input - target event report'!H:H,'Input - target event report'!B:B,B242,'Input - target event report'!D:D, "Private Investment")</f>
        <v/>
      </c>
      <c r="G242" s="30">
        <f>IF(I242&lt;2,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Investment"))/(I242-1))</f>
        <v/>
      </c>
      <c r="H24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2" s="30">
        <f>COUNTIFS('Input - target event report'!B:B,B242,'Input - target event report'!D:D, "Private Investment")</f>
        <v/>
      </c>
      <c r="J242">
        <f>INDEX('Input - companies list'!$1:$10000,MATCH(B242,'Input - companies list'!B:B,0),MATCH("Flow",'Input - companies list'!$1:$1,0 ))</f>
        <v/>
      </c>
      <c r="K242">
        <f>INDEX('Input - companies list'!$1:$10000,MATCH(B242,'Input - companies list'!B:B,0),MATCH("Inter-Cluster Connectivity",'Input - companies list'!$1:$1,0 ))</f>
        <v/>
      </c>
      <c r="L242" s="11">
        <f>IFERROR(PERCENTRANK(F:F,F242),0)</f>
        <v/>
      </c>
      <c r="M242" s="11">
        <f>IFERROR(1 - PERCENTRANK(G:G,G242),0)</f>
        <v/>
      </c>
      <c r="N242" s="11">
        <f>IFERROR(1 - PERCENTRANK(H:H,H242),0)</f>
        <v/>
      </c>
      <c r="O242" s="11">
        <f>IFERROR(PERCENTRANK(I:I,I242),0)</f>
        <v/>
      </c>
      <c r="P242" s="11">
        <f>IFERROR(1 - PERCENTRANK(J:J,J242),0)</f>
        <v/>
      </c>
      <c r="Q242" s="11">
        <f>IFERROR(PERCENTRANK(K:K,K242),0)</f>
        <v/>
      </c>
      <c r="R242" s="11">
        <f>L242*weight1+M242*weight2+N242*weight3+O242*weight4+P242*weight5+Q242*weight6</f>
        <v/>
      </c>
    </row>
    <row r="243" spans="1:18">
      <c r="A243" s="14">
        <f>RANK(R243,R:R)</f>
        <v/>
      </c>
      <c r="C243">
        <f>VLOOKUP(B243,'Input - companies list'!B:L,2,FALSE)</f>
        <v/>
      </c>
      <c r="D243">
        <f>VLOOKUP(B243,'Input - companies list'!B:L,11,FALSE)</f>
        <v/>
      </c>
      <c r="E243">
        <f>VLOOKUP(B243,'Input - companies list'!B:E,4,FALSE)</f>
        <v/>
      </c>
      <c r="F243" s="1">
        <f>SUMIFS('Input - target event report'!H:H,'Input - target event report'!B:B,B243,'Input - target event report'!D:D, "Private Investment")</f>
        <v/>
      </c>
      <c r="G243" s="30">
        <f>IF(I243&lt;2,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Investment"))/(I243-1))</f>
        <v/>
      </c>
      <c r="H24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3" s="30">
        <f>COUNTIFS('Input - target event report'!B:B,B243,'Input - target event report'!D:D, "Private Investment")</f>
        <v/>
      </c>
      <c r="J243">
        <f>INDEX('Input - companies list'!$1:$10000,MATCH(B243,'Input - companies list'!B:B,0),MATCH("Flow",'Input - companies list'!$1:$1,0 ))</f>
        <v/>
      </c>
      <c r="K243">
        <f>INDEX('Input - companies list'!$1:$10000,MATCH(B243,'Input - companies list'!B:B,0),MATCH("Inter-Cluster Connectivity",'Input - companies list'!$1:$1,0 ))</f>
        <v/>
      </c>
      <c r="L243" s="11">
        <f>IFERROR(PERCENTRANK(F:F,F243),0)</f>
        <v/>
      </c>
      <c r="M243" s="11">
        <f>IFERROR(1 - PERCENTRANK(G:G,G243),0)</f>
        <v/>
      </c>
      <c r="N243" s="11">
        <f>IFERROR(1 - PERCENTRANK(H:H,H243),0)</f>
        <v/>
      </c>
      <c r="O243" s="11">
        <f>IFERROR(PERCENTRANK(I:I,I243),0)</f>
        <v/>
      </c>
      <c r="P243" s="11">
        <f>IFERROR(1 - PERCENTRANK(J:J,J243),0)</f>
        <v/>
      </c>
      <c r="Q243" s="11">
        <f>IFERROR(PERCENTRANK(K:K,K243),0)</f>
        <v/>
      </c>
      <c r="R243" s="11">
        <f>L243*weight1+M243*weight2+N243*weight3+O243*weight4+P243*weight5+Q243*weight6</f>
        <v/>
      </c>
    </row>
    <row r="244" spans="1:18">
      <c r="A244" s="14">
        <f>RANK(R244,R:R)</f>
        <v/>
      </c>
      <c r="C244">
        <f>VLOOKUP(B244,'Input - companies list'!B:L,2,FALSE)</f>
        <v/>
      </c>
      <c r="D244">
        <f>VLOOKUP(B244,'Input - companies list'!B:L,11,FALSE)</f>
        <v/>
      </c>
      <c r="E244">
        <f>VLOOKUP(B244,'Input - companies list'!B:E,4,FALSE)</f>
        <v/>
      </c>
      <c r="F244" s="1">
        <f>SUMIFS('Input - target event report'!H:H,'Input - target event report'!B:B,B244,'Input - target event report'!D:D, "Private Investment")</f>
        <v/>
      </c>
      <c r="G244" s="30">
        <f>IF(I244&lt;2,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Investment"))/(I244-1))</f>
        <v/>
      </c>
      <c r="H24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4" s="30">
        <f>COUNTIFS('Input - target event report'!B:B,B244,'Input - target event report'!D:D, "Private Investment")</f>
        <v/>
      </c>
      <c r="J244">
        <f>INDEX('Input - companies list'!$1:$10000,MATCH(B244,'Input - companies list'!B:B,0),MATCH("Flow",'Input - companies list'!$1:$1,0 ))</f>
        <v/>
      </c>
      <c r="K244">
        <f>INDEX('Input - companies list'!$1:$10000,MATCH(B244,'Input - companies list'!B:B,0),MATCH("Inter-Cluster Connectivity",'Input - companies list'!$1:$1,0 ))</f>
        <v/>
      </c>
      <c r="L244" s="11">
        <f>IFERROR(PERCENTRANK(F:F,F244),0)</f>
        <v/>
      </c>
      <c r="M244" s="11">
        <f>IFERROR(1 - PERCENTRANK(G:G,G244),0)</f>
        <v/>
      </c>
      <c r="N244" s="11">
        <f>IFERROR(1 - PERCENTRANK(H:H,H244),0)</f>
        <v/>
      </c>
      <c r="O244" s="11">
        <f>IFERROR(PERCENTRANK(I:I,I244),0)</f>
        <v/>
      </c>
      <c r="P244" s="11">
        <f>IFERROR(1 - PERCENTRANK(J:J,J244),0)</f>
        <v/>
      </c>
      <c r="Q244" s="11">
        <f>IFERROR(PERCENTRANK(K:K,K244),0)</f>
        <v/>
      </c>
      <c r="R244" s="11">
        <f>L244*weight1+M244*weight2+N244*weight3+O244*weight4+P244*weight5+Q244*weight6</f>
        <v/>
      </c>
    </row>
    <row r="245" spans="1:18">
      <c r="A245" s="14">
        <f>RANK(R245,R:R)</f>
        <v/>
      </c>
      <c r="C245">
        <f>VLOOKUP(B245,'Input - companies list'!B:L,2,FALSE)</f>
        <v/>
      </c>
      <c r="D245">
        <f>VLOOKUP(B245,'Input - companies list'!B:L,11,FALSE)</f>
        <v/>
      </c>
      <c r="E245">
        <f>VLOOKUP(B245,'Input - companies list'!B:E,4,FALSE)</f>
        <v/>
      </c>
      <c r="F245" s="1">
        <f>SUMIFS('Input - target event report'!H:H,'Input - target event report'!B:B,B245,'Input - target event report'!D:D, "Private Investment")</f>
        <v/>
      </c>
      <c r="G245" s="30">
        <f>IF(I245&lt;2,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Investment"))/(I245-1))</f>
        <v/>
      </c>
      <c r="H24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5" s="30">
        <f>COUNTIFS('Input - target event report'!B:B,B245,'Input - target event report'!D:D, "Private Investment")</f>
        <v/>
      </c>
      <c r="J245">
        <f>INDEX('Input - companies list'!$1:$10000,MATCH(B245,'Input - companies list'!B:B,0),MATCH("Flow",'Input - companies list'!$1:$1,0 ))</f>
        <v/>
      </c>
      <c r="K245">
        <f>INDEX('Input - companies list'!$1:$10000,MATCH(B245,'Input - companies list'!B:B,0),MATCH("Inter-Cluster Connectivity",'Input - companies list'!$1:$1,0 ))</f>
        <v/>
      </c>
      <c r="L245" s="11">
        <f>IFERROR(PERCENTRANK(F:F,F245),0)</f>
        <v/>
      </c>
      <c r="M245" s="11">
        <f>IFERROR(1 - PERCENTRANK(G:G,G245),0)</f>
        <v/>
      </c>
      <c r="N245" s="11">
        <f>IFERROR(1 - PERCENTRANK(H:H,H245),0)</f>
        <v/>
      </c>
      <c r="O245" s="11">
        <f>IFERROR(PERCENTRANK(I:I,I245),0)</f>
        <v/>
      </c>
      <c r="P245" s="11">
        <f>IFERROR(1 - PERCENTRANK(J:J,J245),0)</f>
        <v/>
      </c>
      <c r="Q245" s="11">
        <f>IFERROR(PERCENTRANK(K:K,K245),0)</f>
        <v/>
      </c>
      <c r="R245" s="11">
        <f>L245*weight1+M245*weight2+N245*weight3+O245*weight4+P245*weight5+Q245*weight6</f>
        <v/>
      </c>
    </row>
    <row r="246" spans="1:18">
      <c r="A246" s="14">
        <f>RANK(R246,R:R)</f>
        <v/>
      </c>
      <c r="C246">
        <f>VLOOKUP(B246,'Input - companies list'!B:L,2,FALSE)</f>
        <v/>
      </c>
      <c r="D246">
        <f>VLOOKUP(B246,'Input - companies list'!B:L,11,FALSE)</f>
        <v/>
      </c>
      <c r="E246">
        <f>VLOOKUP(B246,'Input - companies list'!B:E,4,FALSE)</f>
        <v/>
      </c>
      <c r="F246" s="1">
        <f>SUMIFS('Input - target event report'!H:H,'Input - target event report'!B:B,B246,'Input - target event report'!D:D, "Private Investment")</f>
        <v/>
      </c>
      <c r="G246" s="30">
        <f>IF(I246&lt;2,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Investment"))/(I246-1))</f>
        <v/>
      </c>
      <c r="H24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6" s="30">
        <f>COUNTIFS('Input - target event report'!B:B,B246,'Input - target event report'!D:D, "Private Investment")</f>
        <v/>
      </c>
      <c r="J246">
        <f>INDEX('Input - companies list'!$1:$10000,MATCH(B246,'Input - companies list'!B:B,0),MATCH("Flow",'Input - companies list'!$1:$1,0 ))</f>
        <v/>
      </c>
      <c r="K246">
        <f>INDEX('Input - companies list'!$1:$10000,MATCH(B246,'Input - companies list'!B:B,0),MATCH("Inter-Cluster Connectivity",'Input - companies list'!$1:$1,0 ))</f>
        <v/>
      </c>
      <c r="L246" s="11">
        <f>IFERROR(PERCENTRANK(F:F,F246),0)</f>
        <v/>
      </c>
      <c r="M246" s="11">
        <f>IFERROR(1 - PERCENTRANK(G:G,G246),0)</f>
        <v/>
      </c>
      <c r="N246" s="11">
        <f>IFERROR(1 - PERCENTRANK(H:H,H246),0)</f>
        <v/>
      </c>
      <c r="O246" s="11">
        <f>IFERROR(PERCENTRANK(I:I,I246),0)</f>
        <v/>
      </c>
      <c r="P246" s="11">
        <f>IFERROR(1 - PERCENTRANK(J:J,J246),0)</f>
        <v/>
      </c>
      <c r="Q246" s="11">
        <f>IFERROR(PERCENTRANK(K:K,K246),0)</f>
        <v/>
      </c>
      <c r="R246" s="11">
        <f>L246*weight1+M246*weight2+N246*weight3+O246*weight4+P246*weight5+Q246*weight6</f>
        <v/>
      </c>
    </row>
    <row r="247" spans="1:18">
      <c r="A247" s="14">
        <f>RANK(R247,R:R)</f>
        <v/>
      </c>
      <c r="C247">
        <f>VLOOKUP(B247,'Input - companies list'!B:L,2,FALSE)</f>
        <v/>
      </c>
      <c r="D247">
        <f>VLOOKUP(B247,'Input - companies list'!B:L,11,FALSE)</f>
        <v/>
      </c>
      <c r="E247">
        <f>VLOOKUP(B247,'Input - companies list'!B:E,4,FALSE)</f>
        <v/>
      </c>
      <c r="F247" s="1">
        <f>SUMIFS('Input - target event report'!H:H,'Input - target event report'!B:B,B247,'Input - target event report'!D:D, "Private Investment")</f>
        <v/>
      </c>
      <c r="G247" s="30">
        <f>IF(I247&lt;2,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Investment"))/(I247-1))</f>
        <v/>
      </c>
      <c r="H24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7" s="30">
        <f>COUNTIFS('Input - target event report'!B:B,B247,'Input - target event report'!D:D, "Private Investment")</f>
        <v/>
      </c>
      <c r="J247">
        <f>INDEX('Input - companies list'!$1:$10000,MATCH(B247,'Input - companies list'!B:B,0),MATCH("Flow",'Input - companies list'!$1:$1,0 ))</f>
        <v/>
      </c>
      <c r="K247">
        <f>INDEX('Input - companies list'!$1:$10000,MATCH(B247,'Input - companies list'!B:B,0),MATCH("Inter-Cluster Connectivity",'Input - companies list'!$1:$1,0 ))</f>
        <v/>
      </c>
      <c r="L247" s="11">
        <f>IFERROR(PERCENTRANK(F:F,F247),0)</f>
        <v/>
      </c>
      <c r="M247" s="11">
        <f>IFERROR(1 - PERCENTRANK(G:G,G247),0)</f>
        <v/>
      </c>
      <c r="N247" s="11">
        <f>IFERROR(1 - PERCENTRANK(H:H,H247),0)</f>
        <v/>
      </c>
      <c r="O247" s="11">
        <f>IFERROR(PERCENTRANK(I:I,I247),0)</f>
        <v/>
      </c>
      <c r="P247" s="11">
        <f>IFERROR(1 - PERCENTRANK(J:J,J247),0)</f>
        <v/>
      </c>
      <c r="Q247" s="11">
        <f>IFERROR(PERCENTRANK(K:K,K247),0)</f>
        <v/>
      </c>
      <c r="R247" s="11">
        <f>L247*weight1+M247*weight2+N247*weight3+O247*weight4+P247*weight5+Q247*weight6</f>
        <v/>
      </c>
    </row>
    <row r="248" spans="1:18">
      <c r="A248" s="14">
        <f>RANK(R248,R:R)</f>
        <v/>
      </c>
      <c r="C248">
        <f>VLOOKUP(B248,'Input - companies list'!B:L,2,FALSE)</f>
        <v/>
      </c>
      <c r="D248">
        <f>VLOOKUP(B248,'Input - companies list'!B:L,11,FALSE)</f>
        <v/>
      </c>
      <c r="E248">
        <f>VLOOKUP(B248,'Input - companies list'!B:E,4,FALSE)</f>
        <v/>
      </c>
      <c r="F248" s="1">
        <f>SUMIFS('Input - target event report'!H:H,'Input - target event report'!B:B,B248,'Input - target event report'!D:D, "Private Investment")</f>
        <v/>
      </c>
      <c r="G248" s="30">
        <f>IF(I248&lt;2,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Investment"))/(I248-1))</f>
        <v/>
      </c>
      <c r="H24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8" s="30">
        <f>COUNTIFS('Input - target event report'!B:B,B248,'Input - target event report'!D:D, "Private Investment")</f>
        <v/>
      </c>
      <c r="J248">
        <f>INDEX('Input - companies list'!$1:$10000,MATCH(B248,'Input - companies list'!B:B,0),MATCH("Flow",'Input - companies list'!$1:$1,0 ))</f>
        <v/>
      </c>
      <c r="K248">
        <f>INDEX('Input - companies list'!$1:$10000,MATCH(B248,'Input - companies list'!B:B,0),MATCH("Inter-Cluster Connectivity",'Input - companies list'!$1:$1,0 ))</f>
        <v/>
      </c>
      <c r="L248" s="11">
        <f>IFERROR(PERCENTRANK(F:F,F248),0)</f>
        <v/>
      </c>
      <c r="M248" s="11">
        <f>IFERROR(1 - PERCENTRANK(G:G,G248),0)</f>
        <v/>
      </c>
      <c r="N248" s="11">
        <f>IFERROR(1 - PERCENTRANK(H:H,H248),0)</f>
        <v/>
      </c>
      <c r="O248" s="11">
        <f>IFERROR(PERCENTRANK(I:I,I248),0)</f>
        <v/>
      </c>
      <c r="P248" s="11">
        <f>IFERROR(1 - PERCENTRANK(J:J,J248),0)</f>
        <v/>
      </c>
      <c r="Q248" s="11">
        <f>IFERROR(PERCENTRANK(K:K,K248),0)</f>
        <v/>
      </c>
      <c r="R248" s="11">
        <f>L248*weight1+M248*weight2+N248*weight3+O248*weight4+P248*weight5+Q248*weight6</f>
        <v/>
      </c>
    </row>
    <row r="249" spans="1:18">
      <c r="A249" s="14">
        <f>RANK(R249,R:R)</f>
        <v/>
      </c>
      <c r="C249">
        <f>VLOOKUP(B249,'Input - companies list'!B:L,2,FALSE)</f>
        <v/>
      </c>
      <c r="D249">
        <f>VLOOKUP(B249,'Input - companies list'!B:L,11,FALSE)</f>
        <v/>
      </c>
      <c r="E249">
        <f>VLOOKUP(B249,'Input - companies list'!B:E,4,FALSE)</f>
        <v/>
      </c>
      <c r="F249" s="1">
        <f>SUMIFS('Input - target event report'!H:H,'Input - target event report'!B:B,B249,'Input - target event report'!D:D, "Private Investment")</f>
        <v/>
      </c>
      <c r="G249" s="30">
        <f>IF(I249&lt;2,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Investment"))/(I249-1))</f>
        <v/>
      </c>
      <c r="H24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49" s="30">
        <f>COUNTIFS('Input - target event report'!B:B,B249,'Input - target event report'!D:D, "Private Investment")</f>
        <v/>
      </c>
      <c r="J249">
        <f>INDEX('Input - companies list'!$1:$10000,MATCH(B249,'Input - companies list'!B:B,0),MATCH("Flow",'Input - companies list'!$1:$1,0 ))</f>
        <v/>
      </c>
      <c r="K249">
        <f>INDEX('Input - companies list'!$1:$10000,MATCH(B249,'Input - companies list'!B:B,0),MATCH("Inter-Cluster Connectivity",'Input - companies list'!$1:$1,0 ))</f>
        <v/>
      </c>
      <c r="L249" s="11">
        <f>IFERROR(PERCENTRANK(F:F,F249),0)</f>
        <v/>
      </c>
      <c r="M249" s="11">
        <f>IFERROR(1 - PERCENTRANK(G:G,G249),0)</f>
        <v/>
      </c>
      <c r="N249" s="11">
        <f>IFERROR(1 - PERCENTRANK(H:H,H249),0)</f>
        <v/>
      </c>
      <c r="O249" s="11">
        <f>IFERROR(PERCENTRANK(I:I,I249),0)</f>
        <v/>
      </c>
      <c r="P249" s="11">
        <f>IFERROR(1 - PERCENTRANK(J:J,J249),0)</f>
        <v/>
      </c>
      <c r="Q249" s="11">
        <f>IFERROR(PERCENTRANK(K:K,K249),0)</f>
        <v/>
      </c>
      <c r="R249" s="11">
        <f>L249*weight1+M249*weight2+N249*weight3+O249*weight4+P249*weight5+Q249*weight6</f>
        <v/>
      </c>
    </row>
    <row r="250" spans="1:18">
      <c r="A250" s="14">
        <f>RANK(R250,R:R)</f>
        <v/>
      </c>
      <c r="C250">
        <f>VLOOKUP(B250,'Input - companies list'!B:L,2,FALSE)</f>
        <v/>
      </c>
      <c r="D250">
        <f>VLOOKUP(B250,'Input - companies list'!B:L,11,FALSE)</f>
        <v/>
      </c>
      <c r="E250">
        <f>VLOOKUP(B250,'Input - companies list'!B:E,4,FALSE)</f>
        <v/>
      </c>
      <c r="F250" s="1">
        <f>SUMIFS('Input - target event report'!H:H,'Input - target event report'!B:B,B250,'Input - target event report'!D:D, "Private Investment")</f>
        <v/>
      </c>
      <c r="G250" s="30">
        <f>IF(I250&lt;2,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Investment"))/(I250-1))</f>
        <v/>
      </c>
      <c r="H25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0" s="30">
        <f>COUNTIFS('Input - target event report'!B:B,B250,'Input - target event report'!D:D, "Private Investment")</f>
        <v/>
      </c>
      <c r="J250">
        <f>INDEX('Input - companies list'!$1:$10000,MATCH(B250,'Input - companies list'!B:B,0),MATCH("Flow",'Input - companies list'!$1:$1,0 ))</f>
        <v/>
      </c>
      <c r="K250">
        <f>INDEX('Input - companies list'!$1:$10000,MATCH(B250,'Input - companies list'!B:B,0),MATCH("Inter-Cluster Connectivity",'Input - companies list'!$1:$1,0 ))</f>
        <v/>
      </c>
      <c r="L250" s="11">
        <f>IFERROR(PERCENTRANK(F:F,F250),0)</f>
        <v/>
      </c>
      <c r="M250" s="11">
        <f>IFERROR(1 - PERCENTRANK(G:G,G250),0)</f>
        <v/>
      </c>
      <c r="N250" s="11">
        <f>IFERROR(1 - PERCENTRANK(H:H,H250),0)</f>
        <v/>
      </c>
      <c r="O250" s="11">
        <f>IFERROR(PERCENTRANK(I:I,I250),0)</f>
        <v/>
      </c>
      <c r="P250" s="11">
        <f>IFERROR(1 - PERCENTRANK(J:J,J250),0)</f>
        <v/>
      </c>
      <c r="Q250" s="11">
        <f>IFERROR(PERCENTRANK(K:K,K250),0)</f>
        <v/>
      </c>
      <c r="R250" s="11">
        <f>L250*weight1+M250*weight2+N250*weight3+O250*weight4+P250*weight5+Q250*weight6</f>
        <v/>
      </c>
    </row>
    <row r="251" spans="1:18">
      <c r="A251" s="14">
        <f>RANK(R251,R:R)</f>
        <v/>
      </c>
      <c r="C251">
        <f>VLOOKUP(B251,'Input - companies list'!B:L,2,FALSE)</f>
        <v/>
      </c>
      <c r="D251">
        <f>VLOOKUP(B251,'Input - companies list'!B:L,11,FALSE)</f>
        <v/>
      </c>
      <c r="E251">
        <f>VLOOKUP(B251,'Input - companies list'!B:E,4,FALSE)</f>
        <v/>
      </c>
      <c r="F251" s="1">
        <f>SUMIFS('Input - target event report'!H:H,'Input - target event report'!B:B,B251,'Input - target event report'!D:D, "Private Investment")</f>
        <v/>
      </c>
      <c r="G251" s="30">
        <f>IF(I251&lt;2,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Investment"))/(I251-1))</f>
        <v/>
      </c>
      <c r="H25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1" s="30">
        <f>COUNTIFS('Input - target event report'!B:B,B251,'Input - target event report'!D:D, "Private Investment")</f>
        <v/>
      </c>
      <c r="J251">
        <f>INDEX('Input - companies list'!$1:$10000,MATCH(B251,'Input - companies list'!B:B,0),MATCH("Flow",'Input - companies list'!$1:$1,0 ))</f>
        <v/>
      </c>
      <c r="K251">
        <f>INDEX('Input - companies list'!$1:$10000,MATCH(B251,'Input - companies list'!B:B,0),MATCH("Inter-Cluster Connectivity",'Input - companies list'!$1:$1,0 ))</f>
        <v/>
      </c>
      <c r="L251" s="11">
        <f>IFERROR(PERCENTRANK(F:F,F251),0)</f>
        <v/>
      </c>
      <c r="M251" s="11">
        <f>IFERROR(1 - PERCENTRANK(G:G,G251),0)</f>
        <v/>
      </c>
      <c r="N251" s="11">
        <f>IFERROR(1 - PERCENTRANK(H:H,H251),0)</f>
        <v/>
      </c>
      <c r="O251" s="11">
        <f>IFERROR(PERCENTRANK(I:I,I251),0)</f>
        <v/>
      </c>
      <c r="P251" s="11">
        <f>IFERROR(1 - PERCENTRANK(J:J,J251),0)</f>
        <v/>
      </c>
      <c r="Q251" s="11">
        <f>IFERROR(PERCENTRANK(K:K,K251),0)</f>
        <v/>
      </c>
      <c r="R251" s="11">
        <f>L251*weight1+M251*weight2+N251*weight3+O251*weight4+P251*weight5+Q251*weight6</f>
        <v/>
      </c>
    </row>
    <row r="252" spans="1:18">
      <c r="A252" s="14">
        <f>RANK(R252,R:R)</f>
        <v/>
      </c>
      <c r="C252">
        <f>VLOOKUP(B252,'Input - companies list'!B:L,2,FALSE)</f>
        <v/>
      </c>
      <c r="D252">
        <f>VLOOKUP(B252,'Input - companies list'!B:L,11,FALSE)</f>
        <v/>
      </c>
      <c r="E252">
        <f>VLOOKUP(B252,'Input - companies list'!B:E,4,FALSE)</f>
        <v/>
      </c>
      <c r="F252" s="1">
        <f>SUMIFS('Input - target event report'!H:H,'Input - target event report'!B:B,B252,'Input - target event report'!D:D, "Private Investment")</f>
        <v/>
      </c>
      <c r="G252" s="30">
        <f>IF(I252&lt;2,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Investment"))/(I252-1))</f>
        <v/>
      </c>
      <c r="H25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2" s="30">
        <f>COUNTIFS('Input - target event report'!B:B,B252,'Input - target event report'!D:D, "Private Investment")</f>
        <v/>
      </c>
      <c r="J252">
        <f>INDEX('Input - companies list'!$1:$10000,MATCH(B252,'Input - companies list'!B:B,0),MATCH("Flow",'Input - companies list'!$1:$1,0 ))</f>
        <v/>
      </c>
      <c r="K252">
        <f>INDEX('Input - companies list'!$1:$10000,MATCH(B252,'Input - companies list'!B:B,0),MATCH("Inter-Cluster Connectivity",'Input - companies list'!$1:$1,0 ))</f>
        <v/>
      </c>
      <c r="L252" s="11">
        <f>IFERROR(PERCENTRANK(F:F,F252),0)</f>
        <v/>
      </c>
      <c r="M252" s="11">
        <f>IFERROR(1 - PERCENTRANK(G:G,G252),0)</f>
        <v/>
      </c>
      <c r="N252" s="11">
        <f>IFERROR(1 - PERCENTRANK(H:H,H252),0)</f>
        <v/>
      </c>
      <c r="O252" s="11">
        <f>IFERROR(PERCENTRANK(I:I,I252),0)</f>
        <v/>
      </c>
      <c r="P252" s="11">
        <f>IFERROR(1 - PERCENTRANK(J:J,J252),0)</f>
        <v/>
      </c>
      <c r="Q252" s="11">
        <f>IFERROR(PERCENTRANK(K:K,K252),0)</f>
        <v/>
      </c>
      <c r="R252" s="11">
        <f>L252*weight1+M252*weight2+N252*weight3+O252*weight4+P252*weight5+Q252*weight6</f>
        <v/>
      </c>
    </row>
    <row r="253" spans="1:18">
      <c r="A253" s="14">
        <f>RANK(R253,R:R)</f>
        <v/>
      </c>
      <c r="C253">
        <f>VLOOKUP(B253,'Input - companies list'!B:L,2,FALSE)</f>
        <v/>
      </c>
      <c r="D253">
        <f>VLOOKUP(B253,'Input - companies list'!B:L,11,FALSE)</f>
        <v/>
      </c>
      <c r="E253">
        <f>VLOOKUP(B253,'Input - companies list'!B:E,4,FALSE)</f>
        <v/>
      </c>
      <c r="F253" s="1">
        <f>SUMIFS('Input - target event report'!H:H,'Input - target event report'!B:B,B253,'Input - target event report'!D:D, "Private Investment")</f>
        <v/>
      </c>
      <c r="G253" s="30">
        <f>IF(I253&lt;2,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Investment"))/(I253-1))</f>
        <v/>
      </c>
      <c r="H25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3" s="30">
        <f>COUNTIFS('Input - target event report'!B:B,B253,'Input - target event report'!D:D, "Private Investment")</f>
        <v/>
      </c>
      <c r="J253">
        <f>INDEX('Input - companies list'!$1:$10000,MATCH(B253,'Input - companies list'!B:B,0),MATCH("Flow",'Input - companies list'!$1:$1,0 ))</f>
        <v/>
      </c>
      <c r="K253">
        <f>INDEX('Input - companies list'!$1:$10000,MATCH(B253,'Input - companies list'!B:B,0),MATCH("Inter-Cluster Connectivity",'Input - companies list'!$1:$1,0 ))</f>
        <v/>
      </c>
      <c r="L253" s="11">
        <f>IFERROR(PERCENTRANK(F:F,F253),0)</f>
        <v/>
      </c>
      <c r="M253" s="11">
        <f>IFERROR(1 - PERCENTRANK(G:G,G253),0)</f>
        <v/>
      </c>
      <c r="N253" s="11">
        <f>IFERROR(1 - PERCENTRANK(H:H,H253),0)</f>
        <v/>
      </c>
      <c r="O253" s="11">
        <f>IFERROR(PERCENTRANK(I:I,I253),0)</f>
        <v/>
      </c>
      <c r="P253" s="11">
        <f>IFERROR(1 - PERCENTRANK(J:J,J253),0)</f>
        <v/>
      </c>
      <c r="Q253" s="11">
        <f>IFERROR(PERCENTRANK(K:K,K253),0)</f>
        <v/>
      </c>
      <c r="R253" s="11">
        <f>L253*weight1+M253*weight2+N253*weight3+O253*weight4+P253*weight5+Q253*weight6</f>
        <v/>
      </c>
    </row>
    <row r="254" spans="1:18">
      <c r="A254" s="14">
        <f>RANK(R254,R:R)</f>
        <v/>
      </c>
      <c r="C254">
        <f>VLOOKUP(B254,'Input - companies list'!B:L,2,FALSE)</f>
        <v/>
      </c>
      <c r="D254">
        <f>VLOOKUP(B254,'Input - companies list'!B:L,11,FALSE)</f>
        <v/>
      </c>
      <c r="E254">
        <f>VLOOKUP(B254,'Input - companies list'!B:E,4,FALSE)</f>
        <v/>
      </c>
      <c r="F254" s="1">
        <f>SUMIFS('Input - target event report'!H:H,'Input - target event report'!B:B,B254,'Input - target event report'!D:D, "Private Investment")</f>
        <v/>
      </c>
      <c r="G254" s="30">
        <f>IF(I254&lt;2,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Investment"))/(I254-1))</f>
        <v/>
      </c>
      <c r="H25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4" s="30">
        <f>COUNTIFS('Input - target event report'!B:B,B254,'Input - target event report'!D:D, "Private Investment")</f>
        <v/>
      </c>
      <c r="J254">
        <f>INDEX('Input - companies list'!$1:$10000,MATCH(B254,'Input - companies list'!B:B,0),MATCH("Flow",'Input - companies list'!$1:$1,0 ))</f>
        <v/>
      </c>
      <c r="K254">
        <f>INDEX('Input - companies list'!$1:$10000,MATCH(B254,'Input - companies list'!B:B,0),MATCH("Inter-Cluster Connectivity",'Input - companies list'!$1:$1,0 ))</f>
        <v/>
      </c>
      <c r="L254" s="11">
        <f>IFERROR(PERCENTRANK(F:F,F254),0)</f>
        <v/>
      </c>
      <c r="M254" s="11">
        <f>IFERROR(1 - PERCENTRANK(G:G,G254),0)</f>
        <v/>
      </c>
      <c r="N254" s="11">
        <f>IFERROR(1 - PERCENTRANK(H:H,H254),0)</f>
        <v/>
      </c>
      <c r="O254" s="11">
        <f>IFERROR(PERCENTRANK(I:I,I254),0)</f>
        <v/>
      </c>
      <c r="P254" s="11">
        <f>IFERROR(1 - PERCENTRANK(J:J,J254),0)</f>
        <v/>
      </c>
      <c r="Q254" s="11">
        <f>IFERROR(PERCENTRANK(K:K,K254),0)</f>
        <v/>
      </c>
      <c r="R254" s="11">
        <f>L254*weight1+M254*weight2+N254*weight3+O254*weight4+P254*weight5+Q254*weight6</f>
        <v/>
      </c>
    </row>
    <row r="255" spans="1:18">
      <c r="A255" s="14">
        <f>RANK(R255,R:R)</f>
        <v/>
      </c>
      <c r="C255">
        <f>VLOOKUP(B255,'Input - companies list'!B:L,2,FALSE)</f>
        <v/>
      </c>
      <c r="D255">
        <f>VLOOKUP(B255,'Input - companies list'!B:L,11,FALSE)</f>
        <v/>
      </c>
      <c r="E255">
        <f>VLOOKUP(B255,'Input - companies list'!B:E,4,FALSE)</f>
        <v/>
      </c>
      <c r="F255" s="1">
        <f>SUMIFS('Input - target event report'!H:H,'Input - target event report'!B:B,B255,'Input - target event report'!D:D, "Private Investment")</f>
        <v/>
      </c>
      <c r="G255" s="30">
        <f>IF(I255&lt;2,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Investment"))/(I255-1))</f>
        <v/>
      </c>
      <c r="H25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5" s="30">
        <f>COUNTIFS('Input - target event report'!B:B,B255,'Input - target event report'!D:D, "Private Investment")</f>
        <v/>
      </c>
      <c r="J255">
        <f>INDEX('Input - companies list'!$1:$10000,MATCH(B255,'Input - companies list'!B:B,0),MATCH("Flow",'Input - companies list'!$1:$1,0 ))</f>
        <v/>
      </c>
      <c r="K255">
        <f>INDEX('Input - companies list'!$1:$10000,MATCH(B255,'Input - companies list'!B:B,0),MATCH("Inter-Cluster Connectivity",'Input - companies list'!$1:$1,0 ))</f>
        <v/>
      </c>
      <c r="L255" s="11">
        <f>IFERROR(PERCENTRANK(F:F,F255),0)</f>
        <v/>
      </c>
      <c r="M255" s="11">
        <f>IFERROR(1 - PERCENTRANK(G:G,G255),0)</f>
        <v/>
      </c>
      <c r="N255" s="11">
        <f>IFERROR(1 - PERCENTRANK(H:H,H255),0)</f>
        <v/>
      </c>
      <c r="O255" s="11">
        <f>IFERROR(PERCENTRANK(I:I,I255),0)</f>
        <v/>
      </c>
      <c r="P255" s="11">
        <f>IFERROR(1 - PERCENTRANK(J:J,J255),0)</f>
        <v/>
      </c>
      <c r="Q255" s="11">
        <f>IFERROR(PERCENTRANK(K:K,K255),0)</f>
        <v/>
      </c>
      <c r="R255" s="11">
        <f>L255*weight1+M255*weight2+N255*weight3+O255*weight4+P255*weight5+Q255*weight6</f>
        <v/>
      </c>
    </row>
    <row r="256" spans="1:18">
      <c r="A256" s="14">
        <f>RANK(R256,R:R)</f>
        <v/>
      </c>
      <c r="C256">
        <f>VLOOKUP(B256,'Input - companies list'!B:L,2,FALSE)</f>
        <v/>
      </c>
      <c r="D256">
        <f>VLOOKUP(B256,'Input - companies list'!B:L,11,FALSE)</f>
        <v/>
      </c>
      <c r="E256">
        <f>VLOOKUP(B256,'Input - companies list'!B:E,4,FALSE)</f>
        <v/>
      </c>
      <c r="F256" s="1">
        <f>SUMIFS('Input - target event report'!H:H,'Input - target event report'!B:B,B256,'Input - target event report'!D:D, "Private Investment")</f>
        <v/>
      </c>
      <c r="G256" s="30">
        <f>IF(I256&lt;2,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Investment"))/(I256-1))</f>
        <v/>
      </c>
      <c r="H25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6" s="30">
        <f>COUNTIFS('Input - target event report'!B:B,B256,'Input - target event report'!D:D, "Private Investment")</f>
        <v/>
      </c>
      <c r="J256">
        <f>INDEX('Input - companies list'!$1:$10000,MATCH(B256,'Input - companies list'!B:B,0),MATCH("Flow",'Input - companies list'!$1:$1,0 ))</f>
        <v/>
      </c>
      <c r="K256">
        <f>INDEX('Input - companies list'!$1:$10000,MATCH(B256,'Input - companies list'!B:B,0),MATCH("Inter-Cluster Connectivity",'Input - companies list'!$1:$1,0 ))</f>
        <v/>
      </c>
      <c r="L256" s="11">
        <f>IFERROR(PERCENTRANK(F:F,F256),0)</f>
        <v/>
      </c>
      <c r="M256" s="11">
        <f>IFERROR(1 - PERCENTRANK(G:G,G256),0)</f>
        <v/>
      </c>
      <c r="N256" s="11">
        <f>IFERROR(1 - PERCENTRANK(H:H,H256),0)</f>
        <v/>
      </c>
      <c r="O256" s="11">
        <f>IFERROR(PERCENTRANK(I:I,I256),0)</f>
        <v/>
      </c>
      <c r="P256" s="11">
        <f>IFERROR(1 - PERCENTRANK(J:J,J256),0)</f>
        <v/>
      </c>
      <c r="Q256" s="11">
        <f>IFERROR(PERCENTRANK(K:K,K256),0)</f>
        <v/>
      </c>
      <c r="R256" s="11">
        <f>L256*weight1+M256*weight2+N256*weight3+O256*weight4+P256*weight5+Q256*weight6</f>
        <v/>
      </c>
    </row>
    <row r="257" spans="1:18">
      <c r="A257" s="14">
        <f>RANK(R257,R:R)</f>
        <v/>
      </c>
      <c r="C257">
        <f>VLOOKUP(B257,'Input - companies list'!B:L,2,FALSE)</f>
        <v/>
      </c>
      <c r="D257">
        <f>VLOOKUP(B257,'Input - companies list'!B:L,11,FALSE)</f>
        <v/>
      </c>
      <c r="E257">
        <f>VLOOKUP(B257,'Input - companies list'!B:E,4,FALSE)</f>
        <v/>
      </c>
      <c r="F257" s="1">
        <f>SUMIFS('Input - target event report'!H:H,'Input - target event report'!B:B,B257,'Input - target event report'!D:D, "Private Investment")</f>
        <v/>
      </c>
      <c r="G257" s="30">
        <f>IF(I257&lt;2,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Investment"))/(I257-1))</f>
        <v/>
      </c>
      <c r="H25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7" s="30">
        <f>COUNTIFS('Input - target event report'!B:B,B257,'Input - target event report'!D:D, "Private Investment")</f>
        <v/>
      </c>
      <c r="J257">
        <f>INDEX('Input - companies list'!$1:$10000,MATCH(B257,'Input - companies list'!B:B,0),MATCH("Flow",'Input - companies list'!$1:$1,0 ))</f>
        <v/>
      </c>
      <c r="K257">
        <f>INDEX('Input - companies list'!$1:$10000,MATCH(B257,'Input - companies list'!B:B,0),MATCH("Inter-Cluster Connectivity",'Input - companies list'!$1:$1,0 ))</f>
        <v/>
      </c>
      <c r="L257" s="11">
        <f>IFERROR(PERCENTRANK(F:F,F257),0)</f>
        <v/>
      </c>
      <c r="M257" s="11">
        <f>IFERROR(1 - PERCENTRANK(G:G,G257),0)</f>
        <v/>
      </c>
      <c r="N257" s="11">
        <f>IFERROR(1 - PERCENTRANK(H:H,H257),0)</f>
        <v/>
      </c>
      <c r="O257" s="11">
        <f>IFERROR(PERCENTRANK(I:I,I257),0)</f>
        <v/>
      </c>
      <c r="P257" s="11">
        <f>IFERROR(1 - PERCENTRANK(J:J,J257),0)</f>
        <v/>
      </c>
      <c r="Q257" s="11">
        <f>IFERROR(PERCENTRANK(K:K,K257),0)</f>
        <v/>
      </c>
      <c r="R257" s="11">
        <f>L257*weight1+M257*weight2+N257*weight3+O257*weight4+P257*weight5+Q257*weight6</f>
        <v/>
      </c>
    </row>
    <row r="258" spans="1:18">
      <c r="A258" s="14">
        <f>RANK(R258,R:R)</f>
        <v/>
      </c>
      <c r="C258">
        <f>VLOOKUP(B258,'Input - companies list'!B:L,2,FALSE)</f>
        <v/>
      </c>
      <c r="D258">
        <f>VLOOKUP(B258,'Input - companies list'!B:L,11,FALSE)</f>
        <v/>
      </c>
      <c r="E258">
        <f>VLOOKUP(B258,'Input - companies list'!B:E,4,FALSE)</f>
        <v/>
      </c>
      <c r="F258" s="1">
        <f>SUMIFS('Input - target event report'!H:H,'Input - target event report'!B:B,B258,'Input - target event report'!D:D, "Private Investment")</f>
        <v/>
      </c>
      <c r="G258" s="30">
        <f>IF(I258&lt;2,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Investment"))/(I258-1))</f>
        <v/>
      </c>
      <c r="H25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8" s="30">
        <f>COUNTIFS('Input - target event report'!B:B,B258,'Input - target event report'!D:D, "Private Investment")</f>
        <v/>
      </c>
      <c r="J258">
        <f>INDEX('Input - companies list'!$1:$10000,MATCH(B258,'Input - companies list'!B:B,0),MATCH("Flow",'Input - companies list'!$1:$1,0 ))</f>
        <v/>
      </c>
      <c r="K258">
        <f>INDEX('Input - companies list'!$1:$10000,MATCH(B258,'Input - companies list'!B:B,0),MATCH("Inter-Cluster Connectivity",'Input - companies list'!$1:$1,0 ))</f>
        <v/>
      </c>
      <c r="L258" s="11">
        <f>IFERROR(PERCENTRANK(F:F,F258),0)</f>
        <v/>
      </c>
      <c r="M258" s="11">
        <f>IFERROR(1 - PERCENTRANK(G:G,G258),0)</f>
        <v/>
      </c>
      <c r="N258" s="11">
        <f>IFERROR(1 - PERCENTRANK(H:H,H258),0)</f>
        <v/>
      </c>
      <c r="O258" s="11">
        <f>IFERROR(PERCENTRANK(I:I,I258),0)</f>
        <v/>
      </c>
      <c r="P258" s="11">
        <f>IFERROR(1 - PERCENTRANK(J:J,J258),0)</f>
        <v/>
      </c>
      <c r="Q258" s="11">
        <f>IFERROR(PERCENTRANK(K:K,K258),0)</f>
        <v/>
      </c>
      <c r="R258" s="11">
        <f>L258*weight1+M258*weight2+N258*weight3+O258*weight4+P258*weight5+Q258*weight6</f>
        <v/>
      </c>
    </row>
    <row r="259" spans="1:18">
      <c r="A259" s="14">
        <f>RANK(R259,R:R)</f>
        <v/>
      </c>
      <c r="C259">
        <f>VLOOKUP(B259,'Input - companies list'!B:L,2,FALSE)</f>
        <v/>
      </c>
      <c r="D259">
        <f>VLOOKUP(B259,'Input - companies list'!B:L,11,FALSE)</f>
        <v/>
      </c>
      <c r="E259">
        <f>VLOOKUP(B259,'Input - companies list'!B:E,4,FALSE)</f>
        <v/>
      </c>
      <c r="F259" s="1">
        <f>SUMIFS('Input - target event report'!H:H,'Input - target event report'!B:B,B259,'Input - target event report'!D:D, "Private Investment")</f>
        <v/>
      </c>
      <c r="G259" s="30">
        <f>IF(I259&lt;2,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Investment"))/(I259-1))</f>
        <v/>
      </c>
      <c r="H25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59" s="30">
        <f>COUNTIFS('Input - target event report'!B:B,B259,'Input - target event report'!D:D, "Private Investment")</f>
        <v/>
      </c>
      <c r="J259">
        <f>INDEX('Input - companies list'!$1:$10000,MATCH(B259,'Input - companies list'!B:B,0),MATCH("Flow",'Input - companies list'!$1:$1,0 ))</f>
        <v/>
      </c>
      <c r="K259">
        <f>INDEX('Input - companies list'!$1:$10000,MATCH(B259,'Input - companies list'!B:B,0),MATCH("Inter-Cluster Connectivity",'Input - companies list'!$1:$1,0 ))</f>
        <v/>
      </c>
      <c r="L259" s="11">
        <f>IFERROR(PERCENTRANK(F:F,F259),0)</f>
        <v/>
      </c>
      <c r="M259" s="11">
        <f>IFERROR(1 - PERCENTRANK(G:G,G259),0)</f>
        <v/>
      </c>
      <c r="N259" s="11">
        <f>IFERROR(1 - PERCENTRANK(H:H,H259),0)</f>
        <v/>
      </c>
      <c r="O259" s="11">
        <f>IFERROR(PERCENTRANK(I:I,I259),0)</f>
        <v/>
      </c>
      <c r="P259" s="11">
        <f>IFERROR(1 - PERCENTRANK(J:J,J259),0)</f>
        <v/>
      </c>
      <c r="Q259" s="11">
        <f>IFERROR(PERCENTRANK(K:K,K259),0)</f>
        <v/>
      </c>
      <c r="R259" s="11">
        <f>L259*weight1+M259*weight2+N259*weight3+O259*weight4+P259*weight5+Q259*weight6</f>
        <v/>
      </c>
    </row>
    <row r="260" spans="1:18">
      <c r="A260" s="14">
        <f>RANK(R260,R:R)</f>
        <v/>
      </c>
      <c r="C260">
        <f>VLOOKUP(B260,'Input - companies list'!B:L,2,FALSE)</f>
        <v/>
      </c>
      <c r="D260">
        <f>VLOOKUP(B260,'Input - companies list'!B:L,11,FALSE)</f>
        <v/>
      </c>
      <c r="E260">
        <f>VLOOKUP(B260,'Input - companies list'!B:E,4,FALSE)</f>
        <v/>
      </c>
      <c r="F260" s="1">
        <f>SUMIFS('Input - target event report'!H:H,'Input - target event report'!B:B,B260,'Input - target event report'!D:D, "Private Investment")</f>
        <v/>
      </c>
      <c r="G260" s="30">
        <f>IF(I260&lt;2,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Investment"))/(I260-1))</f>
        <v/>
      </c>
      <c r="H26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0" s="30">
        <f>COUNTIFS('Input - target event report'!B:B,B260,'Input - target event report'!D:D, "Private Investment")</f>
        <v/>
      </c>
      <c r="J260">
        <f>INDEX('Input - companies list'!$1:$10000,MATCH(B260,'Input - companies list'!B:B,0),MATCH("Flow",'Input - companies list'!$1:$1,0 ))</f>
        <v/>
      </c>
      <c r="K260">
        <f>INDEX('Input - companies list'!$1:$10000,MATCH(B260,'Input - companies list'!B:B,0),MATCH("Inter-Cluster Connectivity",'Input - companies list'!$1:$1,0 ))</f>
        <v/>
      </c>
      <c r="L260" s="11">
        <f>IFERROR(PERCENTRANK(F:F,F260),0)</f>
        <v/>
      </c>
      <c r="M260" s="11">
        <f>IFERROR(1 - PERCENTRANK(G:G,G260),0)</f>
        <v/>
      </c>
      <c r="N260" s="11">
        <f>IFERROR(1 - PERCENTRANK(H:H,H260),0)</f>
        <v/>
      </c>
      <c r="O260" s="11">
        <f>IFERROR(PERCENTRANK(I:I,I260),0)</f>
        <v/>
      </c>
      <c r="P260" s="11">
        <f>IFERROR(1 - PERCENTRANK(J:J,J260),0)</f>
        <v/>
      </c>
      <c r="Q260" s="11">
        <f>IFERROR(PERCENTRANK(K:K,K260),0)</f>
        <v/>
      </c>
      <c r="R260" s="11">
        <f>L260*weight1+M260*weight2+N260*weight3+O260*weight4+P260*weight5+Q260*weight6</f>
        <v/>
      </c>
    </row>
    <row r="261" spans="1:18">
      <c r="A261" s="14">
        <f>RANK(R261,R:R)</f>
        <v/>
      </c>
      <c r="B261" s="2" t="n"/>
      <c r="C261">
        <f>VLOOKUP(B261,'Input - companies list'!B:L,2,FALSE)</f>
        <v/>
      </c>
      <c r="D261">
        <f>VLOOKUP(B261,'Input - companies list'!B:L,11,FALSE)</f>
        <v/>
      </c>
      <c r="E261">
        <f>VLOOKUP(B261,'Input - companies list'!B:E,4,FALSE)</f>
        <v/>
      </c>
      <c r="F261" s="1">
        <f>SUMIFS('Input - target event report'!H:H,'Input - target event report'!B:B,B261,'Input - target event report'!D:D, "Private Investment")</f>
        <v/>
      </c>
      <c r="G261" s="30">
        <f>IF(I261&lt;2,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Investment"))/(I261-1))</f>
        <v/>
      </c>
      <c r="H26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1" s="30">
        <f>COUNTIFS('Input - target event report'!B:B,B261,'Input - target event report'!D:D, "Private Investment")</f>
        <v/>
      </c>
      <c r="J261">
        <f>INDEX('Input - companies list'!$1:$10000,MATCH(B261,'Input - companies list'!B:B,0),MATCH("Flow",'Input - companies list'!$1:$1,0 ))</f>
        <v/>
      </c>
      <c r="K261">
        <f>INDEX('Input - companies list'!$1:$10000,MATCH(B261,'Input - companies list'!B:B,0),MATCH("Inter-Cluster Connectivity",'Input - companies list'!$1:$1,0 ))</f>
        <v/>
      </c>
      <c r="L261" s="11">
        <f>IFERROR(PERCENTRANK(F:F,F261),0)</f>
        <v/>
      </c>
      <c r="M261" s="11">
        <f>IFERROR(1 - PERCENTRANK(G:G,G261),0)</f>
        <v/>
      </c>
      <c r="N261" s="11">
        <f>IFERROR(1 - PERCENTRANK(H:H,H261),0)</f>
        <v/>
      </c>
      <c r="O261" s="11">
        <f>IFERROR(PERCENTRANK(I:I,I261),0)</f>
        <v/>
      </c>
      <c r="P261" s="11">
        <f>IFERROR(1 - PERCENTRANK(J:J,J261),0)</f>
        <v/>
      </c>
      <c r="Q261" s="11">
        <f>IFERROR(PERCENTRANK(K:K,K261),0)</f>
        <v/>
      </c>
      <c r="R261" s="11">
        <f>L261*weight1+M261*weight2+N261*weight3+O261*weight4+P261*weight5+Q261*weight6</f>
        <v/>
      </c>
    </row>
    <row r="262" spans="1:18">
      <c r="A262" s="14">
        <f>RANK(R262,R:R)</f>
        <v/>
      </c>
      <c r="C262">
        <f>VLOOKUP(B262,'Input - companies list'!B:L,2,FALSE)</f>
        <v/>
      </c>
      <c r="D262">
        <f>VLOOKUP(B262,'Input - companies list'!B:L,11,FALSE)</f>
        <v/>
      </c>
      <c r="E262">
        <f>VLOOKUP(B262,'Input - companies list'!B:E,4,FALSE)</f>
        <v/>
      </c>
      <c r="F262" s="1">
        <f>SUMIFS('Input - target event report'!H:H,'Input - target event report'!B:B,B262,'Input - target event report'!D:D, "Private Investment")</f>
        <v/>
      </c>
      <c r="G262" s="30">
        <f>IF(I262&lt;2,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Investment"))/(I262-1))</f>
        <v/>
      </c>
      <c r="H26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2" s="30">
        <f>COUNTIFS('Input - target event report'!B:B,B262,'Input - target event report'!D:D, "Private Investment")</f>
        <v/>
      </c>
      <c r="J262">
        <f>INDEX('Input - companies list'!$1:$10000,MATCH(B262,'Input - companies list'!B:B,0),MATCH("Flow",'Input - companies list'!$1:$1,0 ))</f>
        <v/>
      </c>
      <c r="K262">
        <f>INDEX('Input - companies list'!$1:$10000,MATCH(B262,'Input - companies list'!B:B,0),MATCH("Inter-Cluster Connectivity",'Input - companies list'!$1:$1,0 ))</f>
        <v/>
      </c>
      <c r="L262" s="11">
        <f>IFERROR(PERCENTRANK(F:F,F262),0)</f>
        <v/>
      </c>
      <c r="M262" s="11">
        <f>IFERROR(1 - PERCENTRANK(G:G,G262),0)</f>
        <v/>
      </c>
      <c r="N262" s="11">
        <f>IFERROR(1 - PERCENTRANK(H:H,H262),0)</f>
        <v/>
      </c>
      <c r="O262" s="11">
        <f>IFERROR(PERCENTRANK(I:I,I262),0)</f>
        <v/>
      </c>
      <c r="P262" s="11">
        <f>IFERROR(1 - PERCENTRANK(J:J,J262),0)</f>
        <v/>
      </c>
      <c r="Q262" s="11">
        <f>IFERROR(PERCENTRANK(K:K,K262),0)</f>
        <v/>
      </c>
      <c r="R262" s="11">
        <f>L262*weight1+M262*weight2+N262*weight3+O262*weight4+P262*weight5+Q262*weight6</f>
        <v/>
      </c>
    </row>
    <row r="263" spans="1:18">
      <c r="A263" s="14">
        <f>RANK(R263,R:R)</f>
        <v/>
      </c>
      <c r="C263">
        <f>VLOOKUP(B263,'Input - companies list'!B:L,2,FALSE)</f>
        <v/>
      </c>
      <c r="D263">
        <f>VLOOKUP(B263,'Input - companies list'!B:L,11,FALSE)</f>
        <v/>
      </c>
      <c r="E263">
        <f>VLOOKUP(B263,'Input - companies list'!B:E,4,FALSE)</f>
        <v/>
      </c>
      <c r="F263" s="1">
        <f>SUMIFS('Input - target event report'!H:H,'Input - target event report'!B:B,B263,'Input - target event report'!D:D, "Private Investment")</f>
        <v/>
      </c>
      <c r="G263" s="30">
        <f>IF(I263&lt;2,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Investment"))/(I263-1))</f>
        <v/>
      </c>
      <c r="H26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3" s="30">
        <f>COUNTIFS('Input - target event report'!B:B,B263,'Input - target event report'!D:D, "Private Investment")</f>
        <v/>
      </c>
      <c r="J263">
        <f>INDEX('Input - companies list'!$1:$10000,MATCH(B263,'Input - companies list'!B:B,0),MATCH("Flow",'Input - companies list'!$1:$1,0 ))</f>
        <v/>
      </c>
      <c r="K263">
        <f>INDEX('Input - companies list'!$1:$10000,MATCH(B263,'Input - companies list'!B:B,0),MATCH("Inter-Cluster Connectivity",'Input - companies list'!$1:$1,0 ))</f>
        <v/>
      </c>
      <c r="L263" s="11">
        <f>IFERROR(PERCENTRANK(F:F,F263),0)</f>
        <v/>
      </c>
      <c r="M263" s="11">
        <f>IFERROR(1 - PERCENTRANK(G:G,G263),0)</f>
        <v/>
      </c>
      <c r="N263" s="11">
        <f>IFERROR(1 - PERCENTRANK(H:H,H263),0)</f>
        <v/>
      </c>
      <c r="O263" s="11">
        <f>IFERROR(PERCENTRANK(I:I,I263),0)</f>
        <v/>
      </c>
      <c r="P263" s="11">
        <f>IFERROR(1 - PERCENTRANK(J:J,J263),0)</f>
        <v/>
      </c>
      <c r="Q263" s="11">
        <f>IFERROR(PERCENTRANK(K:K,K263),0)</f>
        <v/>
      </c>
      <c r="R263" s="11">
        <f>L263*weight1+M263*weight2+N263*weight3+O263*weight4+P263*weight5+Q263*weight6</f>
        <v/>
      </c>
    </row>
    <row r="264" spans="1:18">
      <c r="A264" s="14">
        <f>RANK(R264,R:R)</f>
        <v/>
      </c>
      <c r="B264" s="2" t="n"/>
      <c r="C264">
        <f>VLOOKUP(B264,'Input - companies list'!B:L,2,FALSE)</f>
        <v/>
      </c>
      <c r="D264">
        <f>VLOOKUP(B264,'Input - companies list'!B:L,11,FALSE)</f>
        <v/>
      </c>
      <c r="E264">
        <f>VLOOKUP(B264,'Input - companies list'!B:E,4,FALSE)</f>
        <v/>
      </c>
      <c r="F264" s="1">
        <f>SUMIFS('Input - target event report'!H:H,'Input - target event report'!B:B,B264,'Input - target event report'!D:D, "Private Investment")</f>
        <v/>
      </c>
      <c r="G264" s="30">
        <f>IF(I264&lt;2,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Investment"))/(I264-1))</f>
        <v/>
      </c>
      <c r="H26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4" s="30">
        <f>COUNTIFS('Input - target event report'!B:B,B264,'Input - target event report'!D:D, "Private Investment")</f>
        <v/>
      </c>
      <c r="J264">
        <f>INDEX('Input - companies list'!$1:$10000,MATCH(B264,'Input - companies list'!B:B,0),MATCH("Flow",'Input - companies list'!$1:$1,0 ))</f>
        <v/>
      </c>
      <c r="K264">
        <f>INDEX('Input - companies list'!$1:$10000,MATCH(B264,'Input - companies list'!B:B,0),MATCH("Inter-Cluster Connectivity",'Input - companies list'!$1:$1,0 ))</f>
        <v/>
      </c>
      <c r="L264" s="11">
        <f>IFERROR(PERCENTRANK(F:F,F264),0)</f>
        <v/>
      </c>
      <c r="M264" s="11">
        <f>IFERROR(1 - PERCENTRANK(G:G,G264),0)</f>
        <v/>
      </c>
      <c r="N264" s="11">
        <f>IFERROR(1 - PERCENTRANK(H:H,H264),0)</f>
        <v/>
      </c>
      <c r="O264" s="11">
        <f>IFERROR(PERCENTRANK(I:I,I264),0)</f>
        <v/>
      </c>
      <c r="P264" s="11">
        <f>IFERROR(1 - PERCENTRANK(J:J,J264),0)</f>
        <v/>
      </c>
      <c r="Q264" s="11">
        <f>IFERROR(PERCENTRANK(K:K,K264),0)</f>
        <v/>
      </c>
      <c r="R264" s="11">
        <f>L264*weight1+M264*weight2+N264*weight3+O264*weight4+P264*weight5+Q264*weight6</f>
        <v/>
      </c>
    </row>
    <row r="265" spans="1:18">
      <c r="A265" s="14">
        <f>RANK(R265,R:R)</f>
        <v/>
      </c>
      <c r="C265">
        <f>VLOOKUP(B265,'Input - companies list'!B:L,2,FALSE)</f>
        <v/>
      </c>
      <c r="D265">
        <f>VLOOKUP(B265,'Input - companies list'!B:L,11,FALSE)</f>
        <v/>
      </c>
      <c r="E265">
        <f>VLOOKUP(B265,'Input - companies list'!B:E,4,FALSE)</f>
        <v/>
      </c>
      <c r="F265" s="1">
        <f>SUMIFS('Input - target event report'!H:H,'Input - target event report'!B:B,B265,'Input - target event report'!D:D, "Private Investment")</f>
        <v/>
      </c>
      <c r="G265" s="30">
        <f>IF(I265&lt;2,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Investment"))/(I265-1))</f>
        <v/>
      </c>
      <c r="H26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5" s="30">
        <f>COUNTIFS('Input - target event report'!B:B,B265,'Input - target event report'!D:D, "Private Investment")</f>
        <v/>
      </c>
      <c r="J265">
        <f>INDEX('Input - companies list'!$1:$10000,MATCH(B265,'Input - companies list'!B:B,0),MATCH("Flow",'Input - companies list'!$1:$1,0 ))</f>
        <v/>
      </c>
      <c r="K265">
        <f>INDEX('Input - companies list'!$1:$10000,MATCH(B265,'Input - companies list'!B:B,0),MATCH("Inter-Cluster Connectivity",'Input - companies list'!$1:$1,0 ))</f>
        <v/>
      </c>
      <c r="L265" s="11">
        <f>IFERROR(PERCENTRANK(F:F,F265),0)</f>
        <v/>
      </c>
      <c r="M265" s="11">
        <f>IFERROR(1 - PERCENTRANK(G:G,G265),0)</f>
        <v/>
      </c>
      <c r="N265" s="11">
        <f>IFERROR(1 - PERCENTRANK(H:H,H265),0)</f>
        <v/>
      </c>
      <c r="O265" s="11">
        <f>IFERROR(PERCENTRANK(I:I,I265),0)</f>
        <v/>
      </c>
      <c r="P265" s="11">
        <f>IFERROR(1 - PERCENTRANK(J:J,J265),0)</f>
        <v/>
      </c>
      <c r="Q265" s="11">
        <f>IFERROR(PERCENTRANK(K:K,K265),0)</f>
        <v/>
      </c>
      <c r="R265" s="11">
        <f>L265*weight1+M265*weight2+N265*weight3+O265*weight4+P265*weight5+Q265*weight6</f>
        <v/>
      </c>
    </row>
    <row r="266" spans="1:18">
      <c r="A266" s="14">
        <f>RANK(R266,R:R)</f>
        <v/>
      </c>
      <c r="C266">
        <f>VLOOKUP(B266,'Input - companies list'!B:L,2,FALSE)</f>
        <v/>
      </c>
      <c r="D266">
        <f>VLOOKUP(B266,'Input - companies list'!B:L,11,FALSE)</f>
        <v/>
      </c>
      <c r="E266">
        <f>VLOOKUP(B266,'Input - companies list'!B:E,4,FALSE)</f>
        <v/>
      </c>
      <c r="F266" s="1">
        <f>SUMIFS('Input - target event report'!H:H,'Input - target event report'!B:B,B266,'Input - target event report'!D:D, "Private Investment")</f>
        <v/>
      </c>
      <c r="G266" s="30">
        <f>IF(I266&lt;2,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Investment"))/(I266-1))</f>
        <v/>
      </c>
      <c r="H26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6" s="30">
        <f>COUNTIFS('Input - target event report'!B:B,B266,'Input - target event report'!D:D, "Private Investment")</f>
        <v/>
      </c>
      <c r="J266">
        <f>INDEX('Input - companies list'!$1:$10000,MATCH(B266,'Input - companies list'!B:B,0),MATCH("Flow",'Input - companies list'!$1:$1,0 ))</f>
        <v/>
      </c>
      <c r="K266">
        <f>INDEX('Input - companies list'!$1:$10000,MATCH(B266,'Input - companies list'!B:B,0),MATCH("Inter-Cluster Connectivity",'Input - companies list'!$1:$1,0 ))</f>
        <v/>
      </c>
      <c r="L266" s="11">
        <f>IFERROR(PERCENTRANK(F:F,F266),0)</f>
        <v/>
      </c>
      <c r="M266" s="11">
        <f>IFERROR(1 - PERCENTRANK(G:G,G266),0)</f>
        <v/>
      </c>
      <c r="N266" s="11">
        <f>IFERROR(1 - PERCENTRANK(H:H,H266),0)</f>
        <v/>
      </c>
      <c r="O266" s="11">
        <f>IFERROR(PERCENTRANK(I:I,I266),0)</f>
        <v/>
      </c>
      <c r="P266" s="11">
        <f>IFERROR(1 - PERCENTRANK(J:J,J266),0)</f>
        <v/>
      </c>
      <c r="Q266" s="11">
        <f>IFERROR(PERCENTRANK(K:K,K266),0)</f>
        <v/>
      </c>
      <c r="R266" s="11">
        <f>L266*weight1+M266*weight2+N266*weight3+O266*weight4+P266*weight5+Q266*weight6</f>
        <v/>
      </c>
    </row>
    <row r="267" spans="1:18">
      <c r="A267" s="14">
        <f>RANK(R267,R:R)</f>
        <v/>
      </c>
      <c r="C267">
        <f>VLOOKUP(B267,'Input - companies list'!B:L,2,FALSE)</f>
        <v/>
      </c>
      <c r="D267">
        <f>VLOOKUP(B267,'Input - companies list'!B:L,11,FALSE)</f>
        <v/>
      </c>
      <c r="E267">
        <f>VLOOKUP(B267,'Input - companies list'!B:E,4,FALSE)</f>
        <v/>
      </c>
      <c r="F267" s="1">
        <f>SUMIFS('Input - target event report'!H:H,'Input - target event report'!B:B,B267,'Input - target event report'!D:D, "Private Investment")</f>
        <v/>
      </c>
      <c r="G267" s="30">
        <f>IF(I267&lt;2,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Investment"))/(I267-1))</f>
        <v/>
      </c>
      <c r="H26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7" s="30">
        <f>COUNTIFS('Input - target event report'!B:B,B267,'Input - target event report'!D:D, "Private Investment")</f>
        <v/>
      </c>
      <c r="J267">
        <f>INDEX('Input - companies list'!$1:$10000,MATCH(B267,'Input - companies list'!B:B,0),MATCH("Flow",'Input - companies list'!$1:$1,0 ))</f>
        <v/>
      </c>
      <c r="K267">
        <f>INDEX('Input - companies list'!$1:$10000,MATCH(B267,'Input - companies list'!B:B,0),MATCH("Inter-Cluster Connectivity",'Input - companies list'!$1:$1,0 ))</f>
        <v/>
      </c>
      <c r="L267" s="11">
        <f>IFERROR(PERCENTRANK(F:F,F267),0)</f>
        <v/>
      </c>
      <c r="M267" s="11">
        <f>IFERROR(1 - PERCENTRANK(G:G,G267),0)</f>
        <v/>
      </c>
      <c r="N267" s="11">
        <f>IFERROR(1 - PERCENTRANK(H:H,H267),0)</f>
        <v/>
      </c>
      <c r="O267" s="11">
        <f>IFERROR(PERCENTRANK(I:I,I267),0)</f>
        <v/>
      </c>
      <c r="P267" s="11">
        <f>IFERROR(1 - PERCENTRANK(J:J,J267),0)</f>
        <v/>
      </c>
      <c r="Q267" s="11">
        <f>IFERROR(PERCENTRANK(K:K,K267),0)</f>
        <v/>
      </c>
      <c r="R267" s="11">
        <f>L267*weight1+M267*weight2+N267*weight3+O267*weight4+P267*weight5+Q267*weight6</f>
        <v/>
      </c>
    </row>
    <row r="268" spans="1:18">
      <c r="A268" s="14">
        <f>RANK(R268,R:R)</f>
        <v/>
      </c>
      <c r="C268">
        <f>VLOOKUP(B268,'Input - companies list'!B:L,2,FALSE)</f>
        <v/>
      </c>
      <c r="D268">
        <f>VLOOKUP(B268,'Input - companies list'!B:L,11,FALSE)</f>
        <v/>
      </c>
      <c r="E268">
        <f>VLOOKUP(B268,'Input - companies list'!B:E,4,FALSE)</f>
        <v/>
      </c>
      <c r="F268" s="1">
        <f>SUMIFS('Input - target event report'!H:H,'Input - target event report'!B:B,B268,'Input - target event report'!D:D, "Private Investment")</f>
        <v/>
      </c>
      <c r="G268" s="30">
        <f>IF(I268&lt;2,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Investment"))/(I268-1))</f>
        <v/>
      </c>
      <c r="H26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8" s="30">
        <f>COUNTIFS('Input - target event report'!B:B,B268,'Input - target event report'!D:D, "Private Investment")</f>
        <v/>
      </c>
      <c r="J268">
        <f>INDEX('Input - companies list'!$1:$10000,MATCH(B268,'Input - companies list'!B:B,0),MATCH("Flow",'Input - companies list'!$1:$1,0 ))</f>
        <v/>
      </c>
      <c r="K268">
        <f>INDEX('Input - companies list'!$1:$10000,MATCH(B268,'Input - companies list'!B:B,0),MATCH("Inter-Cluster Connectivity",'Input - companies list'!$1:$1,0 ))</f>
        <v/>
      </c>
      <c r="L268" s="11">
        <f>IFERROR(PERCENTRANK(F:F,F268),0)</f>
        <v/>
      </c>
      <c r="M268" s="11">
        <f>IFERROR(1 - PERCENTRANK(G:G,G268),0)</f>
        <v/>
      </c>
      <c r="N268" s="11">
        <f>IFERROR(1 - PERCENTRANK(H:H,H268),0)</f>
        <v/>
      </c>
      <c r="O268" s="11">
        <f>IFERROR(PERCENTRANK(I:I,I268),0)</f>
        <v/>
      </c>
      <c r="P268" s="11">
        <f>IFERROR(1 - PERCENTRANK(J:J,J268),0)</f>
        <v/>
      </c>
      <c r="Q268" s="11">
        <f>IFERROR(PERCENTRANK(K:K,K268),0)</f>
        <v/>
      </c>
      <c r="R268" s="11">
        <f>L268*weight1+M268*weight2+N268*weight3+O268*weight4+P268*weight5+Q268*weight6</f>
        <v/>
      </c>
    </row>
    <row r="269" spans="1:18">
      <c r="A269" s="14">
        <f>RANK(R269,R:R)</f>
        <v/>
      </c>
      <c r="C269">
        <f>VLOOKUP(B269,'Input - companies list'!B:L,2,FALSE)</f>
        <v/>
      </c>
      <c r="D269">
        <f>VLOOKUP(B269,'Input - companies list'!B:L,11,FALSE)</f>
        <v/>
      </c>
      <c r="E269">
        <f>VLOOKUP(B269,'Input - companies list'!B:E,4,FALSE)</f>
        <v/>
      </c>
      <c r="F269" s="1">
        <f>SUMIFS('Input - target event report'!H:H,'Input - target event report'!B:B,B269,'Input - target event report'!D:D, "Private Investment")</f>
        <v/>
      </c>
      <c r="G269" s="30">
        <f>IF(I269&lt;2,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Investment"))/(I269-1))</f>
        <v/>
      </c>
      <c r="H26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69" s="30">
        <f>COUNTIFS('Input - target event report'!B:B,B269,'Input - target event report'!D:D, "Private Investment")</f>
        <v/>
      </c>
      <c r="J269">
        <f>INDEX('Input - companies list'!$1:$10000,MATCH(B269,'Input - companies list'!B:B,0),MATCH("Flow",'Input - companies list'!$1:$1,0 ))</f>
        <v/>
      </c>
      <c r="K269">
        <f>INDEX('Input - companies list'!$1:$10000,MATCH(B269,'Input - companies list'!B:B,0),MATCH("Inter-Cluster Connectivity",'Input - companies list'!$1:$1,0 ))</f>
        <v/>
      </c>
      <c r="L269" s="11">
        <f>IFERROR(PERCENTRANK(F:F,F269),0)</f>
        <v/>
      </c>
      <c r="M269" s="11">
        <f>IFERROR(1 - PERCENTRANK(G:G,G269),0)</f>
        <v/>
      </c>
      <c r="N269" s="11">
        <f>IFERROR(1 - PERCENTRANK(H:H,H269),0)</f>
        <v/>
      </c>
      <c r="O269" s="11">
        <f>IFERROR(PERCENTRANK(I:I,I269),0)</f>
        <v/>
      </c>
      <c r="P269" s="11">
        <f>IFERROR(1 - PERCENTRANK(J:J,J269),0)</f>
        <v/>
      </c>
      <c r="Q269" s="11">
        <f>IFERROR(PERCENTRANK(K:K,K269),0)</f>
        <v/>
      </c>
      <c r="R269" s="11">
        <f>L269*weight1+M269*weight2+N269*weight3+O269*weight4+P269*weight5+Q269*weight6</f>
        <v/>
      </c>
    </row>
    <row r="270" spans="1:18">
      <c r="A270" s="14">
        <f>RANK(R270,R:R)</f>
        <v/>
      </c>
      <c r="C270">
        <f>VLOOKUP(B270,'Input - companies list'!B:L,2,FALSE)</f>
        <v/>
      </c>
      <c r="D270">
        <f>VLOOKUP(B270,'Input - companies list'!B:L,11,FALSE)</f>
        <v/>
      </c>
      <c r="E270">
        <f>VLOOKUP(B270,'Input - companies list'!B:E,4,FALSE)</f>
        <v/>
      </c>
      <c r="F270" s="1">
        <f>SUMIFS('Input - target event report'!H:H,'Input - target event report'!B:B,B270,'Input - target event report'!D:D, "Private Investment")</f>
        <v/>
      </c>
      <c r="G270" s="30">
        <f>IF(I270&lt;2,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Investment"))/(I270-1))</f>
        <v/>
      </c>
      <c r="H27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0" s="30">
        <f>COUNTIFS('Input - target event report'!B:B,B270,'Input - target event report'!D:D, "Private Investment")</f>
        <v/>
      </c>
      <c r="J270">
        <f>INDEX('Input - companies list'!$1:$10000,MATCH(B270,'Input - companies list'!B:B,0),MATCH("Flow",'Input - companies list'!$1:$1,0 ))</f>
        <v/>
      </c>
      <c r="K270">
        <f>INDEX('Input - companies list'!$1:$10000,MATCH(B270,'Input - companies list'!B:B,0),MATCH("Inter-Cluster Connectivity",'Input - companies list'!$1:$1,0 ))</f>
        <v/>
      </c>
      <c r="L270" s="11">
        <f>IFERROR(PERCENTRANK(F:F,F270),0)</f>
        <v/>
      </c>
      <c r="M270" s="11">
        <f>IFERROR(1 - PERCENTRANK(G:G,G270),0)</f>
        <v/>
      </c>
      <c r="N270" s="11">
        <f>IFERROR(1 - PERCENTRANK(H:H,H270),0)</f>
        <v/>
      </c>
      <c r="O270" s="11">
        <f>IFERROR(PERCENTRANK(I:I,I270),0)</f>
        <v/>
      </c>
      <c r="P270" s="11">
        <f>IFERROR(1 - PERCENTRANK(J:J,J270),0)</f>
        <v/>
      </c>
      <c r="Q270" s="11">
        <f>IFERROR(PERCENTRANK(K:K,K270),0)</f>
        <v/>
      </c>
      <c r="R270" s="11">
        <f>L270*weight1+M270*weight2+N270*weight3+O270*weight4+P270*weight5+Q270*weight6</f>
        <v/>
      </c>
    </row>
    <row r="271" spans="1:18">
      <c r="A271" s="14">
        <f>RANK(R271,R:R)</f>
        <v/>
      </c>
      <c r="C271">
        <f>VLOOKUP(B271,'Input - companies list'!B:L,2,FALSE)</f>
        <v/>
      </c>
      <c r="D271">
        <f>VLOOKUP(B271,'Input - companies list'!B:L,11,FALSE)</f>
        <v/>
      </c>
      <c r="E271">
        <f>VLOOKUP(B271,'Input - companies list'!B:E,4,FALSE)</f>
        <v/>
      </c>
      <c r="F271" s="1">
        <f>SUMIFS('Input - target event report'!H:H,'Input - target event report'!B:B,B271,'Input - target event report'!D:D, "Private Investment")</f>
        <v/>
      </c>
      <c r="G271" s="30">
        <f>IF(I271&lt;2,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Investment"))/(I271-1))</f>
        <v/>
      </c>
      <c r="H27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1" s="30">
        <f>COUNTIFS('Input - target event report'!B:B,B271,'Input - target event report'!D:D, "Private Investment")</f>
        <v/>
      </c>
      <c r="J271">
        <f>INDEX('Input - companies list'!$1:$10000,MATCH(B271,'Input - companies list'!B:B,0),MATCH("Flow",'Input - companies list'!$1:$1,0 ))</f>
        <v/>
      </c>
      <c r="K271">
        <f>INDEX('Input - companies list'!$1:$10000,MATCH(B271,'Input - companies list'!B:B,0),MATCH("Inter-Cluster Connectivity",'Input - companies list'!$1:$1,0 ))</f>
        <v/>
      </c>
      <c r="L271" s="11">
        <f>IFERROR(PERCENTRANK(F:F,F271),0)</f>
        <v/>
      </c>
      <c r="M271" s="11">
        <f>IFERROR(1 - PERCENTRANK(G:G,G271),0)</f>
        <v/>
      </c>
      <c r="N271" s="11">
        <f>IFERROR(1 - PERCENTRANK(H:H,H271),0)</f>
        <v/>
      </c>
      <c r="O271" s="11">
        <f>IFERROR(PERCENTRANK(I:I,I271),0)</f>
        <v/>
      </c>
      <c r="P271" s="11">
        <f>IFERROR(1 - PERCENTRANK(J:J,J271),0)</f>
        <v/>
      </c>
      <c r="Q271" s="11">
        <f>IFERROR(PERCENTRANK(K:K,K271),0)</f>
        <v/>
      </c>
      <c r="R271" s="11">
        <f>L271*weight1+M271*weight2+N271*weight3+O271*weight4+P271*weight5+Q271*weight6</f>
        <v/>
      </c>
    </row>
    <row r="272" spans="1:18">
      <c r="A272" s="14">
        <f>RANK(R272,R:R)</f>
        <v/>
      </c>
      <c r="C272">
        <f>VLOOKUP(B272,'Input - companies list'!B:L,2,FALSE)</f>
        <v/>
      </c>
      <c r="D272">
        <f>VLOOKUP(B272,'Input - companies list'!B:L,11,FALSE)</f>
        <v/>
      </c>
      <c r="E272">
        <f>VLOOKUP(B272,'Input - companies list'!B:E,4,FALSE)</f>
        <v/>
      </c>
      <c r="F272" s="1">
        <f>SUMIFS('Input - target event report'!H:H,'Input - target event report'!B:B,B272,'Input - target event report'!D:D, "Private Investment")</f>
        <v/>
      </c>
      <c r="G272" s="30">
        <f>IF(I272&lt;2,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Investment"))/(I272-1))</f>
        <v/>
      </c>
      <c r="H27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2" s="30">
        <f>COUNTIFS('Input - target event report'!B:B,B272,'Input - target event report'!D:D, "Private Investment")</f>
        <v/>
      </c>
      <c r="J272">
        <f>INDEX('Input - companies list'!$1:$10000,MATCH(B272,'Input - companies list'!B:B,0),MATCH("Flow",'Input - companies list'!$1:$1,0 ))</f>
        <v/>
      </c>
      <c r="K272">
        <f>INDEX('Input - companies list'!$1:$10000,MATCH(B272,'Input - companies list'!B:B,0),MATCH("Inter-Cluster Connectivity",'Input - companies list'!$1:$1,0 ))</f>
        <v/>
      </c>
      <c r="L272" s="11">
        <f>IFERROR(PERCENTRANK(F:F,F272),0)</f>
        <v/>
      </c>
      <c r="M272" s="11">
        <f>IFERROR(1 - PERCENTRANK(G:G,G272),0)</f>
        <v/>
      </c>
      <c r="N272" s="11">
        <f>IFERROR(1 - PERCENTRANK(H:H,H272),0)</f>
        <v/>
      </c>
      <c r="O272" s="11">
        <f>IFERROR(PERCENTRANK(I:I,I272),0)</f>
        <v/>
      </c>
      <c r="P272" s="11">
        <f>IFERROR(1 - PERCENTRANK(J:J,J272),0)</f>
        <v/>
      </c>
      <c r="Q272" s="11">
        <f>IFERROR(PERCENTRANK(K:K,K272),0)</f>
        <v/>
      </c>
      <c r="R272" s="11">
        <f>L272*weight1+M272*weight2+N272*weight3+O272*weight4+P272*weight5+Q272*weight6</f>
        <v/>
      </c>
    </row>
    <row r="273" spans="1:18">
      <c r="A273" s="14">
        <f>RANK(R273,R:R)</f>
        <v/>
      </c>
      <c r="C273">
        <f>VLOOKUP(B273,'Input - companies list'!B:L,2,FALSE)</f>
        <v/>
      </c>
      <c r="D273">
        <f>VLOOKUP(B273,'Input - companies list'!B:L,11,FALSE)</f>
        <v/>
      </c>
      <c r="E273">
        <f>VLOOKUP(B273,'Input - companies list'!B:E,4,FALSE)</f>
        <v/>
      </c>
      <c r="F273" s="1">
        <f>SUMIFS('Input - target event report'!H:H,'Input - target event report'!B:B,B273,'Input - target event report'!D:D, "Private Investment")</f>
        <v/>
      </c>
      <c r="G273" s="30">
        <f>IF(I273&lt;2,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Investment"))/(I273-1))</f>
        <v/>
      </c>
      <c r="H27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3" s="30">
        <f>COUNTIFS('Input - target event report'!B:B,B273,'Input - target event report'!D:D, "Private Investment")</f>
        <v/>
      </c>
      <c r="J273">
        <f>INDEX('Input - companies list'!$1:$10000,MATCH(B273,'Input - companies list'!B:B,0),MATCH("Flow",'Input - companies list'!$1:$1,0 ))</f>
        <v/>
      </c>
      <c r="K273">
        <f>INDEX('Input - companies list'!$1:$10000,MATCH(B273,'Input - companies list'!B:B,0),MATCH("Inter-Cluster Connectivity",'Input - companies list'!$1:$1,0 ))</f>
        <v/>
      </c>
      <c r="L273" s="11">
        <f>IFERROR(PERCENTRANK(F:F,F273),0)</f>
        <v/>
      </c>
      <c r="M273" s="11">
        <f>IFERROR(1 - PERCENTRANK(G:G,G273),0)</f>
        <v/>
      </c>
      <c r="N273" s="11">
        <f>IFERROR(1 - PERCENTRANK(H:H,H273),0)</f>
        <v/>
      </c>
      <c r="O273" s="11">
        <f>IFERROR(PERCENTRANK(I:I,I273),0)</f>
        <v/>
      </c>
      <c r="P273" s="11">
        <f>IFERROR(1 - PERCENTRANK(J:J,J273),0)</f>
        <v/>
      </c>
      <c r="Q273" s="11">
        <f>IFERROR(PERCENTRANK(K:K,K273),0)</f>
        <v/>
      </c>
      <c r="R273" s="11">
        <f>L273*weight1+M273*weight2+N273*weight3+O273*weight4+P273*weight5+Q273*weight6</f>
        <v/>
      </c>
    </row>
    <row r="274" spans="1:18">
      <c r="A274" s="14">
        <f>RANK(R274,R:R)</f>
        <v/>
      </c>
      <c r="C274">
        <f>VLOOKUP(B274,'Input - companies list'!B:L,2,FALSE)</f>
        <v/>
      </c>
      <c r="D274">
        <f>VLOOKUP(B274,'Input - companies list'!B:L,11,FALSE)</f>
        <v/>
      </c>
      <c r="E274">
        <f>VLOOKUP(B274,'Input - companies list'!B:E,4,FALSE)</f>
        <v/>
      </c>
      <c r="F274" s="1">
        <f>SUMIFS('Input - target event report'!H:H,'Input - target event report'!B:B,B274,'Input - target event report'!D:D, "Private Investment")</f>
        <v/>
      </c>
      <c r="G274" s="30">
        <f>IF(I274&lt;2,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Investment"))/(I274-1))</f>
        <v/>
      </c>
      <c r="H27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4" s="30">
        <f>COUNTIFS('Input - target event report'!B:B,B274,'Input - target event report'!D:D, "Private Investment")</f>
        <v/>
      </c>
      <c r="J274">
        <f>INDEX('Input - companies list'!$1:$10000,MATCH(B274,'Input - companies list'!B:B,0),MATCH("Flow",'Input - companies list'!$1:$1,0 ))</f>
        <v/>
      </c>
      <c r="K274">
        <f>INDEX('Input - companies list'!$1:$10000,MATCH(B274,'Input - companies list'!B:B,0),MATCH("Inter-Cluster Connectivity",'Input - companies list'!$1:$1,0 ))</f>
        <v/>
      </c>
      <c r="L274" s="11">
        <f>IFERROR(PERCENTRANK(F:F,F274),0)</f>
        <v/>
      </c>
      <c r="M274" s="11">
        <f>IFERROR(1 - PERCENTRANK(G:G,G274),0)</f>
        <v/>
      </c>
      <c r="N274" s="11">
        <f>IFERROR(1 - PERCENTRANK(H:H,H274),0)</f>
        <v/>
      </c>
      <c r="O274" s="11">
        <f>IFERROR(PERCENTRANK(I:I,I274),0)</f>
        <v/>
      </c>
      <c r="P274" s="11">
        <f>IFERROR(1 - PERCENTRANK(J:J,J274),0)</f>
        <v/>
      </c>
      <c r="Q274" s="11">
        <f>IFERROR(PERCENTRANK(K:K,K274),0)</f>
        <v/>
      </c>
      <c r="R274" s="11">
        <f>L274*weight1+M274*weight2+N274*weight3+O274*weight4+P274*weight5+Q274*weight6</f>
        <v/>
      </c>
    </row>
    <row r="275" spans="1:18">
      <c r="A275" s="14">
        <f>RANK(R275,R:R)</f>
        <v/>
      </c>
      <c r="C275">
        <f>VLOOKUP(B275,'Input - companies list'!B:L,2,FALSE)</f>
        <v/>
      </c>
      <c r="D275">
        <f>VLOOKUP(B275,'Input - companies list'!B:L,11,FALSE)</f>
        <v/>
      </c>
      <c r="E275">
        <f>VLOOKUP(B275,'Input - companies list'!B:E,4,FALSE)</f>
        <v/>
      </c>
      <c r="F275" s="1">
        <f>SUMIFS('Input - target event report'!H:H,'Input - target event report'!B:B,B275,'Input - target event report'!D:D, "Private Investment")</f>
        <v/>
      </c>
      <c r="G275" s="30">
        <f>IF(I275&lt;2,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Investment"))/(I275-1))</f>
        <v/>
      </c>
      <c r="H27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5" s="30">
        <f>COUNTIFS('Input - target event report'!B:B,B275,'Input - target event report'!D:D, "Private Investment")</f>
        <v/>
      </c>
      <c r="J275">
        <f>INDEX('Input - companies list'!$1:$10000,MATCH(B275,'Input - companies list'!B:B,0),MATCH("Flow",'Input - companies list'!$1:$1,0 ))</f>
        <v/>
      </c>
      <c r="K275">
        <f>INDEX('Input - companies list'!$1:$10000,MATCH(B275,'Input - companies list'!B:B,0),MATCH("Inter-Cluster Connectivity",'Input - companies list'!$1:$1,0 ))</f>
        <v/>
      </c>
      <c r="L275" s="11">
        <f>IFERROR(PERCENTRANK(F:F,F275),0)</f>
        <v/>
      </c>
      <c r="M275" s="11">
        <f>IFERROR(1 - PERCENTRANK(G:G,G275),0)</f>
        <v/>
      </c>
      <c r="N275" s="11">
        <f>IFERROR(1 - PERCENTRANK(H:H,H275),0)</f>
        <v/>
      </c>
      <c r="O275" s="11">
        <f>IFERROR(PERCENTRANK(I:I,I275),0)</f>
        <v/>
      </c>
      <c r="P275" s="11">
        <f>IFERROR(1 - PERCENTRANK(J:J,J275),0)</f>
        <v/>
      </c>
      <c r="Q275" s="11">
        <f>IFERROR(PERCENTRANK(K:K,K275),0)</f>
        <v/>
      </c>
      <c r="R275" s="11">
        <f>L275*weight1+M275*weight2+N275*weight3+O275*weight4+P275*weight5+Q275*weight6</f>
        <v/>
      </c>
    </row>
    <row r="276" spans="1:18">
      <c r="A276" s="14">
        <f>RANK(R276,R:R)</f>
        <v/>
      </c>
      <c r="C276">
        <f>VLOOKUP(B276,'Input - companies list'!B:L,2,FALSE)</f>
        <v/>
      </c>
      <c r="D276">
        <f>VLOOKUP(B276,'Input - companies list'!B:L,11,FALSE)</f>
        <v/>
      </c>
      <c r="E276">
        <f>VLOOKUP(B276,'Input - companies list'!B:E,4,FALSE)</f>
        <v/>
      </c>
      <c r="F276" s="1">
        <f>SUMIFS('Input - target event report'!H:H,'Input - target event report'!B:B,B276,'Input - target event report'!D:D, "Private Investment")</f>
        <v/>
      </c>
      <c r="G276" s="30">
        <f>IF(I276&lt;2,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Investment"))/(I276-1))</f>
        <v/>
      </c>
      <c r="H27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6" s="30">
        <f>COUNTIFS('Input - target event report'!B:B,B276,'Input - target event report'!D:D, "Private Investment")</f>
        <v/>
      </c>
      <c r="J276">
        <f>INDEX('Input - companies list'!$1:$10000,MATCH(B276,'Input - companies list'!B:B,0),MATCH("Flow",'Input - companies list'!$1:$1,0 ))</f>
        <v/>
      </c>
      <c r="K276">
        <f>INDEX('Input - companies list'!$1:$10000,MATCH(B276,'Input - companies list'!B:B,0),MATCH("Inter-Cluster Connectivity",'Input - companies list'!$1:$1,0 ))</f>
        <v/>
      </c>
      <c r="L276" s="11">
        <f>IFERROR(PERCENTRANK(F:F,F276),0)</f>
        <v/>
      </c>
      <c r="M276" s="11">
        <f>IFERROR(1 - PERCENTRANK(G:G,G276),0)</f>
        <v/>
      </c>
      <c r="N276" s="11">
        <f>IFERROR(1 - PERCENTRANK(H:H,H276),0)</f>
        <v/>
      </c>
      <c r="O276" s="11">
        <f>IFERROR(PERCENTRANK(I:I,I276),0)</f>
        <v/>
      </c>
      <c r="P276" s="11">
        <f>IFERROR(1 - PERCENTRANK(J:J,J276),0)</f>
        <v/>
      </c>
      <c r="Q276" s="11">
        <f>IFERROR(PERCENTRANK(K:K,K276),0)</f>
        <v/>
      </c>
      <c r="R276" s="11">
        <f>L276*weight1+M276*weight2+N276*weight3+O276*weight4+P276*weight5+Q276*weight6</f>
        <v/>
      </c>
    </row>
    <row r="277" spans="1:18">
      <c r="A277" s="14">
        <f>RANK(R277,R:R)</f>
        <v/>
      </c>
      <c r="C277">
        <f>VLOOKUP(B277,'Input - companies list'!B:L,2,FALSE)</f>
        <v/>
      </c>
      <c r="D277">
        <f>VLOOKUP(B277,'Input - companies list'!B:L,11,FALSE)</f>
        <v/>
      </c>
      <c r="E277">
        <f>VLOOKUP(B277,'Input - companies list'!B:E,4,FALSE)</f>
        <v/>
      </c>
      <c r="F277" s="1">
        <f>SUMIFS('Input - target event report'!H:H,'Input - target event report'!B:B,B277,'Input - target event report'!D:D, "Private Investment")</f>
        <v/>
      </c>
      <c r="G277" s="30">
        <f>IF(I277&lt;2,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Investment"))/(I277-1))</f>
        <v/>
      </c>
      <c r="H27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7" s="30">
        <f>COUNTIFS('Input - target event report'!B:B,B277,'Input - target event report'!D:D, "Private Investment")</f>
        <v/>
      </c>
      <c r="J277">
        <f>INDEX('Input - companies list'!$1:$10000,MATCH(B277,'Input - companies list'!B:B,0),MATCH("Flow",'Input - companies list'!$1:$1,0 ))</f>
        <v/>
      </c>
      <c r="K277">
        <f>INDEX('Input - companies list'!$1:$10000,MATCH(B277,'Input - companies list'!B:B,0),MATCH("Inter-Cluster Connectivity",'Input - companies list'!$1:$1,0 ))</f>
        <v/>
      </c>
      <c r="L277" s="11">
        <f>IFERROR(PERCENTRANK(F:F,F277),0)</f>
        <v/>
      </c>
      <c r="M277" s="11">
        <f>IFERROR(1 - PERCENTRANK(G:G,G277),0)</f>
        <v/>
      </c>
      <c r="N277" s="11">
        <f>IFERROR(1 - PERCENTRANK(H:H,H277),0)</f>
        <v/>
      </c>
      <c r="O277" s="11">
        <f>IFERROR(PERCENTRANK(I:I,I277),0)</f>
        <v/>
      </c>
      <c r="P277" s="11">
        <f>IFERROR(1 - PERCENTRANK(J:J,J277),0)</f>
        <v/>
      </c>
      <c r="Q277" s="11">
        <f>IFERROR(PERCENTRANK(K:K,K277),0)</f>
        <v/>
      </c>
      <c r="R277" s="11">
        <f>L277*weight1+M277*weight2+N277*weight3+O277*weight4+P277*weight5+Q277*weight6</f>
        <v/>
      </c>
    </row>
    <row r="278" spans="1:18">
      <c r="A278" s="14">
        <f>RANK(R278,R:R)</f>
        <v/>
      </c>
      <c r="C278">
        <f>VLOOKUP(B278,'Input - companies list'!B:L,2,FALSE)</f>
        <v/>
      </c>
      <c r="D278">
        <f>VLOOKUP(B278,'Input - companies list'!B:L,11,FALSE)</f>
        <v/>
      </c>
      <c r="E278">
        <f>VLOOKUP(B278,'Input - companies list'!B:E,4,FALSE)</f>
        <v/>
      </c>
      <c r="F278" s="1">
        <f>SUMIFS('Input - target event report'!H:H,'Input - target event report'!B:B,B278,'Input - target event report'!D:D, "Private Investment")</f>
        <v/>
      </c>
      <c r="G278" s="30">
        <f>IF(I278&lt;2,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Investment"))/(I278-1))</f>
        <v/>
      </c>
      <c r="H27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8" s="30">
        <f>COUNTIFS('Input - target event report'!B:B,B278,'Input - target event report'!D:D, "Private Investment")</f>
        <v/>
      </c>
      <c r="J278">
        <f>INDEX('Input - companies list'!$1:$10000,MATCH(B278,'Input - companies list'!B:B,0),MATCH("Flow",'Input - companies list'!$1:$1,0 ))</f>
        <v/>
      </c>
      <c r="K278">
        <f>INDEX('Input - companies list'!$1:$10000,MATCH(B278,'Input - companies list'!B:B,0),MATCH("Inter-Cluster Connectivity",'Input - companies list'!$1:$1,0 ))</f>
        <v/>
      </c>
      <c r="L278" s="11">
        <f>IFERROR(PERCENTRANK(F:F,F278),0)</f>
        <v/>
      </c>
      <c r="M278" s="11">
        <f>IFERROR(1 - PERCENTRANK(G:G,G278),0)</f>
        <v/>
      </c>
      <c r="N278" s="11">
        <f>IFERROR(1 - PERCENTRANK(H:H,H278),0)</f>
        <v/>
      </c>
      <c r="O278" s="11">
        <f>IFERROR(PERCENTRANK(I:I,I278),0)</f>
        <v/>
      </c>
      <c r="P278" s="11">
        <f>IFERROR(1 - PERCENTRANK(J:J,J278),0)</f>
        <v/>
      </c>
      <c r="Q278" s="11">
        <f>IFERROR(PERCENTRANK(K:K,K278),0)</f>
        <v/>
      </c>
      <c r="R278" s="11">
        <f>L278*weight1+M278*weight2+N278*weight3+O278*weight4+P278*weight5+Q278*weight6</f>
        <v/>
      </c>
    </row>
    <row r="279" spans="1:18">
      <c r="A279" s="14">
        <f>RANK(R279,R:R)</f>
        <v/>
      </c>
      <c r="C279">
        <f>VLOOKUP(B279,'Input - companies list'!B:L,2,FALSE)</f>
        <v/>
      </c>
      <c r="D279">
        <f>VLOOKUP(B279,'Input - companies list'!B:L,11,FALSE)</f>
        <v/>
      </c>
      <c r="E279">
        <f>VLOOKUP(B279,'Input - companies list'!B:E,4,FALSE)</f>
        <v/>
      </c>
      <c r="F279" s="1">
        <f>SUMIFS('Input - target event report'!H:H,'Input - target event report'!B:B,B279,'Input - target event report'!D:D, "Private Investment")</f>
        <v/>
      </c>
      <c r="G279" s="30">
        <f>IF(I279&lt;2,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Investment"))/(I279-1))</f>
        <v/>
      </c>
      <c r="H27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79" s="30">
        <f>COUNTIFS('Input - target event report'!B:B,B279,'Input - target event report'!D:D, "Private Investment")</f>
        <v/>
      </c>
      <c r="J279">
        <f>INDEX('Input - companies list'!$1:$10000,MATCH(B279,'Input - companies list'!B:B,0),MATCH("Flow",'Input - companies list'!$1:$1,0 ))</f>
        <v/>
      </c>
      <c r="K279">
        <f>INDEX('Input - companies list'!$1:$10000,MATCH(B279,'Input - companies list'!B:B,0),MATCH("Inter-Cluster Connectivity",'Input - companies list'!$1:$1,0 ))</f>
        <v/>
      </c>
      <c r="L279" s="11">
        <f>IFERROR(PERCENTRANK(F:F,F279),0)</f>
        <v/>
      </c>
      <c r="M279" s="11">
        <f>IFERROR(1 - PERCENTRANK(G:G,G279),0)</f>
        <v/>
      </c>
      <c r="N279" s="11">
        <f>IFERROR(1 - PERCENTRANK(H:H,H279),0)</f>
        <v/>
      </c>
      <c r="O279" s="11">
        <f>IFERROR(PERCENTRANK(I:I,I279),0)</f>
        <v/>
      </c>
      <c r="P279" s="11">
        <f>IFERROR(1 - PERCENTRANK(J:J,J279),0)</f>
        <v/>
      </c>
      <c r="Q279" s="11">
        <f>IFERROR(PERCENTRANK(K:K,K279),0)</f>
        <v/>
      </c>
      <c r="R279" s="11">
        <f>L279*weight1+M279*weight2+N279*weight3+O279*weight4+P279*weight5+Q279*weight6</f>
        <v/>
      </c>
    </row>
    <row r="280" spans="1:18">
      <c r="A280" s="14">
        <f>RANK(R280,R:R)</f>
        <v/>
      </c>
      <c r="C280">
        <f>VLOOKUP(B280,'Input - companies list'!B:L,2,FALSE)</f>
        <v/>
      </c>
      <c r="D280">
        <f>VLOOKUP(B280,'Input - companies list'!B:L,11,FALSE)</f>
        <v/>
      </c>
      <c r="E280">
        <f>VLOOKUP(B280,'Input - companies list'!B:E,4,FALSE)</f>
        <v/>
      </c>
      <c r="F280" s="1">
        <f>SUMIFS('Input - target event report'!H:H,'Input - target event report'!B:B,B280,'Input - target event report'!D:D, "Private Investment")</f>
        <v/>
      </c>
      <c r="G280" s="30">
        <f>IF(I280&lt;2,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Investment"))/(I280-1))</f>
        <v/>
      </c>
      <c r="H28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0" s="30">
        <f>COUNTIFS('Input - target event report'!B:B,B280,'Input - target event report'!D:D, "Private Investment")</f>
        <v/>
      </c>
      <c r="J280">
        <f>INDEX('Input - companies list'!$1:$10000,MATCH(B280,'Input - companies list'!B:B,0),MATCH("Flow",'Input - companies list'!$1:$1,0 ))</f>
        <v/>
      </c>
      <c r="K280">
        <f>INDEX('Input - companies list'!$1:$10000,MATCH(B280,'Input - companies list'!B:B,0),MATCH("Inter-Cluster Connectivity",'Input - companies list'!$1:$1,0 ))</f>
        <v/>
      </c>
      <c r="L280" s="11">
        <f>IFERROR(PERCENTRANK(F:F,F280),0)</f>
        <v/>
      </c>
      <c r="M280" s="11">
        <f>IFERROR(1 - PERCENTRANK(G:G,G280),0)</f>
        <v/>
      </c>
      <c r="N280" s="11">
        <f>IFERROR(1 - PERCENTRANK(H:H,H280),0)</f>
        <v/>
      </c>
      <c r="O280" s="11">
        <f>IFERROR(PERCENTRANK(I:I,I280),0)</f>
        <v/>
      </c>
      <c r="P280" s="11">
        <f>IFERROR(1 - PERCENTRANK(J:J,J280),0)</f>
        <v/>
      </c>
      <c r="Q280" s="11">
        <f>IFERROR(PERCENTRANK(K:K,K280),0)</f>
        <v/>
      </c>
      <c r="R280" s="11">
        <f>L280*weight1+M280*weight2+N280*weight3+O280*weight4+P280*weight5+Q280*weight6</f>
        <v/>
      </c>
    </row>
    <row r="281" spans="1:18">
      <c r="A281" s="14">
        <f>RANK(R281,R:R)</f>
        <v/>
      </c>
      <c r="C281">
        <f>VLOOKUP(B281,'Input - companies list'!B:L,2,FALSE)</f>
        <v/>
      </c>
      <c r="D281">
        <f>VLOOKUP(B281,'Input - companies list'!B:L,11,FALSE)</f>
        <v/>
      </c>
      <c r="E281">
        <f>VLOOKUP(B281,'Input - companies list'!B:E,4,FALSE)</f>
        <v/>
      </c>
      <c r="F281" s="1">
        <f>SUMIFS('Input - target event report'!H:H,'Input - target event report'!B:B,B281,'Input - target event report'!D:D, "Private Investment")</f>
        <v/>
      </c>
      <c r="G281" s="30">
        <f>IF(I281&lt;2,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Investment"))/(I281-1))</f>
        <v/>
      </c>
      <c r="H28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1" s="30">
        <f>COUNTIFS('Input - target event report'!B:B,B281,'Input - target event report'!D:D, "Private Investment")</f>
        <v/>
      </c>
      <c r="J281">
        <f>INDEX('Input - companies list'!$1:$10000,MATCH(B281,'Input - companies list'!B:B,0),MATCH("Flow",'Input - companies list'!$1:$1,0 ))</f>
        <v/>
      </c>
      <c r="K281">
        <f>INDEX('Input - companies list'!$1:$10000,MATCH(B281,'Input - companies list'!B:B,0),MATCH("Inter-Cluster Connectivity",'Input - companies list'!$1:$1,0 ))</f>
        <v/>
      </c>
      <c r="L281" s="11">
        <f>IFERROR(PERCENTRANK(F:F,F281),0)</f>
        <v/>
      </c>
      <c r="M281" s="11">
        <f>IFERROR(1 - PERCENTRANK(G:G,G281),0)</f>
        <v/>
      </c>
      <c r="N281" s="11">
        <f>IFERROR(1 - PERCENTRANK(H:H,H281),0)</f>
        <v/>
      </c>
      <c r="O281" s="11">
        <f>IFERROR(PERCENTRANK(I:I,I281),0)</f>
        <v/>
      </c>
      <c r="P281" s="11">
        <f>IFERROR(1 - PERCENTRANK(J:J,J281),0)</f>
        <v/>
      </c>
      <c r="Q281" s="11">
        <f>IFERROR(PERCENTRANK(K:K,K281),0)</f>
        <v/>
      </c>
      <c r="R281" s="11">
        <f>L281*weight1+M281*weight2+N281*weight3+O281*weight4+P281*weight5+Q281*weight6</f>
        <v/>
      </c>
    </row>
    <row r="282" spans="1:18">
      <c r="A282" s="14">
        <f>RANK(R282,R:R)</f>
        <v/>
      </c>
      <c r="C282">
        <f>VLOOKUP(B282,'Input - companies list'!B:L,2,FALSE)</f>
        <v/>
      </c>
      <c r="D282">
        <f>VLOOKUP(B282,'Input - companies list'!B:L,11,FALSE)</f>
        <v/>
      </c>
      <c r="E282">
        <f>VLOOKUP(B282,'Input - companies list'!B:E,4,FALSE)</f>
        <v/>
      </c>
      <c r="F282" s="1">
        <f>SUMIFS('Input - target event report'!H:H,'Input - target event report'!B:B,B282,'Input - target event report'!D:D, "Private Investment")</f>
        <v/>
      </c>
      <c r="G282" s="30">
        <f>IF(I282&lt;2,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Investment"))/(I282-1))</f>
        <v/>
      </c>
      <c r="H28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2" s="30">
        <f>COUNTIFS('Input - target event report'!B:B,B282,'Input - target event report'!D:D, "Private Investment")</f>
        <v/>
      </c>
      <c r="J282">
        <f>INDEX('Input - companies list'!$1:$10000,MATCH(B282,'Input - companies list'!B:B,0),MATCH("Flow",'Input - companies list'!$1:$1,0 ))</f>
        <v/>
      </c>
      <c r="K282">
        <f>INDEX('Input - companies list'!$1:$10000,MATCH(B282,'Input - companies list'!B:B,0),MATCH("Inter-Cluster Connectivity",'Input - companies list'!$1:$1,0 ))</f>
        <v/>
      </c>
      <c r="L282" s="11">
        <f>IFERROR(PERCENTRANK(F:F,F282),0)</f>
        <v/>
      </c>
      <c r="M282" s="11">
        <f>IFERROR(1 - PERCENTRANK(G:G,G282),0)</f>
        <v/>
      </c>
      <c r="N282" s="11">
        <f>IFERROR(1 - PERCENTRANK(H:H,H282),0)</f>
        <v/>
      </c>
      <c r="O282" s="11">
        <f>IFERROR(PERCENTRANK(I:I,I282),0)</f>
        <v/>
      </c>
      <c r="P282" s="11">
        <f>IFERROR(1 - PERCENTRANK(J:J,J282),0)</f>
        <v/>
      </c>
      <c r="Q282" s="11">
        <f>IFERROR(PERCENTRANK(K:K,K282),0)</f>
        <v/>
      </c>
      <c r="R282" s="11">
        <f>L282*weight1+M282*weight2+N282*weight3+O282*weight4+P282*weight5+Q282*weight6</f>
        <v/>
      </c>
    </row>
    <row r="283" spans="1:18">
      <c r="A283" s="14">
        <f>RANK(R283,R:R)</f>
        <v/>
      </c>
      <c r="C283">
        <f>VLOOKUP(B283,'Input - companies list'!B:L,2,FALSE)</f>
        <v/>
      </c>
      <c r="D283">
        <f>VLOOKUP(B283,'Input - companies list'!B:L,11,FALSE)</f>
        <v/>
      </c>
      <c r="E283">
        <f>VLOOKUP(B283,'Input - companies list'!B:E,4,FALSE)</f>
        <v/>
      </c>
      <c r="F283" s="1">
        <f>SUMIFS('Input - target event report'!H:H,'Input - target event report'!B:B,B283,'Input - target event report'!D:D, "Private Investment")</f>
        <v/>
      </c>
      <c r="G283" s="30">
        <f>IF(I283&lt;2,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Investment"))/(I283-1))</f>
        <v/>
      </c>
      <c r="H28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3" s="30">
        <f>COUNTIFS('Input - target event report'!B:B,B283,'Input - target event report'!D:D, "Private Investment")</f>
        <v/>
      </c>
      <c r="J283">
        <f>INDEX('Input - companies list'!$1:$10000,MATCH(B283,'Input - companies list'!B:B,0),MATCH("Flow",'Input - companies list'!$1:$1,0 ))</f>
        <v/>
      </c>
      <c r="K283">
        <f>INDEX('Input - companies list'!$1:$10000,MATCH(B283,'Input - companies list'!B:B,0),MATCH("Inter-Cluster Connectivity",'Input - companies list'!$1:$1,0 ))</f>
        <v/>
      </c>
      <c r="L283" s="11">
        <f>IFERROR(PERCENTRANK(F:F,F283),0)</f>
        <v/>
      </c>
      <c r="M283" s="11">
        <f>IFERROR(1 - PERCENTRANK(G:G,G283),0)</f>
        <v/>
      </c>
      <c r="N283" s="11">
        <f>IFERROR(1 - PERCENTRANK(H:H,H283),0)</f>
        <v/>
      </c>
      <c r="O283" s="11">
        <f>IFERROR(PERCENTRANK(I:I,I283),0)</f>
        <v/>
      </c>
      <c r="P283" s="11">
        <f>IFERROR(1 - PERCENTRANK(J:J,J283),0)</f>
        <v/>
      </c>
      <c r="Q283" s="11">
        <f>IFERROR(PERCENTRANK(K:K,K283),0)</f>
        <v/>
      </c>
      <c r="R283" s="11">
        <f>L283*weight1+M283*weight2+N283*weight3+O283*weight4+P283*weight5+Q283*weight6</f>
        <v/>
      </c>
    </row>
    <row r="284" spans="1:18">
      <c r="A284" s="14">
        <f>RANK(R284,R:R)</f>
        <v/>
      </c>
      <c r="C284">
        <f>VLOOKUP(B284,'Input - companies list'!B:L,2,FALSE)</f>
        <v/>
      </c>
      <c r="D284">
        <f>VLOOKUP(B284,'Input - companies list'!B:L,11,FALSE)</f>
        <v/>
      </c>
      <c r="E284">
        <f>VLOOKUP(B284,'Input - companies list'!B:E,4,FALSE)</f>
        <v/>
      </c>
      <c r="F284" s="1">
        <f>SUMIFS('Input - target event report'!H:H,'Input - target event report'!B:B,B284,'Input - target event report'!D:D, "Private Investment")</f>
        <v/>
      </c>
      <c r="G284" s="30">
        <f>IF(I284&lt;2,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Investment"))/(I284-1))</f>
        <v/>
      </c>
      <c r="H28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4" s="30">
        <f>COUNTIFS('Input - target event report'!B:B,B284,'Input - target event report'!D:D, "Private Investment")</f>
        <v/>
      </c>
      <c r="J284">
        <f>INDEX('Input - companies list'!$1:$10000,MATCH(B284,'Input - companies list'!B:B,0),MATCH("Flow",'Input - companies list'!$1:$1,0 ))</f>
        <v/>
      </c>
      <c r="K284">
        <f>INDEX('Input - companies list'!$1:$10000,MATCH(B284,'Input - companies list'!B:B,0),MATCH("Inter-Cluster Connectivity",'Input - companies list'!$1:$1,0 ))</f>
        <v/>
      </c>
      <c r="L284" s="11">
        <f>IFERROR(PERCENTRANK(F:F,F284),0)</f>
        <v/>
      </c>
      <c r="M284" s="11">
        <f>IFERROR(1 - PERCENTRANK(G:G,G284),0)</f>
        <v/>
      </c>
      <c r="N284" s="11">
        <f>IFERROR(1 - PERCENTRANK(H:H,H284),0)</f>
        <v/>
      </c>
      <c r="O284" s="11">
        <f>IFERROR(PERCENTRANK(I:I,I284),0)</f>
        <v/>
      </c>
      <c r="P284" s="11">
        <f>IFERROR(1 - PERCENTRANK(J:J,J284),0)</f>
        <v/>
      </c>
      <c r="Q284" s="11">
        <f>IFERROR(PERCENTRANK(K:K,K284),0)</f>
        <v/>
      </c>
      <c r="R284" s="11">
        <f>L284*weight1+M284*weight2+N284*weight3+O284*weight4+P284*weight5+Q284*weight6</f>
        <v/>
      </c>
    </row>
    <row r="285" spans="1:18">
      <c r="A285" s="14">
        <f>RANK(R285,R:R)</f>
        <v/>
      </c>
      <c r="B285" s="2" t="n"/>
      <c r="C285">
        <f>VLOOKUP(B285,'Input - companies list'!B:L,2,FALSE)</f>
        <v/>
      </c>
      <c r="D285">
        <f>VLOOKUP(B285,'Input - companies list'!B:L,11,FALSE)</f>
        <v/>
      </c>
      <c r="E285">
        <f>VLOOKUP(B285,'Input - companies list'!B:E,4,FALSE)</f>
        <v/>
      </c>
      <c r="F285" s="1">
        <f>SUMIFS('Input - target event report'!H:H,'Input - target event report'!B:B,B285,'Input - target event report'!D:D, "Private Investment")</f>
        <v/>
      </c>
      <c r="G285" s="30">
        <f>IF(I285&lt;2,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Investment"))/(I285-1))</f>
        <v/>
      </c>
      <c r="H28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5" s="30">
        <f>COUNTIFS('Input - target event report'!B:B,B285,'Input - target event report'!D:D, "Private Investment")</f>
        <v/>
      </c>
      <c r="J285">
        <f>INDEX('Input - companies list'!$1:$10000,MATCH(B285,'Input - companies list'!B:B,0),MATCH("Flow",'Input - companies list'!$1:$1,0 ))</f>
        <v/>
      </c>
      <c r="K285">
        <f>INDEX('Input - companies list'!$1:$10000,MATCH(B285,'Input - companies list'!B:B,0),MATCH("Inter-Cluster Connectivity",'Input - companies list'!$1:$1,0 ))</f>
        <v/>
      </c>
      <c r="L285" s="11">
        <f>IFERROR(PERCENTRANK(F:F,F285),0)</f>
        <v/>
      </c>
      <c r="M285" s="11">
        <f>IFERROR(1 - PERCENTRANK(G:G,G285),0)</f>
        <v/>
      </c>
      <c r="N285" s="11">
        <f>IFERROR(1 - PERCENTRANK(H:H,H285),0)</f>
        <v/>
      </c>
      <c r="O285" s="11">
        <f>IFERROR(PERCENTRANK(I:I,I285),0)</f>
        <v/>
      </c>
      <c r="P285" s="11">
        <f>IFERROR(1 - PERCENTRANK(J:J,J285),0)</f>
        <v/>
      </c>
      <c r="Q285" s="11">
        <f>IFERROR(PERCENTRANK(K:K,K285),0)</f>
        <v/>
      </c>
      <c r="R285" s="11">
        <f>L285*weight1+M285*weight2+N285*weight3+O285*weight4+P285*weight5+Q285*weight6</f>
        <v/>
      </c>
    </row>
    <row r="286" spans="1:18">
      <c r="A286" s="14">
        <f>RANK(R286,R:R)</f>
        <v/>
      </c>
      <c r="C286">
        <f>VLOOKUP(B286,'Input - companies list'!B:L,2,FALSE)</f>
        <v/>
      </c>
      <c r="D286">
        <f>VLOOKUP(B286,'Input - companies list'!B:L,11,FALSE)</f>
        <v/>
      </c>
      <c r="E286">
        <f>VLOOKUP(B286,'Input - companies list'!B:E,4,FALSE)</f>
        <v/>
      </c>
      <c r="F286" s="1">
        <f>SUMIFS('Input - target event report'!H:H,'Input - target event report'!B:B,B286,'Input - target event report'!D:D, "Private Investment")</f>
        <v/>
      </c>
      <c r="G286" s="30">
        <f>IF(I286&lt;2,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Investment"))/(I286-1))</f>
        <v/>
      </c>
      <c r="H28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6" s="30">
        <f>COUNTIFS('Input - target event report'!B:B,B286,'Input - target event report'!D:D, "Private Investment")</f>
        <v/>
      </c>
      <c r="J286">
        <f>INDEX('Input - companies list'!$1:$10000,MATCH(B286,'Input - companies list'!B:B,0),MATCH("Flow",'Input - companies list'!$1:$1,0 ))</f>
        <v/>
      </c>
      <c r="K286">
        <f>INDEX('Input - companies list'!$1:$10000,MATCH(B286,'Input - companies list'!B:B,0),MATCH("Inter-Cluster Connectivity",'Input - companies list'!$1:$1,0 ))</f>
        <v/>
      </c>
      <c r="L286" s="11">
        <f>IFERROR(PERCENTRANK(F:F,F286),0)</f>
        <v/>
      </c>
      <c r="M286" s="11">
        <f>IFERROR(1 - PERCENTRANK(G:G,G286),0)</f>
        <v/>
      </c>
      <c r="N286" s="11">
        <f>IFERROR(1 - PERCENTRANK(H:H,H286),0)</f>
        <v/>
      </c>
      <c r="O286" s="11">
        <f>IFERROR(PERCENTRANK(I:I,I286),0)</f>
        <v/>
      </c>
      <c r="P286" s="11">
        <f>IFERROR(1 - PERCENTRANK(J:J,J286),0)</f>
        <v/>
      </c>
      <c r="Q286" s="11">
        <f>IFERROR(PERCENTRANK(K:K,K286),0)</f>
        <v/>
      </c>
      <c r="R286" s="11">
        <f>L286*weight1+M286*weight2+N286*weight3+O286*weight4+P286*weight5+Q286*weight6</f>
        <v/>
      </c>
    </row>
    <row r="287" spans="1:18">
      <c r="A287" s="14">
        <f>RANK(R287,R:R)</f>
        <v/>
      </c>
      <c r="C287">
        <f>VLOOKUP(B287,'Input - companies list'!B:L,2,FALSE)</f>
        <v/>
      </c>
      <c r="D287">
        <f>VLOOKUP(B287,'Input - companies list'!B:L,11,FALSE)</f>
        <v/>
      </c>
      <c r="E287">
        <f>VLOOKUP(B287,'Input - companies list'!B:E,4,FALSE)</f>
        <v/>
      </c>
      <c r="F287" s="1">
        <f>SUMIFS('Input - target event report'!H:H,'Input - target event report'!B:B,B287,'Input - target event report'!D:D, "Private Investment")</f>
        <v/>
      </c>
      <c r="G287" s="30">
        <f>IF(I287&lt;2,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Investment"))/(I287-1))</f>
        <v/>
      </c>
      <c r="H28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7" s="30">
        <f>COUNTIFS('Input - target event report'!B:B,B287,'Input - target event report'!D:D, "Private Investment")</f>
        <v/>
      </c>
      <c r="J287">
        <f>INDEX('Input - companies list'!$1:$10000,MATCH(B287,'Input - companies list'!B:B,0),MATCH("Flow",'Input - companies list'!$1:$1,0 ))</f>
        <v/>
      </c>
      <c r="K287">
        <f>INDEX('Input - companies list'!$1:$10000,MATCH(B287,'Input - companies list'!B:B,0),MATCH("Inter-Cluster Connectivity",'Input - companies list'!$1:$1,0 ))</f>
        <v/>
      </c>
      <c r="L287" s="11">
        <f>IFERROR(PERCENTRANK(F:F,F287),0)</f>
        <v/>
      </c>
      <c r="M287" s="11">
        <f>IFERROR(1 - PERCENTRANK(G:G,G287),0)</f>
        <v/>
      </c>
      <c r="N287" s="11">
        <f>IFERROR(1 - PERCENTRANK(H:H,H287),0)</f>
        <v/>
      </c>
      <c r="O287" s="11">
        <f>IFERROR(PERCENTRANK(I:I,I287),0)</f>
        <v/>
      </c>
      <c r="P287" s="11">
        <f>IFERROR(1 - PERCENTRANK(J:J,J287),0)</f>
        <v/>
      </c>
      <c r="Q287" s="11">
        <f>IFERROR(PERCENTRANK(K:K,K287),0)</f>
        <v/>
      </c>
      <c r="R287" s="11">
        <f>L287*weight1+M287*weight2+N287*weight3+O287*weight4+P287*weight5+Q287*weight6</f>
        <v/>
      </c>
    </row>
    <row r="288" spans="1:18">
      <c r="A288" s="14">
        <f>RANK(R288,R:R)</f>
        <v/>
      </c>
      <c r="C288">
        <f>VLOOKUP(B288,'Input - companies list'!B:L,2,FALSE)</f>
        <v/>
      </c>
      <c r="D288">
        <f>VLOOKUP(B288,'Input - companies list'!B:L,11,FALSE)</f>
        <v/>
      </c>
      <c r="E288">
        <f>VLOOKUP(B288,'Input - companies list'!B:E,4,FALSE)</f>
        <v/>
      </c>
      <c r="F288" s="1">
        <f>SUMIFS('Input - target event report'!H:H,'Input - target event report'!B:B,B288,'Input - target event report'!D:D, "Private Investment")</f>
        <v/>
      </c>
      <c r="G288" s="30">
        <f>IF(I288&lt;2,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Investment"))/(I288-1))</f>
        <v/>
      </c>
      <c r="H28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8" s="30">
        <f>COUNTIFS('Input - target event report'!B:B,B288,'Input - target event report'!D:D, "Private Investment")</f>
        <v/>
      </c>
      <c r="J288">
        <f>INDEX('Input - companies list'!$1:$10000,MATCH(B288,'Input - companies list'!B:B,0),MATCH("Flow",'Input - companies list'!$1:$1,0 ))</f>
        <v/>
      </c>
      <c r="K288">
        <f>INDEX('Input - companies list'!$1:$10000,MATCH(B288,'Input - companies list'!B:B,0),MATCH("Inter-Cluster Connectivity",'Input - companies list'!$1:$1,0 ))</f>
        <v/>
      </c>
      <c r="L288" s="11">
        <f>IFERROR(PERCENTRANK(F:F,F288),0)</f>
        <v/>
      </c>
      <c r="M288" s="11">
        <f>IFERROR(1 - PERCENTRANK(G:G,G288),0)</f>
        <v/>
      </c>
      <c r="N288" s="11">
        <f>IFERROR(1 - PERCENTRANK(H:H,H288),0)</f>
        <v/>
      </c>
      <c r="O288" s="11">
        <f>IFERROR(PERCENTRANK(I:I,I288),0)</f>
        <v/>
      </c>
      <c r="P288" s="11">
        <f>IFERROR(1 - PERCENTRANK(J:J,J288),0)</f>
        <v/>
      </c>
      <c r="Q288" s="11">
        <f>IFERROR(PERCENTRANK(K:K,K288),0)</f>
        <v/>
      </c>
      <c r="R288" s="11">
        <f>L288*weight1+M288*weight2+N288*weight3+O288*weight4+P288*weight5+Q288*weight6</f>
        <v/>
      </c>
    </row>
    <row r="289" spans="1:18">
      <c r="A289" s="14">
        <f>RANK(R289,R:R)</f>
        <v/>
      </c>
      <c r="C289">
        <f>VLOOKUP(B289,'Input - companies list'!B:L,2,FALSE)</f>
        <v/>
      </c>
      <c r="D289">
        <f>VLOOKUP(B289,'Input - companies list'!B:L,11,FALSE)</f>
        <v/>
      </c>
      <c r="E289">
        <f>VLOOKUP(B289,'Input - companies list'!B:E,4,FALSE)</f>
        <v/>
      </c>
      <c r="F289" s="1">
        <f>SUMIFS('Input - target event report'!H:H,'Input - target event report'!B:B,B289,'Input - target event report'!D:D, "Private Investment")</f>
        <v/>
      </c>
      <c r="G289" s="30">
        <f>IF(I289&lt;2,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Investment"))/(I289-1))</f>
        <v/>
      </c>
      <c r="H28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89" s="30">
        <f>COUNTIFS('Input - target event report'!B:B,B289,'Input - target event report'!D:D, "Private Investment")</f>
        <v/>
      </c>
      <c r="J289">
        <f>INDEX('Input - companies list'!$1:$10000,MATCH(B289,'Input - companies list'!B:B,0),MATCH("Flow",'Input - companies list'!$1:$1,0 ))</f>
        <v/>
      </c>
      <c r="K289">
        <f>INDEX('Input - companies list'!$1:$10000,MATCH(B289,'Input - companies list'!B:B,0),MATCH("Inter-Cluster Connectivity",'Input - companies list'!$1:$1,0 ))</f>
        <v/>
      </c>
      <c r="L289" s="11">
        <f>IFERROR(PERCENTRANK(F:F,F289),0)</f>
        <v/>
      </c>
      <c r="M289" s="11">
        <f>IFERROR(1 - PERCENTRANK(G:G,G289),0)</f>
        <v/>
      </c>
      <c r="N289" s="11">
        <f>IFERROR(1 - PERCENTRANK(H:H,H289),0)</f>
        <v/>
      </c>
      <c r="O289" s="11">
        <f>IFERROR(PERCENTRANK(I:I,I289),0)</f>
        <v/>
      </c>
      <c r="P289" s="11">
        <f>IFERROR(1 - PERCENTRANK(J:J,J289),0)</f>
        <v/>
      </c>
      <c r="Q289" s="11">
        <f>IFERROR(PERCENTRANK(K:K,K289),0)</f>
        <v/>
      </c>
      <c r="R289" s="11">
        <f>L289*weight1+M289*weight2+N289*weight3+O289*weight4+P289*weight5+Q289*weight6</f>
        <v/>
      </c>
    </row>
    <row r="290" spans="1:18">
      <c r="A290" s="14">
        <f>RANK(R290,R:R)</f>
        <v/>
      </c>
      <c r="C290">
        <f>VLOOKUP(B290,'Input - companies list'!B:L,2,FALSE)</f>
        <v/>
      </c>
      <c r="D290">
        <f>VLOOKUP(B290,'Input - companies list'!B:L,11,FALSE)</f>
        <v/>
      </c>
      <c r="E290">
        <f>VLOOKUP(B290,'Input - companies list'!B:E,4,FALSE)</f>
        <v/>
      </c>
      <c r="F290" s="1">
        <f>SUMIFS('Input - target event report'!H:H,'Input - target event report'!B:B,B290,'Input - target event report'!D:D, "Private Investment")</f>
        <v/>
      </c>
      <c r="G290" s="30">
        <f>IF(I290&lt;2,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Investment"))/(I290-1))</f>
        <v/>
      </c>
      <c r="H29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0" s="30">
        <f>COUNTIFS('Input - target event report'!B:B,B290,'Input - target event report'!D:D, "Private Investment")</f>
        <v/>
      </c>
      <c r="J290">
        <f>INDEX('Input - companies list'!$1:$10000,MATCH(B290,'Input - companies list'!B:B,0),MATCH("Flow",'Input - companies list'!$1:$1,0 ))</f>
        <v/>
      </c>
      <c r="K290">
        <f>INDEX('Input - companies list'!$1:$10000,MATCH(B290,'Input - companies list'!B:B,0),MATCH("Inter-Cluster Connectivity",'Input - companies list'!$1:$1,0 ))</f>
        <v/>
      </c>
      <c r="L290" s="11">
        <f>IFERROR(PERCENTRANK(F:F,F290),0)</f>
        <v/>
      </c>
      <c r="M290" s="11">
        <f>IFERROR(1 - PERCENTRANK(G:G,G290),0)</f>
        <v/>
      </c>
      <c r="N290" s="11">
        <f>IFERROR(1 - PERCENTRANK(H:H,H290),0)</f>
        <v/>
      </c>
      <c r="O290" s="11">
        <f>IFERROR(PERCENTRANK(I:I,I290),0)</f>
        <v/>
      </c>
      <c r="P290" s="11">
        <f>IFERROR(1 - PERCENTRANK(J:J,J290),0)</f>
        <v/>
      </c>
      <c r="Q290" s="11">
        <f>IFERROR(PERCENTRANK(K:K,K290),0)</f>
        <v/>
      </c>
      <c r="R290" s="11">
        <f>L290*weight1+M290*weight2+N290*weight3+O290*weight4+P290*weight5+Q290*weight6</f>
        <v/>
      </c>
    </row>
    <row r="291" spans="1:18">
      <c r="A291" s="14">
        <f>RANK(R291,R:R)</f>
        <v/>
      </c>
      <c r="C291">
        <f>VLOOKUP(B291,'Input - companies list'!B:L,2,FALSE)</f>
        <v/>
      </c>
      <c r="D291">
        <f>VLOOKUP(B291,'Input - companies list'!B:L,11,FALSE)</f>
        <v/>
      </c>
      <c r="E291">
        <f>VLOOKUP(B291,'Input - companies list'!B:E,4,FALSE)</f>
        <v/>
      </c>
      <c r="F291" s="1">
        <f>SUMIFS('Input - target event report'!H:H,'Input - target event report'!B:B,B291,'Input - target event report'!D:D, "Private Investment")</f>
        <v/>
      </c>
      <c r="G291" s="30">
        <f>IF(I291&lt;2,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Investment"))/(I291-1))</f>
        <v/>
      </c>
      <c r="H29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1" s="30">
        <f>COUNTIFS('Input - target event report'!B:B,B291,'Input - target event report'!D:D, "Private Investment")</f>
        <v/>
      </c>
      <c r="J291">
        <f>INDEX('Input - companies list'!$1:$10000,MATCH(B291,'Input - companies list'!B:B,0),MATCH("Flow",'Input - companies list'!$1:$1,0 ))</f>
        <v/>
      </c>
      <c r="K291">
        <f>INDEX('Input - companies list'!$1:$10000,MATCH(B291,'Input - companies list'!B:B,0),MATCH("Inter-Cluster Connectivity",'Input - companies list'!$1:$1,0 ))</f>
        <v/>
      </c>
      <c r="L291" s="11">
        <f>IFERROR(PERCENTRANK(F:F,F291),0)</f>
        <v/>
      </c>
      <c r="M291" s="11">
        <f>IFERROR(1 - PERCENTRANK(G:G,G291),0)</f>
        <v/>
      </c>
      <c r="N291" s="11">
        <f>IFERROR(1 - PERCENTRANK(H:H,H291),0)</f>
        <v/>
      </c>
      <c r="O291" s="11">
        <f>IFERROR(PERCENTRANK(I:I,I291),0)</f>
        <v/>
      </c>
      <c r="P291" s="11">
        <f>IFERROR(1 - PERCENTRANK(J:J,J291),0)</f>
        <v/>
      </c>
      <c r="Q291" s="11">
        <f>IFERROR(PERCENTRANK(K:K,K291),0)</f>
        <v/>
      </c>
      <c r="R291" s="11">
        <f>L291*weight1+M291*weight2+N291*weight3+O291*weight4+P291*weight5+Q291*weight6</f>
        <v/>
      </c>
    </row>
    <row r="292" spans="1:18">
      <c r="A292" s="14">
        <f>RANK(R292,R:R)</f>
        <v/>
      </c>
      <c r="C292">
        <f>VLOOKUP(B292,'Input - companies list'!B:L,2,FALSE)</f>
        <v/>
      </c>
      <c r="D292">
        <f>VLOOKUP(B292,'Input - companies list'!B:L,11,FALSE)</f>
        <v/>
      </c>
      <c r="E292">
        <f>VLOOKUP(B292,'Input - companies list'!B:E,4,FALSE)</f>
        <v/>
      </c>
      <c r="F292" s="1">
        <f>SUMIFS('Input - target event report'!H:H,'Input - target event report'!B:B,B292,'Input - target event report'!D:D, "Private Investment")</f>
        <v/>
      </c>
      <c r="G292" s="30">
        <f>IF(I292&lt;2,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Investment"))/(I292-1))</f>
        <v/>
      </c>
      <c r="H29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2" s="30">
        <f>COUNTIFS('Input - target event report'!B:B,B292,'Input - target event report'!D:D, "Private Investment")</f>
        <v/>
      </c>
      <c r="J292">
        <f>INDEX('Input - companies list'!$1:$10000,MATCH(B292,'Input - companies list'!B:B,0),MATCH("Flow",'Input - companies list'!$1:$1,0 ))</f>
        <v/>
      </c>
      <c r="K292">
        <f>INDEX('Input - companies list'!$1:$10000,MATCH(B292,'Input - companies list'!B:B,0),MATCH("Inter-Cluster Connectivity",'Input - companies list'!$1:$1,0 ))</f>
        <v/>
      </c>
      <c r="L292" s="11">
        <f>IFERROR(PERCENTRANK(F:F,F292),0)</f>
        <v/>
      </c>
      <c r="M292" s="11">
        <f>IFERROR(1 - PERCENTRANK(G:G,G292),0)</f>
        <v/>
      </c>
      <c r="N292" s="11">
        <f>IFERROR(1 - PERCENTRANK(H:H,H292),0)</f>
        <v/>
      </c>
      <c r="O292" s="11">
        <f>IFERROR(PERCENTRANK(I:I,I292),0)</f>
        <v/>
      </c>
      <c r="P292" s="11">
        <f>IFERROR(1 - PERCENTRANK(J:J,J292),0)</f>
        <v/>
      </c>
      <c r="Q292" s="11">
        <f>IFERROR(PERCENTRANK(K:K,K292),0)</f>
        <v/>
      </c>
      <c r="R292" s="11">
        <f>L292*weight1+M292*weight2+N292*weight3+O292*weight4+P292*weight5+Q292*weight6</f>
        <v/>
      </c>
    </row>
    <row r="293" spans="1:18">
      <c r="A293" s="14">
        <f>RANK(R293,R:R)</f>
        <v/>
      </c>
      <c r="C293">
        <f>VLOOKUP(B293,'Input - companies list'!B:L,2,FALSE)</f>
        <v/>
      </c>
      <c r="D293">
        <f>VLOOKUP(B293,'Input - companies list'!B:L,11,FALSE)</f>
        <v/>
      </c>
      <c r="E293">
        <f>VLOOKUP(B293,'Input - companies list'!B:E,4,FALSE)</f>
        <v/>
      </c>
      <c r="F293" s="1">
        <f>SUMIFS('Input - target event report'!H:H,'Input - target event report'!B:B,B293,'Input - target event report'!D:D, "Private Investment")</f>
        <v/>
      </c>
      <c r="G293" s="30">
        <f>IF(I293&lt;2,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Investment"))/(I293-1))</f>
        <v/>
      </c>
      <c r="H29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3" s="30">
        <f>COUNTIFS('Input - target event report'!B:B,B293,'Input - target event report'!D:D, "Private Investment")</f>
        <v/>
      </c>
      <c r="J293">
        <f>INDEX('Input - companies list'!$1:$10000,MATCH(B293,'Input - companies list'!B:B,0),MATCH("Flow",'Input - companies list'!$1:$1,0 ))</f>
        <v/>
      </c>
      <c r="K293">
        <f>INDEX('Input - companies list'!$1:$10000,MATCH(B293,'Input - companies list'!B:B,0),MATCH("Inter-Cluster Connectivity",'Input - companies list'!$1:$1,0 ))</f>
        <v/>
      </c>
      <c r="L293" s="11">
        <f>IFERROR(PERCENTRANK(F:F,F293),0)</f>
        <v/>
      </c>
      <c r="M293" s="11">
        <f>IFERROR(1 - PERCENTRANK(G:G,G293),0)</f>
        <v/>
      </c>
      <c r="N293" s="11">
        <f>IFERROR(1 - PERCENTRANK(H:H,H293),0)</f>
        <v/>
      </c>
      <c r="O293" s="11">
        <f>IFERROR(PERCENTRANK(I:I,I293),0)</f>
        <v/>
      </c>
      <c r="P293" s="11">
        <f>IFERROR(1 - PERCENTRANK(J:J,J293),0)</f>
        <v/>
      </c>
      <c r="Q293" s="11">
        <f>IFERROR(PERCENTRANK(K:K,K293),0)</f>
        <v/>
      </c>
      <c r="R293" s="11">
        <f>L293*weight1+M293*weight2+N293*weight3+O293*weight4+P293*weight5+Q293*weight6</f>
        <v/>
      </c>
    </row>
    <row r="294" spans="1:18">
      <c r="A294" s="14">
        <f>RANK(R294,R:R)</f>
        <v/>
      </c>
      <c r="C294">
        <f>VLOOKUP(B294,'Input - companies list'!B:L,2,FALSE)</f>
        <v/>
      </c>
      <c r="D294">
        <f>VLOOKUP(B294,'Input - companies list'!B:L,11,FALSE)</f>
        <v/>
      </c>
      <c r="E294">
        <f>VLOOKUP(B294,'Input - companies list'!B:E,4,FALSE)</f>
        <v/>
      </c>
      <c r="F294" s="1">
        <f>SUMIFS('Input - target event report'!H:H,'Input - target event report'!B:B,B294,'Input - target event report'!D:D, "Private Investment")</f>
        <v/>
      </c>
      <c r="G294" s="30">
        <f>IF(I294&lt;2,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Investment"))/(I294-1))</f>
        <v/>
      </c>
      <c r="H29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4" s="30">
        <f>COUNTIFS('Input - target event report'!B:B,B294,'Input - target event report'!D:D, "Private Investment")</f>
        <v/>
      </c>
      <c r="J294">
        <f>INDEX('Input - companies list'!$1:$10000,MATCH(B294,'Input - companies list'!B:B,0),MATCH("Flow",'Input - companies list'!$1:$1,0 ))</f>
        <v/>
      </c>
      <c r="K294">
        <f>INDEX('Input - companies list'!$1:$10000,MATCH(B294,'Input - companies list'!B:B,0),MATCH("Inter-Cluster Connectivity",'Input - companies list'!$1:$1,0 ))</f>
        <v/>
      </c>
      <c r="L294" s="11">
        <f>IFERROR(PERCENTRANK(F:F,F294),0)</f>
        <v/>
      </c>
      <c r="M294" s="11">
        <f>IFERROR(1 - PERCENTRANK(G:G,G294),0)</f>
        <v/>
      </c>
      <c r="N294" s="11">
        <f>IFERROR(1 - PERCENTRANK(H:H,H294),0)</f>
        <v/>
      </c>
      <c r="O294" s="11">
        <f>IFERROR(PERCENTRANK(I:I,I294),0)</f>
        <v/>
      </c>
      <c r="P294" s="11">
        <f>IFERROR(1 - PERCENTRANK(J:J,J294),0)</f>
        <v/>
      </c>
      <c r="Q294" s="11">
        <f>IFERROR(PERCENTRANK(K:K,K294),0)</f>
        <v/>
      </c>
      <c r="R294" s="11">
        <f>L294*weight1+M294*weight2+N294*weight3+O294*weight4+P294*weight5+Q294*weight6</f>
        <v/>
      </c>
    </row>
    <row r="295" spans="1:18">
      <c r="A295" s="14">
        <f>RANK(R295,R:R)</f>
        <v/>
      </c>
      <c r="C295">
        <f>VLOOKUP(B295,'Input - companies list'!B:L,2,FALSE)</f>
        <v/>
      </c>
      <c r="D295">
        <f>VLOOKUP(B295,'Input - companies list'!B:L,11,FALSE)</f>
        <v/>
      </c>
      <c r="E295">
        <f>VLOOKUP(B295,'Input - companies list'!B:E,4,FALSE)</f>
        <v/>
      </c>
      <c r="F295" s="1">
        <f>SUMIFS('Input - target event report'!H:H,'Input - target event report'!B:B,B295,'Input - target event report'!D:D, "Private Investment")</f>
        <v/>
      </c>
      <c r="G295" s="30">
        <f>IF(I295&lt;2,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Investment"))/(I295-1))</f>
        <v/>
      </c>
      <c r="H29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5" s="30">
        <f>COUNTIFS('Input - target event report'!B:B,B295,'Input - target event report'!D:D, "Private Investment")</f>
        <v/>
      </c>
      <c r="J295">
        <f>INDEX('Input - companies list'!$1:$10000,MATCH(B295,'Input - companies list'!B:B,0),MATCH("Flow",'Input - companies list'!$1:$1,0 ))</f>
        <v/>
      </c>
      <c r="K295">
        <f>INDEX('Input - companies list'!$1:$10000,MATCH(B295,'Input - companies list'!B:B,0),MATCH("Inter-Cluster Connectivity",'Input - companies list'!$1:$1,0 ))</f>
        <v/>
      </c>
      <c r="L295" s="11">
        <f>IFERROR(PERCENTRANK(F:F,F295),0)</f>
        <v/>
      </c>
      <c r="M295" s="11">
        <f>IFERROR(1 - PERCENTRANK(G:G,G295),0)</f>
        <v/>
      </c>
      <c r="N295" s="11">
        <f>IFERROR(1 - PERCENTRANK(H:H,H295),0)</f>
        <v/>
      </c>
      <c r="O295" s="11">
        <f>IFERROR(PERCENTRANK(I:I,I295),0)</f>
        <v/>
      </c>
      <c r="P295" s="11">
        <f>IFERROR(1 - PERCENTRANK(J:J,J295),0)</f>
        <v/>
      </c>
      <c r="Q295" s="11">
        <f>IFERROR(PERCENTRANK(K:K,K295),0)</f>
        <v/>
      </c>
      <c r="R295" s="11">
        <f>L295*weight1+M295*weight2+N295*weight3+O295*weight4+P295*weight5+Q295*weight6</f>
        <v/>
      </c>
    </row>
    <row r="296" spans="1:18">
      <c r="A296" s="14">
        <f>RANK(R296,R:R)</f>
        <v/>
      </c>
      <c r="C296">
        <f>VLOOKUP(B296,'Input - companies list'!B:L,2,FALSE)</f>
        <v/>
      </c>
      <c r="D296">
        <f>VLOOKUP(B296,'Input - companies list'!B:L,11,FALSE)</f>
        <v/>
      </c>
      <c r="E296">
        <f>VLOOKUP(B296,'Input - companies list'!B:E,4,FALSE)</f>
        <v/>
      </c>
      <c r="F296" s="1">
        <f>SUMIFS('Input - target event report'!H:H,'Input - target event report'!B:B,B296,'Input - target event report'!D:D, "Private Investment")</f>
        <v/>
      </c>
      <c r="G296" s="30">
        <f>IF(I296&lt;2,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Investment"))/(I296-1))</f>
        <v/>
      </c>
      <c r="H29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6" s="30">
        <f>COUNTIFS('Input - target event report'!B:B,B296,'Input - target event report'!D:D, "Private Investment")</f>
        <v/>
      </c>
      <c r="J296">
        <f>INDEX('Input - companies list'!$1:$10000,MATCH(B296,'Input - companies list'!B:B,0),MATCH("Flow",'Input - companies list'!$1:$1,0 ))</f>
        <v/>
      </c>
      <c r="K296">
        <f>INDEX('Input - companies list'!$1:$10000,MATCH(B296,'Input - companies list'!B:B,0),MATCH("Inter-Cluster Connectivity",'Input - companies list'!$1:$1,0 ))</f>
        <v/>
      </c>
      <c r="L296" s="11">
        <f>IFERROR(PERCENTRANK(F:F,F296),0)</f>
        <v/>
      </c>
      <c r="M296" s="11">
        <f>IFERROR(1 - PERCENTRANK(G:G,G296),0)</f>
        <v/>
      </c>
      <c r="N296" s="11">
        <f>IFERROR(1 - PERCENTRANK(H:H,H296),0)</f>
        <v/>
      </c>
      <c r="O296" s="11">
        <f>IFERROR(PERCENTRANK(I:I,I296),0)</f>
        <v/>
      </c>
      <c r="P296" s="11">
        <f>IFERROR(1 - PERCENTRANK(J:J,J296),0)</f>
        <v/>
      </c>
      <c r="Q296" s="11">
        <f>IFERROR(PERCENTRANK(K:K,K296),0)</f>
        <v/>
      </c>
      <c r="R296" s="11">
        <f>L296*weight1+M296*weight2+N296*weight3+O296*weight4+P296*weight5+Q296*weight6</f>
        <v/>
      </c>
    </row>
    <row r="297" spans="1:18">
      <c r="A297" s="14">
        <f>RANK(R297,R:R)</f>
        <v/>
      </c>
      <c r="C297">
        <f>VLOOKUP(B297,'Input - companies list'!B:L,2,FALSE)</f>
        <v/>
      </c>
      <c r="D297">
        <f>VLOOKUP(B297,'Input - companies list'!B:L,11,FALSE)</f>
        <v/>
      </c>
      <c r="E297">
        <f>VLOOKUP(B297,'Input - companies list'!B:E,4,FALSE)</f>
        <v/>
      </c>
      <c r="F297" s="1">
        <f>SUMIFS('Input - target event report'!H:H,'Input - target event report'!B:B,B297,'Input - target event report'!D:D, "Private Investment")</f>
        <v/>
      </c>
      <c r="G297" s="30">
        <f>IF(I297&lt;2,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Investment"))/(I297-1))</f>
        <v/>
      </c>
      <c r="H29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7" s="30">
        <f>COUNTIFS('Input - target event report'!B:B,B297,'Input - target event report'!D:D, "Private Investment")</f>
        <v/>
      </c>
      <c r="J297">
        <f>INDEX('Input - companies list'!$1:$10000,MATCH(B297,'Input - companies list'!B:B,0),MATCH("Flow",'Input - companies list'!$1:$1,0 ))</f>
        <v/>
      </c>
      <c r="K297">
        <f>INDEX('Input - companies list'!$1:$10000,MATCH(B297,'Input - companies list'!B:B,0),MATCH("Inter-Cluster Connectivity",'Input - companies list'!$1:$1,0 ))</f>
        <v/>
      </c>
      <c r="L297" s="11">
        <f>IFERROR(PERCENTRANK(F:F,F297),0)</f>
        <v/>
      </c>
      <c r="M297" s="11">
        <f>IFERROR(1 - PERCENTRANK(G:G,G297),0)</f>
        <v/>
      </c>
      <c r="N297" s="11">
        <f>IFERROR(1 - PERCENTRANK(H:H,H297),0)</f>
        <v/>
      </c>
      <c r="O297" s="11">
        <f>IFERROR(PERCENTRANK(I:I,I297),0)</f>
        <v/>
      </c>
      <c r="P297" s="11">
        <f>IFERROR(1 - PERCENTRANK(J:J,J297),0)</f>
        <v/>
      </c>
      <c r="Q297" s="11">
        <f>IFERROR(PERCENTRANK(K:K,K297),0)</f>
        <v/>
      </c>
      <c r="R297" s="11">
        <f>L297*weight1+M297*weight2+N297*weight3+O297*weight4+P297*weight5+Q297*weight6</f>
        <v/>
      </c>
    </row>
    <row r="298" spans="1:18">
      <c r="A298" s="14">
        <f>RANK(R298,R:R)</f>
        <v/>
      </c>
      <c r="C298">
        <f>VLOOKUP(B298,'Input - companies list'!B:L,2,FALSE)</f>
        <v/>
      </c>
      <c r="D298">
        <f>VLOOKUP(B298,'Input - companies list'!B:L,11,FALSE)</f>
        <v/>
      </c>
      <c r="E298">
        <f>VLOOKUP(B298,'Input - companies list'!B:E,4,FALSE)</f>
        <v/>
      </c>
      <c r="F298" s="1">
        <f>SUMIFS('Input - target event report'!H:H,'Input - target event report'!B:B,B298,'Input - target event report'!D:D, "Private Investment")</f>
        <v/>
      </c>
      <c r="G298" s="30">
        <f>IF(I298&lt;2,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Investment"))/(I298-1))</f>
        <v/>
      </c>
      <c r="H29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8" s="30">
        <f>COUNTIFS('Input - target event report'!B:B,B298,'Input - target event report'!D:D, "Private Investment")</f>
        <v/>
      </c>
      <c r="J298">
        <f>INDEX('Input - companies list'!$1:$10000,MATCH(B298,'Input - companies list'!B:B,0),MATCH("Flow",'Input - companies list'!$1:$1,0 ))</f>
        <v/>
      </c>
      <c r="K298">
        <f>INDEX('Input - companies list'!$1:$10000,MATCH(B298,'Input - companies list'!B:B,0),MATCH("Inter-Cluster Connectivity",'Input - companies list'!$1:$1,0 ))</f>
        <v/>
      </c>
      <c r="L298" s="11">
        <f>IFERROR(PERCENTRANK(F:F,F298),0)</f>
        <v/>
      </c>
      <c r="M298" s="11">
        <f>IFERROR(1 - PERCENTRANK(G:G,G298),0)</f>
        <v/>
      </c>
      <c r="N298" s="11">
        <f>IFERROR(1 - PERCENTRANK(H:H,H298),0)</f>
        <v/>
      </c>
      <c r="O298" s="11">
        <f>IFERROR(PERCENTRANK(I:I,I298),0)</f>
        <v/>
      </c>
      <c r="P298" s="11">
        <f>IFERROR(1 - PERCENTRANK(J:J,J298),0)</f>
        <v/>
      </c>
      <c r="Q298" s="11">
        <f>IFERROR(PERCENTRANK(K:K,K298),0)</f>
        <v/>
      </c>
      <c r="R298" s="11">
        <f>L298*weight1+M298*weight2+N298*weight3+O298*weight4+P298*weight5+Q298*weight6</f>
        <v/>
      </c>
    </row>
    <row r="299" spans="1:18">
      <c r="A299" s="14">
        <f>RANK(R299,R:R)</f>
        <v/>
      </c>
      <c r="C299">
        <f>VLOOKUP(B299,'Input - companies list'!B:L,2,FALSE)</f>
        <v/>
      </c>
      <c r="D299">
        <f>VLOOKUP(B299,'Input - companies list'!B:L,11,FALSE)</f>
        <v/>
      </c>
      <c r="E299">
        <f>VLOOKUP(B299,'Input - companies list'!B:E,4,FALSE)</f>
        <v/>
      </c>
      <c r="F299" s="1">
        <f>SUMIFS('Input - target event report'!H:H,'Input - target event report'!B:B,B299,'Input - target event report'!D:D, "Private Investment")</f>
        <v/>
      </c>
      <c r="G299" s="30">
        <f>IF(I299&lt;2,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Investment"))/(I299-1))</f>
        <v/>
      </c>
      <c r="H29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299" s="30">
        <f>COUNTIFS('Input - target event report'!B:B,B299,'Input - target event report'!D:D, "Private Investment")</f>
        <v/>
      </c>
      <c r="J299">
        <f>INDEX('Input - companies list'!$1:$10000,MATCH(B299,'Input - companies list'!B:B,0),MATCH("Flow",'Input - companies list'!$1:$1,0 ))</f>
        <v/>
      </c>
      <c r="K299">
        <f>INDEX('Input - companies list'!$1:$10000,MATCH(B299,'Input - companies list'!B:B,0),MATCH("Inter-Cluster Connectivity",'Input - companies list'!$1:$1,0 ))</f>
        <v/>
      </c>
      <c r="L299" s="11">
        <f>IFERROR(PERCENTRANK(F:F,F299),0)</f>
        <v/>
      </c>
      <c r="M299" s="11">
        <f>IFERROR(1 - PERCENTRANK(G:G,G299),0)</f>
        <v/>
      </c>
      <c r="N299" s="11">
        <f>IFERROR(1 - PERCENTRANK(H:H,H299),0)</f>
        <v/>
      </c>
      <c r="O299" s="11">
        <f>IFERROR(PERCENTRANK(I:I,I299),0)</f>
        <v/>
      </c>
      <c r="P299" s="11">
        <f>IFERROR(1 - PERCENTRANK(J:J,J299),0)</f>
        <v/>
      </c>
      <c r="Q299" s="11">
        <f>IFERROR(PERCENTRANK(K:K,K299),0)</f>
        <v/>
      </c>
      <c r="R299" s="11">
        <f>L299*weight1+M299*weight2+N299*weight3+O299*weight4+P299*weight5+Q299*weight6</f>
        <v/>
      </c>
    </row>
    <row r="300" spans="1:18">
      <c r="A300" s="14">
        <f>RANK(R300,R:R)</f>
        <v/>
      </c>
      <c r="C300">
        <f>VLOOKUP(B300,'Input - companies list'!B:L,2,FALSE)</f>
        <v/>
      </c>
      <c r="D300">
        <f>VLOOKUP(B300,'Input - companies list'!B:L,11,FALSE)</f>
        <v/>
      </c>
      <c r="E300">
        <f>VLOOKUP(B300,'Input - companies list'!B:E,4,FALSE)</f>
        <v/>
      </c>
      <c r="F300" s="1">
        <f>SUMIFS('Input - target event report'!H:H,'Input - target event report'!B:B,B300,'Input - target event report'!D:D, "Private Investment")</f>
        <v/>
      </c>
      <c r="G300" s="30">
        <f>IF(I300&lt;2,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Investment"))/(I300-1))</f>
        <v/>
      </c>
      <c r="H30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0" s="30">
        <f>COUNTIFS('Input - target event report'!B:B,B300,'Input - target event report'!D:D, "Private Investment")</f>
        <v/>
      </c>
      <c r="J300">
        <f>INDEX('Input - companies list'!$1:$10000,MATCH(B300,'Input - companies list'!B:B,0),MATCH("Flow",'Input - companies list'!$1:$1,0 ))</f>
        <v/>
      </c>
      <c r="K300">
        <f>INDEX('Input - companies list'!$1:$10000,MATCH(B300,'Input - companies list'!B:B,0),MATCH("Inter-Cluster Connectivity",'Input - companies list'!$1:$1,0 ))</f>
        <v/>
      </c>
      <c r="L300" s="11">
        <f>IFERROR(PERCENTRANK(F:F,F300),0)</f>
        <v/>
      </c>
      <c r="M300" s="11">
        <f>IFERROR(1 - PERCENTRANK(G:G,G300),0)</f>
        <v/>
      </c>
      <c r="N300" s="11">
        <f>IFERROR(1 - PERCENTRANK(H:H,H300),0)</f>
        <v/>
      </c>
      <c r="O300" s="11">
        <f>IFERROR(PERCENTRANK(I:I,I300),0)</f>
        <v/>
      </c>
      <c r="P300" s="11">
        <f>IFERROR(1 - PERCENTRANK(J:J,J300),0)</f>
        <v/>
      </c>
      <c r="Q300" s="11">
        <f>IFERROR(PERCENTRANK(K:K,K300),0)</f>
        <v/>
      </c>
      <c r="R300" s="11">
        <f>L300*weight1+M300*weight2+N300*weight3+O300*weight4+P300*weight5+Q300*weight6</f>
        <v/>
      </c>
    </row>
    <row r="301" spans="1:18">
      <c r="A301" s="14">
        <f>RANK(R301,R:R)</f>
        <v/>
      </c>
      <c r="C301">
        <f>VLOOKUP(B301,'Input - companies list'!B:L,2,FALSE)</f>
        <v/>
      </c>
      <c r="D301">
        <f>VLOOKUP(B301,'Input - companies list'!B:L,11,FALSE)</f>
        <v/>
      </c>
      <c r="E301">
        <f>VLOOKUP(B301,'Input - companies list'!B:E,4,FALSE)</f>
        <v/>
      </c>
      <c r="F301" s="1">
        <f>SUMIFS('Input - target event report'!H:H,'Input - target event report'!B:B,B301,'Input - target event report'!D:D, "Private Investment")</f>
        <v/>
      </c>
      <c r="G301" s="30">
        <f>IF(I301&lt;2,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Investment"))/(I301-1))</f>
        <v/>
      </c>
      <c r="H30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1" s="30">
        <f>COUNTIFS('Input - target event report'!B:B,B301,'Input - target event report'!D:D, "Private Investment")</f>
        <v/>
      </c>
      <c r="J301">
        <f>INDEX('Input - companies list'!$1:$10000,MATCH(B301,'Input - companies list'!B:B,0),MATCH("Flow",'Input - companies list'!$1:$1,0 ))</f>
        <v/>
      </c>
      <c r="K301">
        <f>INDEX('Input - companies list'!$1:$10000,MATCH(B301,'Input - companies list'!B:B,0),MATCH("Inter-Cluster Connectivity",'Input - companies list'!$1:$1,0 ))</f>
        <v/>
      </c>
      <c r="L301" s="11">
        <f>IFERROR(PERCENTRANK(F:F,F301),0)</f>
        <v/>
      </c>
      <c r="M301" s="11">
        <f>IFERROR(1 - PERCENTRANK(G:G,G301),0)</f>
        <v/>
      </c>
      <c r="N301" s="11">
        <f>IFERROR(1 - PERCENTRANK(H:H,H301),0)</f>
        <v/>
      </c>
      <c r="O301" s="11">
        <f>IFERROR(PERCENTRANK(I:I,I301),0)</f>
        <v/>
      </c>
      <c r="P301" s="11">
        <f>IFERROR(1 - PERCENTRANK(J:J,J301),0)</f>
        <v/>
      </c>
      <c r="Q301" s="11">
        <f>IFERROR(PERCENTRANK(K:K,K301),0)</f>
        <v/>
      </c>
      <c r="R301" s="11">
        <f>L301*weight1+M301*weight2+N301*weight3+O301*weight4+P301*weight5+Q301*weight6</f>
        <v/>
      </c>
    </row>
    <row r="302" spans="1:18">
      <c r="A302" s="14">
        <f>RANK(R302,R:R)</f>
        <v/>
      </c>
      <c r="C302">
        <f>VLOOKUP(B302,'Input - companies list'!B:L,2,FALSE)</f>
        <v/>
      </c>
      <c r="D302">
        <f>VLOOKUP(B302,'Input - companies list'!B:L,11,FALSE)</f>
        <v/>
      </c>
      <c r="E302">
        <f>VLOOKUP(B302,'Input - companies list'!B:E,4,FALSE)</f>
        <v/>
      </c>
      <c r="F302" s="1">
        <f>SUMIFS('Input - target event report'!H:H,'Input - target event report'!B:B,B302,'Input - target event report'!D:D, "Private Investment")</f>
        <v/>
      </c>
      <c r="G302" s="30">
        <f>IF(I302&lt;2,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Investment"))/(I302-1))</f>
        <v/>
      </c>
      <c r="H30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2" s="30">
        <f>COUNTIFS('Input - target event report'!B:B,B302,'Input - target event report'!D:D, "Private Investment")</f>
        <v/>
      </c>
      <c r="J302">
        <f>INDEX('Input - companies list'!$1:$10000,MATCH(B302,'Input - companies list'!B:B,0),MATCH("Flow",'Input - companies list'!$1:$1,0 ))</f>
        <v/>
      </c>
      <c r="K302">
        <f>INDEX('Input - companies list'!$1:$10000,MATCH(B302,'Input - companies list'!B:B,0),MATCH("Inter-Cluster Connectivity",'Input - companies list'!$1:$1,0 ))</f>
        <v/>
      </c>
      <c r="L302" s="11">
        <f>IFERROR(PERCENTRANK(F:F,F302),0)</f>
        <v/>
      </c>
      <c r="M302" s="11">
        <f>IFERROR(1 - PERCENTRANK(G:G,G302),0)</f>
        <v/>
      </c>
      <c r="N302" s="11">
        <f>IFERROR(1 - PERCENTRANK(H:H,H302),0)</f>
        <v/>
      </c>
      <c r="O302" s="11">
        <f>IFERROR(PERCENTRANK(I:I,I302),0)</f>
        <v/>
      </c>
      <c r="P302" s="11">
        <f>IFERROR(1 - PERCENTRANK(J:J,J302),0)</f>
        <v/>
      </c>
      <c r="Q302" s="11">
        <f>IFERROR(PERCENTRANK(K:K,K302),0)</f>
        <v/>
      </c>
      <c r="R302" s="11">
        <f>L302*weight1+M302*weight2+N302*weight3+O302*weight4+P302*weight5+Q302*weight6</f>
        <v/>
      </c>
    </row>
    <row r="303" spans="1:18">
      <c r="A303" s="14">
        <f>RANK(R303,R:R)</f>
        <v/>
      </c>
      <c r="C303">
        <f>VLOOKUP(B303,'Input - companies list'!B:L,2,FALSE)</f>
        <v/>
      </c>
      <c r="D303">
        <f>VLOOKUP(B303,'Input - companies list'!B:L,11,FALSE)</f>
        <v/>
      </c>
      <c r="E303">
        <f>VLOOKUP(B303,'Input - companies list'!B:E,4,FALSE)</f>
        <v/>
      </c>
      <c r="F303" s="1">
        <f>SUMIFS('Input - target event report'!H:H,'Input - target event report'!B:B,B303,'Input - target event report'!D:D, "Private Investment")</f>
        <v/>
      </c>
      <c r="G303" s="30">
        <f>IF(I303&lt;2,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Investment"))/(I303-1))</f>
        <v/>
      </c>
      <c r="H30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3" s="30">
        <f>COUNTIFS('Input - target event report'!B:B,B303,'Input - target event report'!D:D, "Private Investment")</f>
        <v/>
      </c>
      <c r="J303">
        <f>INDEX('Input - companies list'!$1:$10000,MATCH(B303,'Input - companies list'!B:B,0),MATCH("Flow",'Input - companies list'!$1:$1,0 ))</f>
        <v/>
      </c>
      <c r="K303">
        <f>INDEX('Input - companies list'!$1:$10000,MATCH(B303,'Input - companies list'!B:B,0),MATCH("Inter-Cluster Connectivity",'Input - companies list'!$1:$1,0 ))</f>
        <v/>
      </c>
      <c r="L303" s="11">
        <f>IFERROR(PERCENTRANK(F:F,F303),0)</f>
        <v/>
      </c>
      <c r="M303" s="11">
        <f>IFERROR(1 - PERCENTRANK(G:G,G303),0)</f>
        <v/>
      </c>
      <c r="N303" s="11">
        <f>IFERROR(1 - PERCENTRANK(H:H,H303),0)</f>
        <v/>
      </c>
      <c r="O303" s="11">
        <f>IFERROR(PERCENTRANK(I:I,I303),0)</f>
        <v/>
      </c>
      <c r="P303" s="11">
        <f>IFERROR(1 - PERCENTRANK(J:J,J303),0)</f>
        <v/>
      </c>
      <c r="Q303" s="11">
        <f>IFERROR(PERCENTRANK(K:K,K303),0)</f>
        <v/>
      </c>
      <c r="R303" s="11">
        <f>L303*weight1+M303*weight2+N303*weight3+O303*weight4+P303*weight5+Q303*weight6</f>
        <v/>
      </c>
    </row>
    <row r="304" spans="1:18">
      <c r="A304" s="14">
        <f>RANK(R304,R:R)</f>
        <v/>
      </c>
      <c r="C304">
        <f>VLOOKUP(B304,'Input - companies list'!B:L,2,FALSE)</f>
        <v/>
      </c>
      <c r="D304">
        <f>VLOOKUP(B304,'Input - companies list'!B:L,11,FALSE)</f>
        <v/>
      </c>
      <c r="E304">
        <f>VLOOKUP(B304,'Input - companies list'!B:E,4,FALSE)</f>
        <v/>
      </c>
      <c r="F304" s="1">
        <f>SUMIFS('Input - target event report'!H:H,'Input - target event report'!B:B,B304,'Input - target event report'!D:D, "Private Investment")</f>
        <v/>
      </c>
      <c r="G304" s="30">
        <f>IF(I304&lt;2,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Investment"))/(I304-1))</f>
        <v/>
      </c>
      <c r="H30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4" s="30">
        <f>COUNTIFS('Input - target event report'!B:B,B304,'Input - target event report'!D:D, "Private Investment")</f>
        <v/>
      </c>
      <c r="J304">
        <f>INDEX('Input - companies list'!$1:$10000,MATCH(B304,'Input - companies list'!B:B,0),MATCH("Flow",'Input - companies list'!$1:$1,0 ))</f>
        <v/>
      </c>
      <c r="K304">
        <f>INDEX('Input - companies list'!$1:$10000,MATCH(B304,'Input - companies list'!B:B,0),MATCH("Inter-Cluster Connectivity",'Input - companies list'!$1:$1,0 ))</f>
        <v/>
      </c>
      <c r="L304" s="11">
        <f>IFERROR(PERCENTRANK(F:F,F304),0)</f>
        <v/>
      </c>
      <c r="M304" s="11">
        <f>IFERROR(1 - PERCENTRANK(G:G,G304),0)</f>
        <v/>
      </c>
      <c r="N304" s="11">
        <f>IFERROR(1 - PERCENTRANK(H:H,H304),0)</f>
        <v/>
      </c>
      <c r="O304" s="11">
        <f>IFERROR(PERCENTRANK(I:I,I304),0)</f>
        <v/>
      </c>
      <c r="P304" s="11">
        <f>IFERROR(1 - PERCENTRANK(J:J,J304),0)</f>
        <v/>
      </c>
      <c r="Q304" s="11">
        <f>IFERROR(PERCENTRANK(K:K,K304),0)</f>
        <v/>
      </c>
      <c r="R304" s="11">
        <f>L304*weight1+M304*weight2+N304*weight3+O304*weight4+P304*weight5+Q304*weight6</f>
        <v/>
      </c>
    </row>
    <row r="305" spans="1:18">
      <c r="A305" s="14">
        <f>RANK(R305,R:R)</f>
        <v/>
      </c>
      <c r="C305">
        <f>VLOOKUP(B305,'Input - companies list'!B:L,2,FALSE)</f>
        <v/>
      </c>
      <c r="D305">
        <f>VLOOKUP(B305,'Input - companies list'!B:L,11,FALSE)</f>
        <v/>
      </c>
      <c r="E305">
        <f>VLOOKUP(B305,'Input - companies list'!B:E,4,FALSE)</f>
        <v/>
      </c>
      <c r="F305" s="1">
        <f>SUMIFS('Input - target event report'!H:H,'Input - target event report'!B:B,B305,'Input - target event report'!D:D, "Private Investment")</f>
        <v/>
      </c>
      <c r="G305" s="30">
        <f>IF(I305&lt;2,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Investment"))/(I305-1))</f>
        <v/>
      </c>
      <c r="H30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5" s="30">
        <f>COUNTIFS('Input - target event report'!B:B,B305,'Input - target event report'!D:D, "Private Investment")</f>
        <v/>
      </c>
      <c r="J305">
        <f>INDEX('Input - companies list'!$1:$10000,MATCH(B305,'Input - companies list'!B:B,0),MATCH("Flow",'Input - companies list'!$1:$1,0 ))</f>
        <v/>
      </c>
      <c r="K305">
        <f>INDEX('Input - companies list'!$1:$10000,MATCH(B305,'Input - companies list'!B:B,0),MATCH("Inter-Cluster Connectivity",'Input - companies list'!$1:$1,0 ))</f>
        <v/>
      </c>
      <c r="L305" s="11">
        <f>IFERROR(PERCENTRANK(F:F,F305),0)</f>
        <v/>
      </c>
      <c r="M305" s="11">
        <f>IFERROR(1 - PERCENTRANK(G:G,G305),0)</f>
        <v/>
      </c>
      <c r="N305" s="11">
        <f>IFERROR(1 - PERCENTRANK(H:H,H305),0)</f>
        <v/>
      </c>
      <c r="O305" s="11">
        <f>IFERROR(PERCENTRANK(I:I,I305),0)</f>
        <v/>
      </c>
      <c r="P305" s="11">
        <f>IFERROR(1 - PERCENTRANK(J:J,J305),0)</f>
        <v/>
      </c>
      <c r="Q305" s="11">
        <f>IFERROR(PERCENTRANK(K:K,K305),0)</f>
        <v/>
      </c>
      <c r="R305" s="11">
        <f>L305*weight1+M305*weight2+N305*weight3+O305*weight4+P305*weight5+Q305*weight6</f>
        <v/>
      </c>
    </row>
    <row r="306" spans="1:18">
      <c r="A306" s="14">
        <f>RANK(R306,R:R)</f>
        <v/>
      </c>
      <c r="C306">
        <f>VLOOKUP(B306,'Input - companies list'!B:L,2,FALSE)</f>
        <v/>
      </c>
      <c r="D306">
        <f>VLOOKUP(B306,'Input - companies list'!B:L,11,FALSE)</f>
        <v/>
      </c>
      <c r="E306">
        <f>VLOOKUP(B306,'Input - companies list'!B:E,4,FALSE)</f>
        <v/>
      </c>
      <c r="F306" s="1">
        <f>SUMIFS('Input - target event report'!H:H,'Input - target event report'!B:B,B306,'Input - target event report'!D:D, "Private Investment")</f>
        <v/>
      </c>
      <c r="G306" s="30">
        <f>IF(I306&lt;2,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Investment"))/(I306-1))</f>
        <v/>
      </c>
      <c r="H30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6" s="30">
        <f>COUNTIFS('Input - target event report'!B:B,B306,'Input - target event report'!D:D, "Private Investment")</f>
        <v/>
      </c>
      <c r="J306">
        <f>INDEX('Input - companies list'!$1:$10000,MATCH(B306,'Input - companies list'!B:B,0),MATCH("Flow",'Input - companies list'!$1:$1,0 ))</f>
        <v/>
      </c>
      <c r="K306">
        <f>INDEX('Input - companies list'!$1:$10000,MATCH(B306,'Input - companies list'!B:B,0),MATCH("Inter-Cluster Connectivity",'Input - companies list'!$1:$1,0 ))</f>
        <v/>
      </c>
      <c r="L306" s="11">
        <f>IFERROR(PERCENTRANK(F:F,F306),0)</f>
        <v/>
      </c>
      <c r="M306" s="11">
        <f>IFERROR(1 - PERCENTRANK(G:G,G306),0)</f>
        <v/>
      </c>
      <c r="N306" s="11">
        <f>IFERROR(1 - PERCENTRANK(H:H,H306),0)</f>
        <v/>
      </c>
      <c r="O306" s="11">
        <f>IFERROR(PERCENTRANK(I:I,I306),0)</f>
        <v/>
      </c>
      <c r="P306" s="11">
        <f>IFERROR(1 - PERCENTRANK(J:J,J306),0)</f>
        <v/>
      </c>
      <c r="Q306" s="11">
        <f>IFERROR(PERCENTRANK(K:K,K306),0)</f>
        <v/>
      </c>
      <c r="R306" s="11">
        <f>L306*weight1+M306*weight2+N306*weight3+O306*weight4+P306*weight5+Q306*weight6</f>
        <v/>
      </c>
    </row>
    <row r="307" spans="1:18">
      <c r="A307" s="14">
        <f>RANK(R307,R:R)</f>
        <v/>
      </c>
      <c r="C307">
        <f>VLOOKUP(B307,'Input - companies list'!B:L,2,FALSE)</f>
        <v/>
      </c>
      <c r="D307">
        <f>VLOOKUP(B307,'Input - companies list'!B:L,11,FALSE)</f>
        <v/>
      </c>
      <c r="E307">
        <f>VLOOKUP(B307,'Input - companies list'!B:E,4,FALSE)</f>
        <v/>
      </c>
      <c r="F307" s="1">
        <f>SUMIFS('Input - target event report'!H:H,'Input - target event report'!B:B,B307,'Input - target event report'!D:D, "Private Investment")</f>
        <v/>
      </c>
      <c r="G307" s="30">
        <f>IF(I307&lt;2,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Investment"))/(I307-1))</f>
        <v/>
      </c>
      <c r="H30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7" s="30">
        <f>COUNTIFS('Input - target event report'!B:B,B307,'Input - target event report'!D:D, "Private Investment")</f>
        <v/>
      </c>
      <c r="J307">
        <f>INDEX('Input - companies list'!$1:$10000,MATCH(B307,'Input - companies list'!B:B,0),MATCH("Flow",'Input - companies list'!$1:$1,0 ))</f>
        <v/>
      </c>
      <c r="K307">
        <f>INDEX('Input - companies list'!$1:$10000,MATCH(B307,'Input - companies list'!B:B,0),MATCH("Inter-Cluster Connectivity",'Input - companies list'!$1:$1,0 ))</f>
        <v/>
      </c>
      <c r="L307" s="11">
        <f>IFERROR(PERCENTRANK(F:F,F307),0)</f>
        <v/>
      </c>
      <c r="M307" s="11">
        <f>IFERROR(1 - PERCENTRANK(G:G,G307),0)</f>
        <v/>
      </c>
      <c r="N307" s="11">
        <f>IFERROR(1 - PERCENTRANK(H:H,H307),0)</f>
        <v/>
      </c>
      <c r="O307" s="11">
        <f>IFERROR(PERCENTRANK(I:I,I307),0)</f>
        <v/>
      </c>
      <c r="P307" s="11">
        <f>IFERROR(1 - PERCENTRANK(J:J,J307),0)</f>
        <v/>
      </c>
      <c r="Q307" s="11">
        <f>IFERROR(PERCENTRANK(K:K,K307),0)</f>
        <v/>
      </c>
      <c r="R307" s="11">
        <f>L307*weight1+M307*weight2+N307*weight3+O307*weight4+P307*weight5+Q307*weight6</f>
        <v/>
      </c>
    </row>
    <row r="308" spans="1:18">
      <c r="A308" s="14">
        <f>RANK(R308,R:R)</f>
        <v/>
      </c>
      <c r="C308">
        <f>VLOOKUP(B308,'Input - companies list'!B:L,2,FALSE)</f>
        <v/>
      </c>
      <c r="D308">
        <f>VLOOKUP(B308,'Input - companies list'!B:L,11,FALSE)</f>
        <v/>
      </c>
      <c r="E308">
        <f>VLOOKUP(B308,'Input - companies list'!B:E,4,FALSE)</f>
        <v/>
      </c>
      <c r="F308" s="1">
        <f>SUMIFS('Input - target event report'!H:H,'Input - target event report'!B:B,B308,'Input - target event report'!D:D, "Private Investment")</f>
        <v/>
      </c>
      <c r="G308" s="30">
        <f>IF(I308&lt;2,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Investment"))/(I308-1))</f>
        <v/>
      </c>
      <c r="H30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8" s="30">
        <f>COUNTIFS('Input - target event report'!B:B,B308,'Input - target event report'!D:D, "Private Investment")</f>
        <v/>
      </c>
      <c r="J308">
        <f>INDEX('Input - companies list'!$1:$10000,MATCH(B308,'Input - companies list'!B:B,0),MATCH("Flow",'Input - companies list'!$1:$1,0 ))</f>
        <v/>
      </c>
      <c r="K308">
        <f>INDEX('Input - companies list'!$1:$10000,MATCH(B308,'Input - companies list'!B:B,0),MATCH("Inter-Cluster Connectivity",'Input - companies list'!$1:$1,0 ))</f>
        <v/>
      </c>
      <c r="L308" s="11">
        <f>IFERROR(PERCENTRANK(F:F,F308),0)</f>
        <v/>
      </c>
      <c r="M308" s="11">
        <f>IFERROR(1 - PERCENTRANK(G:G,G308),0)</f>
        <v/>
      </c>
      <c r="N308" s="11">
        <f>IFERROR(1 - PERCENTRANK(H:H,H308),0)</f>
        <v/>
      </c>
      <c r="O308" s="11">
        <f>IFERROR(PERCENTRANK(I:I,I308),0)</f>
        <v/>
      </c>
      <c r="P308" s="11">
        <f>IFERROR(1 - PERCENTRANK(J:J,J308),0)</f>
        <v/>
      </c>
      <c r="Q308" s="11">
        <f>IFERROR(PERCENTRANK(K:K,K308),0)</f>
        <v/>
      </c>
      <c r="R308" s="11">
        <f>L308*weight1+M308*weight2+N308*weight3+O308*weight4+P308*weight5+Q308*weight6</f>
        <v/>
      </c>
    </row>
    <row r="309" spans="1:18">
      <c r="A309" s="14">
        <f>RANK(R309,R:R)</f>
        <v/>
      </c>
      <c r="C309">
        <f>VLOOKUP(B309,'Input - companies list'!B:L,2,FALSE)</f>
        <v/>
      </c>
      <c r="D309">
        <f>VLOOKUP(B309,'Input - companies list'!B:L,11,FALSE)</f>
        <v/>
      </c>
      <c r="E309">
        <f>VLOOKUP(B309,'Input - companies list'!B:E,4,FALSE)</f>
        <v/>
      </c>
      <c r="F309" s="1">
        <f>SUMIFS('Input - target event report'!H:H,'Input - target event report'!B:B,B309,'Input - target event report'!D:D, "Private Investment")</f>
        <v/>
      </c>
      <c r="G309" s="30">
        <f>IF(I309&lt;2,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Investment"))/(I309-1))</f>
        <v/>
      </c>
      <c r="H30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09" s="30">
        <f>COUNTIFS('Input - target event report'!B:B,B309,'Input - target event report'!D:D, "Private Investment")</f>
        <v/>
      </c>
      <c r="J309">
        <f>INDEX('Input - companies list'!$1:$10000,MATCH(B309,'Input - companies list'!B:B,0),MATCH("Flow",'Input - companies list'!$1:$1,0 ))</f>
        <v/>
      </c>
      <c r="K309">
        <f>INDEX('Input - companies list'!$1:$10000,MATCH(B309,'Input - companies list'!B:B,0),MATCH("Inter-Cluster Connectivity",'Input - companies list'!$1:$1,0 ))</f>
        <v/>
      </c>
      <c r="L309" s="11">
        <f>IFERROR(PERCENTRANK(F:F,F309),0)</f>
        <v/>
      </c>
      <c r="M309" s="11">
        <f>IFERROR(1 - PERCENTRANK(G:G,G309),0)</f>
        <v/>
      </c>
      <c r="N309" s="11">
        <f>IFERROR(1 - PERCENTRANK(H:H,H309),0)</f>
        <v/>
      </c>
      <c r="O309" s="11">
        <f>IFERROR(PERCENTRANK(I:I,I309),0)</f>
        <v/>
      </c>
      <c r="P309" s="11">
        <f>IFERROR(1 - PERCENTRANK(J:J,J309),0)</f>
        <v/>
      </c>
      <c r="Q309" s="11">
        <f>IFERROR(PERCENTRANK(K:K,K309),0)</f>
        <v/>
      </c>
      <c r="R309" s="11">
        <f>L309*weight1+M309*weight2+N309*weight3+O309*weight4+P309*weight5+Q309*weight6</f>
        <v/>
      </c>
    </row>
    <row r="310" spans="1:18">
      <c r="A310" s="14">
        <f>RANK(R310,R:R)</f>
        <v/>
      </c>
      <c r="C310">
        <f>VLOOKUP(B310,'Input - companies list'!B:L,2,FALSE)</f>
        <v/>
      </c>
      <c r="D310">
        <f>VLOOKUP(B310,'Input - companies list'!B:L,11,FALSE)</f>
        <v/>
      </c>
      <c r="E310">
        <f>VLOOKUP(B310,'Input - companies list'!B:E,4,FALSE)</f>
        <v/>
      </c>
      <c r="F310" s="1">
        <f>SUMIFS('Input - target event report'!H:H,'Input - target event report'!B:B,B310,'Input - target event report'!D:D, "Private Investment")</f>
        <v/>
      </c>
      <c r="G310" s="30">
        <f>IF(I310&lt;2,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Investment"))/(I310-1))</f>
        <v/>
      </c>
      <c r="H31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0" s="30">
        <f>COUNTIFS('Input - target event report'!B:B,B310,'Input - target event report'!D:D, "Private Investment")</f>
        <v/>
      </c>
      <c r="J310">
        <f>INDEX('Input - companies list'!$1:$10000,MATCH(B310,'Input - companies list'!B:B,0),MATCH("Flow",'Input - companies list'!$1:$1,0 ))</f>
        <v/>
      </c>
      <c r="K310">
        <f>INDEX('Input - companies list'!$1:$10000,MATCH(B310,'Input - companies list'!B:B,0),MATCH("Inter-Cluster Connectivity",'Input - companies list'!$1:$1,0 ))</f>
        <v/>
      </c>
      <c r="L310" s="11">
        <f>IFERROR(PERCENTRANK(F:F,F310),0)</f>
        <v/>
      </c>
      <c r="M310" s="11">
        <f>IFERROR(1 - PERCENTRANK(G:G,G310),0)</f>
        <v/>
      </c>
      <c r="N310" s="11">
        <f>IFERROR(1 - PERCENTRANK(H:H,H310),0)</f>
        <v/>
      </c>
      <c r="O310" s="11">
        <f>IFERROR(PERCENTRANK(I:I,I310),0)</f>
        <v/>
      </c>
      <c r="P310" s="11">
        <f>IFERROR(1 - PERCENTRANK(J:J,J310),0)</f>
        <v/>
      </c>
      <c r="Q310" s="11">
        <f>IFERROR(PERCENTRANK(K:K,K310),0)</f>
        <v/>
      </c>
      <c r="R310" s="11">
        <f>L310*weight1+M310*weight2+N310*weight3+O310*weight4+P310*weight5+Q310*weight6</f>
        <v/>
      </c>
    </row>
    <row r="311" spans="1:18">
      <c r="A311" s="14">
        <f>RANK(R311,R:R)</f>
        <v/>
      </c>
      <c r="C311">
        <f>VLOOKUP(B311,'Input - companies list'!B:L,2,FALSE)</f>
        <v/>
      </c>
      <c r="D311">
        <f>VLOOKUP(B311,'Input - companies list'!B:L,11,FALSE)</f>
        <v/>
      </c>
      <c r="E311">
        <f>VLOOKUP(B311,'Input - companies list'!B:E,4,FALSE)</f>
        <v/>
      </c>
      <c r="F311" s="1">
        <f>SUMIFS('Input - target event report'!H:H,'Input - target event report'!B:B,B311,'Input - target event report'!D:D, "Private Investment")</f>
        <v/>
      </c>
      <c r="G311" s="30">
        <f>IF(I311&lt;2,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Investment"))/(I311-1))</f>
        <v/>
      </c>
      <c r="H31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1" s="30">
        <f>COUNTIFS('Input - target event report'!B:B,B311,'Input - target event report'!D:D, "Private Investment")</f>
        <v/>
      </c>
      <c r="J311">
        <f>INDEX('Input - companies list'!$1:$10000,MATCH(B311,'Input - companies list'!B:B,0),MATCH("Flow",'Input - companies list'!$1:$1,0 ))</f>
        <v/>
      </c>
      <c r="K311">
        <f>INDEX('Input - companies list'!$1:$10000,MATCH(B311,'Input - companies list'!B:B,0),MATCH("Inter-Cluster Connectivity",'Input - companies list'!$1:$1,0 ))</f>
        <v/>
      </c>
      <c r="L311" s="11">
        <f>IFERROR(PERCENTRANK(F:F,F311),0)</f>
        <v/>
      </c>
      <c r="M311" s="11">
        <f>IFERROR(1 - PERCENTRANK(G:G,G311),0)</f>
        <v/>
      </c>
      <c r="N311" s="11">
        <f>IFERROR(1 - PERCENTRANK(H:H,H311),0)</f>
        <v/>
      </c>
      <c r="O311" s="11">
        <f>IFERROR(PERCENTRANK(I:I,I311),0)</f>
        <v/>
      </c>
      <c r="P311" s="11">
        <f>IFERROR(1 - PERCENTRANK(J:J,J311),0)</f>
        <v/>
      </c>
      <c r="Q311" s="11">
        <f>IFERROR(PERCENTRANK(K:K,K311),0)</f>
        <v/>
      </c>
      <c r="R311" s="11">
        <f>L311*weight1+M311*weight2+N311*weight3+O311*weight4+P311*weight5+Q311*weight6</f>
        <v/>
      </c>
    </row>
    <row r="312" spans="1:18">
      <c r="A312" s="14">
        <f>RANK(R312,R:R)</f>
        <v/>
      </c>
      <c r="C312">
        <f>VLOOKUP(B312,'Input - companies list'!B:L,2,FALSE)</f>
        <v/>
      </c>
      <c r="D312">
        <f>VLOOKUP(B312,'Input - companies list'!B:L,11,FALSE)</f>
        <v/>
      </c>
      <c r="E312">
        <f>VLOOKUP(B312,'Input - companies list'!B:E,4,FALSE)</f>
        <v/>
      </c>
      <c r="F312" s="1">
        <f>SUMIFS('Input - target event report'!H:H,'Input - target event report'!B:B,B312,'Input - target event report'!D:D, "Private Investment")</f>
        <v/>
      </c>
      <c r="G312" s="30">
        <f>IF(I312&lt;2,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Investment"))/(I312-1))</f>
        <v/>
      </c>
      <c r="H31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2" s="30">
        <f>COUNTIFS('Input - target event report'!B:B,B312,'Input - target event report'!D:D, "Private Investment")</f>
        <v/>
      </c>
      <c r="J312">
        <f>INDEX('Input - companies list'!$1:$10000,MATCH(B312,'Input - companies list'!B:B,0),MATCH("Flow",'Input - companies list'!$1:$1,0 ))</f>
        <v/>
      </c>
      <c r="K312">
        <f>INDEX('Input - companies list'!$1:$10000,MATCH(B312,'Input - companies list'!B:B,0),MATCH("Inter-Cluster Connectivity",'Input - companies list'!$1:$1,0 ))</f>
        <v/>
      </c>
      <c r="L312" s="11">
        <f>IFERROR(PERCENTRANK(F:F,F312),0)</f>
        <v/>
      </c>
      <c r="M312" s="11">
        <f>IFERROR(1 - PERCENTRANK(G:G,G312),0)</f>
        <v/>
      </c>
      <c r="N312" s="11">
        <f>IFERROR(1 - PERCENTRANK(H:H,H312),0)</f>
        <v/>
      </c>
      <c r="O312" s="11">
        <f>IFERROR(PERCENTRANK(I:I,I312),0)</f>
        <v/>
      </c>
      <c r="P312" s="11">
        <f>IFERROR(1 - PERCENTRANK(J:J,J312),0)</f>
        <v/>
      </c>
      <c r="Q312" s="11">
        <f>IFERROR(PERCENTRANK(K:K,K312),0)</f>
        <v/>
      </c>
      <c r="R312" s="11">
        <f>L312*weight1+M312*weight2+N312*weight3+O312*weight4+P312*weight5+Q312*weight6</f>
        <v/>
      </c>
    </row>
    <row r="313" spans="1:18">
      <c r="A313" s="14">
        <f>RANK(R313,R:R)</f>
        <v/>
      </c>
      <c r="C313">
        <f>VLOOKUP(B313,'Input - companies list'!B:L,2,FALSE)</f>
        <v/>
      </c>
      <c r="D313">
        <f>VLOOKUP(B313,'Input - companies list'!B:L,11,FALSE)</f>
        <v/>
      </c>
      <c r="E313">
        <f>VLOOKUP(B313,'Input - companies list'!B:E,4,FALSE)</f>
        <v/>
      </c>
      <c r="F313" s="1">
        <f>SUMIFS('Input - target event report'!H:H,'Input - target event report'!B:B,B313,'Input - target event report'!D:D, "Private Investment")</f>
        <v/>
      </c>
      <c r="G313" s="30">
        <f>IF(I313&lt;2,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Investment"))/(I313-1))</f>
        <v/>
      </c>
      <c r="H31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3" s="30">
        <f>COUNTIFS('Input - target event report'!B:B,B313,'Input - target event report'!D:D, "Private Investment")</f>
        <v/>
      </c>
      <c r="J313">
        <f>INDEX('Input - companies list'!$1:$10000,MATCH(B313,'Input - companies list'!B:B,0),MATCH("Flow",'Input - companies list'!$1:$1,0 ))</f>
        <v/>
      </c>
      <c r="K313">
        <f>INDEX('Input - companies list'!$1:$10000,MATCH(B313,'Input - companies list'!B:B,0),MATCH("Inter-Cluster Connectivity",'Input - companies list'!$1:$1,0 ))</f>
        <v/>
      </c>
      <c r="L313" s="11">
        <f>IFERROR(PERCENTRANK(F:F,F313),0)</f>
        <v/>
      </c>
      <c r="M313" s="11">
        <f>IFERROR(1 - PERCENTRANK(G:G,G313),0)</f>
        <v/>
      </c>
      <c r="N313" s="11">
        <f>IFERROR(1 - PERCENTRANK(H:H,H313),0)</f>
        <v/>
      </c>
      <c r="O313" s="11">
        <f>IFERROR(PERCENTRANK(I:I,I313),0)</f>
        <v/>
      </c>
      <c r="P313" s="11">
        <f>IFERROR(1 - PERCENTRANK(J:J,J313),0)</f>
        <v/>
      </c>
      <c r="Q313" s="11">
        <f>IFERROR(PERCENTRANK(K:K,K313),0)</f>
        <v/>
      </c>
      <c r="R313" s="11">
        <f>L313*weight1+M313*weight2+N313*weight3+O313*weight4+P313*weight5+Q313*weight6</f>
        <v/>
      </c>
    </row>
    <row r="314" spans="1:18">
      <c r="A314" s="14">
        <f>RANK(R314,R:R)</f>
        <v/>
      </c>
      <c r="B314" s="2" t="n"/>
      <c r="C314">
        <f>VLOOKUP(B314,'Input - companies list'!B:L,2,FALSE)</f>
        <v/>
      </c>
      <c r="D314">
        <f>VLOOKUP(B314,'Input - companies list'!B:L,11,FALSE)</f>
        <v/>
      </c>
      <c r="E314">
        <f>VLOOKUP(B314,'Input - companies list'!B:E,4,FALSE)</f>
        <v/>
      </c>
      <c r="F314" s="1">
        <f>SUMIFS('Input - target event report'!H:H,'Input - target event report'!B:B,B314,'Input - target event report'!D:D, "Private Investment")</f>
        <v/>
      </c>
      <c r="G314" s="30">
        <f>IF(I314&lt;2,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Investment"))/(I314-1))</f>
        <v/>
      </c>
      <c r="H31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4" s="30">
        <f>COUNTIFS('Input - target event report'!B:B,B314,'Input - target event report'!D:D, "Private Investment")</f>
        <v/>
      </c>
      <c r="J314">
        <f>INDEX('Input - companies list'!$1:$10000,MATCH(B314,'Input - companies list'!B:B,0),MATCH("Flow",'Input - companies list'!$1:$1,0 ))</f>
        <v/>
      </c>
      <c r="K314">
        <f>INDEX('Input - companies list'!$1:$10000,MATCH(B314,'Input - companies list'!B:B,0),MATCH("Inter-Cluster Connectivity",'Input - companies list'!$1:$1,0 ))</f>
        <v/>
      </c>
      <c r="L314" s="11">
        <f>IFERROR(PERCENTRANK(F:F,F314),0)</f>
        <v/>
      </c>
      <c r="M314" s="11">
        <f>IFERROR(1 - PERCENTRANK(G:G,G314),0)</f>
        <v/>
      </c>
      <c r="N314" s="11">
        <f>IFERROR(1 - PERCENTRANK(H:H,H314),0)</f>
        <v/>
      </c>
      <c r="O314" s="11">
        <f>IFERROR(PERCENTRANK(I:I,I314),0)</f>
        <v/>
      </c>
      <c r="P314" s="11">
        <f>IFERROR(1 - PERCENTRANK(J:J,J314),0)</f>
        <v/>
      </c>
      <c r="Q314" s="11">
        <f>IFERROR(PERCENTRANK(K:K,K314),0)</f>
        <v/>
      </c>
      <c r="R314" s="11">
        <f>L314*weight1+M314*weight2+N314*weight3+O314*weight4+P314*weight5+Q314*weight6</f>
        <v/>
      </c>
    </row>
    <row r="315" spans="1:18">
      <c r="A315" s="14">
        <f>RANK(R315,R:R)</f>
        <v/>
      </c>
      <c r="C315">
        <f>VLOOKUP(B315,'Input - companies list'!B:L,2,FALSE)</f>
        <v/>
      </c>
      <c r="D315">
        <f>VLOOKUP(B315,'Input - companies list'!B:L,11,FALSE)</f>
        <v/>
      </c>
      <c r="E315">
        <f>VLOOKUP(B315,'Input - companies list'!B:E,4,FALSE)</f>
        <v/>
      </c>
      <c r="F315" s="1">
        <f>SUMIFS('Input - target event report'!H:H,'Input - target event report'!B:B,B315,'Input - target event report'!D:D, "Private Investment")</f>
        <v/>
      </c>
      <c r="G315" s="30">
        <f>IF(I315&lt;2,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Investment"))/(I315-1))</f>
        <v/>
      </c>
      <c r="H31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5" s="30">
        <f>COUNTIFS('Input - target event report'!B:B,B315,'Input - target event report'!D:D, "Private Investment")</f>
        <v/>
      </c>
      <c r="J315">
        <f>INDEX('Input - companies list'!$1:$10000,MATCH(B315,'Input - companies list'!B:B,0),MATCH("Flow",'Input - companies list'!$1:$1,0 ))</f>
        <v/>
      </c>
      <c r="K315">
        <f>INDEX('Input - companies list'!$1:$10000,MATCH(B315,'Input - companies list'!B:B,0),MATCH("Inter-Cluster Connectivity",'Input - companies list'!$1:$1,0 ))</f>
        <v/>
      </c>
      <c r="L315" s="11">
        <f>IFERROR(PERCENTRANK(F:F,F315),0)</f>
        <v/>
      </c>
      <c r="M315" s="11">
        <f>IFERROR(1 - PERCENTRANK(G:G,G315),0)</f>
        <v/>
      </c>
      <c r="N315" s="11">
        <f>IFERROR(1 - PERCENTRANK(H:H,H315),0)</f>
        <v/>
      </c>
      <c r="O315" s="11">
        <f>IFERROR(PERCENTRANK(I:I,I315),0)</f>
        <v/>
      </c>
      <c r="P315" s="11">
        <f>IFERROR(1 - PERCENTRANK(J:J,J315),0)</f>
        <v/>
      </c>
      <c r="Q315" s="11">
        <f>IFERROR(PERCENTRANK(K:K,K315),0)</f>
        <v/>
      </c>
      <c r="R315" s="11">
        <f>L315*weight1+M315*weight2+N315*weight3+O315*weight4+P315*weight5+Q315*weight6</f>
        <v/>
      </c>
    </row>
    <row r="316" spans="1:18">
      <c r="A316" s="14">
        <f>RANK(R316,R:R)</f>
        <v/>
      </c>
      <c r="C316">
        <f>VLOOKUP(B316,'Input - companies list'!B:L,2,FALSE)</f>
        <v/>
      </c>
      <c r="D316">
        <f>VLOOKUP(B316,'Input - companies list'!B:L,11,FALSE)</f>
        <v/>
      </c>
      <c r="E316">
        <f>VLOOKUP(B316,'Input - companies list'!B:E,4,FALSE)</f>
        <v/>
      </c>
      <c r="F316" s="1">
        <f>SUMIFS('Input - target event report'!H:H,'Input - target event report'!B:B,B316,'Input - target event report'!D:D, "Private Investment")</f>
        <v/>
      </c>
      <c r="G316" s="30">
        <f>IF(I316&lt;2,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Investment"))/(I316-1))</f>
        <v/>
      </c>
      <c r="H31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6" s="30">
        <f>COUNTIFS('Input - target event report'!B:B,B316,'Input - target event report'!D:D, "Private Investment")</f>
        <v/>
      </c>
      <c r="J316">
        <f>INDEX('Input - companies list'!$1:$10000,MATCH(B316,'Input - companies list'!B:B,0),MATCH("Flow",'Input - companies list'!$1:$1,0 ))</f>
        <v/>
      </c>
      <c r="K316">
        <f>INDEX('Input - companies list'!$1:$10000,MATCH(B316,'Input - companies list'!B:B,0),MATCH("Inter-Cluster Connectivity",'Input - companies list'!$1:$1,0 ))</f>
        <v/>
      </c>
      <c r="L316" s="11">
        <f>IFERROR(PERCENTRANK(F:F,F316),0)</f>
        <v/>
      </c>
      <c r="M316" s="11">
        <f>IFERROR(1 - PERCENTRANK(G:G,G316),0)</f>
        <v/>
      </c>
      <c r="N316" s="11">
        <f>IFERROR(1 - PERCENTRANK(H:H,H316),0)</f>
        <v/>
      </c>
      <c r="O316" s="11">
        <f>IFERROR(PERCENTRANK(I:I,I316),0)</f>
        <v/>
      </c>
      <c r="P316" s="11">
        <f>IFERROR(1 - PERCENTRANK(J:J,J316),0)</f>
        <v/>
      </c>
      <c r="Q316" s="11">
        <f>IFERROR(PERCENTRANK(K:K,K316),0)</f>
        <v/>
      </c>
      <c r="R316" s="11">
        <f>L316*weight1+M316*weight2+N316*weight3+O316*weight4+P316*weight5+Q316*weight6</f>
        <v/>
      </c>
    </row>
    <row r="317" spans="1:18">
      <c r="A317" s="14">
        <f>RANK(R317,R:R)</f>
        <v/>
      </c>
      <c r="C317">
        <f>VLOOKUP(B317,'Input - companies list'!B:L,2,FALSE)</f>
        <v/>
      </c>
      <c r="D317">
        <f>VLOOKUP(B317,'Input - companies list'!B:L,11,FALSE)</f>
        <v/>
      </c>
      <c r="E317">
        <f>VLOOKUP(B317,'Input - companies list'!B:E,4,FALSE)</f>
        <v/>
      </c>
      <c r="F317" s="1">
        <f>SUMIFS('Input - target event report'!H:H,'Input - target event report'!B:B,B317,'Input - target event report'!D:D, "Private Investment")</f>
        <v/>
      </c>
      <c r="G317" s="30">
        <f>IF(I317&lt;2,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Investment"))/(I317-1))</f>
        <v/>
      </c>
      <c r="H31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7" s="30">
        <f>COUNTIFS('Input - target event report'!B:B,B317,'Input - target event report'!D:D, "Private Investment")</f>
        <v/>
      </c>
      <c r="J317">
        <f>INDEX('Input - companies list'!$1:$10000,MATCH(B317,'Input - companies list'!B:B,0),MATCH("Flow",'Input - companies list'!$1:$1,0 ))</f>
        <v/>
      </c>
      <c r="K317">
        <f>INDEX('Input - companies list'!$1:$10000,MATCH(B317,'Input - companies list'!B:B,0),MATCH("Inter-Cluster Connectivity",'Input - companies list'!$1:$1,0 ))</f>
        <v/>
      </c>
      <c r="L317" s="11">
        <f>IFERROR(PERCENTRANK(F:F,F317),0)</f>
        <v/>
      </c>
      <c r="M317" s="11">
        <f>IFERROR(1 - PERCENTRANK(G:G,G317),0)</f>
        <v/>
      </c>
      <c r="N317" s="11">
        <f>IFERROR(1 - PERCENTRANK(H:H,H317),0)</f>
        <v/>
      </c>
      <c r="O317" s="11">
        <f>IFERROR(PERCENTRANK(I:I,I317),0)</f>
        <v/>
      </c>
      <c r="P317" s="11">
        <f>IFERROR(1 - PERCENTRANK(J:J,J317),0)</f>
        <v/>
      </c>
      <c r="Q317" s="11">
        <f>IFERROR(PERCENTRANK(K:K,K317),0)</f>
        <v/>
      </c>
      <c r="R317" s="11">
        <f>L317*weight1+M317*weight2+N317*weight3+O317*weight4+P317*weight5+Q317*weight6</f>
        <v/>
      </c>
    </row>
    <row r="318" spans="1:18">
      <c r="A318" s="14">
        <f>RANK(R318,R:R)</f>
        <v/>
      </c>
      <c r="C318">
        <f>VLOOKUP(B318,'Input - companies list'!B:L,2,FALSE)</f>
        <v/>
      </c>
      <c r="D318">
        <f>VLOOKUP(B318,'Input - companies list'!B:L,11,FALSE)</f>
        <v/>
      </c>
      <c r="E318">
        <f>VLOOKUP(B318,'Input - companies list'!B:E,4,FALSE)</f>
        <v/>
      </c>
      <c r="F318" s="1">
        <f>SUMIFS('Input - target event report'!H:H,'Input - target event report'!B:B,B318,'Input - target event report'!D:D, "Private Investment")</f>
        <v/>
      </c>
      <c r="G318" s="30">
        <f>IF(I318&lt;2,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Investment"))/(I318-1))</f>
        <v/>
      </c>
      <c r="H31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8" s="30">
        <f>COUNTIFS('Input - target event report'!B:B,B318,'Input - target event report'!D:D, "Private Investment")</f>
        <v/>
      </c>
      <c r="J318">
        <f>INDEX('Input - companies list'!$1:$10000,MATCH(B318,'Input - companies list'!B:B,0),MATCH("Flow",'Input - companies list'!$1:$1,0 ))</f>
        <v/>
      </c>
      <c r="K318">
        <f>INDEX('Input - companies list'!$1:$10000,MATCH(B318,'Input - companies list'!B:B,0),MATCH("Inter-Cluster Connectivity",'Input - companies list'!$1:$1,0 ))</f>
        <v/>
      </c>
      <c r="L318" s="11">
        <f>IFERROR(PERCENTRANK(F:F,F318),0)</f>
        <v/>
      </c>
      <c r="M318" s="11">
        <f>IFERROR(1 - PERCENTRANK(G:G,G318),0)</f>
        <v/>
      </c>
      <c r="N318" s="11">
        <f>IFERROR(1 - PERCENTRANK(H:H,H318),0)</f>
        <v/>
      </c>
      <c r="O318" s="11">
        <f>IFERROR(PERCENTRANK(I:I,I318),0)</f>
        <v/>
      </c>
      <c r="P318" s="11">
        <f>IFERROR(1 - PERCENTRANK(J:J,J318),0)</f>
        <v/>
      </c>
      <c r="Q318" s="11">
        <f>IFERROR(PERCENTRANK(K:K,K318),0)</f>
        <v/>
      </c>
      <c r="R318" s="11">
        <f>L318*weight1+M318*weight2+N318*weight3+O318*weight4+P318*weight5+Q318*weight6</f>
        <v/>
      </c>
    </row>
    <row r="319" spans="1:18">
      <c r="A319" s="14">
        <f>RANK(R319,R:R)</f>
        <v/>
      </c>
      <c r="C319">
        <f>VLOOKUP(B319,'Input - companies list'!B:L,2,FALSE)</f>
        <v/>
      </c>
      <c r="D319">
        <f>VLOOKUP(B319,'Input - companies list'!B:L,11,FALSE)</f>
        <v/>
      </c>
      <c r="E319">
        <f>VLOOKUP(B319,'Input - companies list'!B:E,4,FALSE)</f>
        <v/>
      </c>
      <c r="F319" s="1">
        <f>SUMIFS('Input - target event report'!H:H,'Input - target event report'!B:B,B319,'Input - target event report'!D:D, "Private Investment")</f>
        <v/>
      </c>
      <c r="G319" s="30">
        <f>IF(I319&lt;2,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Investment"))/(I319-1))</f>
        <v/>
      </c>
      <c r="H31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19" s="30">
        <f>COUNTIFS('Input - target event report'!B:B,B319,'Input - target event report'!D:D, "Private Investment")</f>
        <v/>
      </c>
      <c r="J319">
        <f>INDEX('Input - companies list'!$1:$10000,MATCH(B319,'Input - companies list'!B:B,0),MATCH("Flow",'Input - companies list'!$1:$1,0 ))</f>
        <v/>
      </c>
      <c r="K319">
        <f>INDEX('Input - companies list'!$1:$10000,MATCH(B319,'Input - companies list'!B:B,0),MATCH("Inter-Cluster Connectivity",'Input - companies list'!$1:$1,0 ))</f>
        <v/>
      </c>
      <c r="L319" s="11">
        <f>IFERROR(PERCENTRANK(F:F,F319),0)</f>
        <v/>
      </c>
      <c r="M319" s="11">
        <f>IFERROR(1 - PERCENTRANK(G:G,G319),0)</f>
        <v/>
      </c>
      <c r="N319" s="11">
        <f>IFERROR(1 - PERCENTRANK(H:H,H319),0)</f>
        <v/>
      </c>
      <c r="O319" s="11">
        <f>IFERROR(PERCENTRANK(I:I,I319),0)</f>
        <v/>
      </c>
      <c r="P319" s="11">
        <f>IFERROR(1 - PERCENTRANK(J:J,J319),0)</f>
        <v/>
      </c>
      <c r="Q319" s="11">
        <f>IFERROR(PERCENTRANK(K:K,K319),0)</f>
        <v/>
      </c>
      <c r="R319" s="11">
        <f>L319*weight1+M319*weight2+N319*weight3+O319*weight4+P319*weight5+Q319*weight6</f>
        <v/>
      </c>
    </row>
    <row r="320" spans="1:18">
      <c r="A320" s="14">
        <f>RANK(R320,R:R)</f>
        <v/>
      </c>
      <c r="C320">
        <f>VLOOKUP(B320,'Input - companies list'!B:L,2,FALSE)</f>
        <v/>
      </c>
      <c r="D320">
        <f>VLOOKUP(B320,'Input - companies list'!B:L,11,FALSE)</f>
        <v/>
      </c>
      <c r="E320">
        <f>VLOOKUP(B320,'Input - companies list'!B:E,4,FALSE)</f>
        <v/>
      </c>
      <c r="F320" s="1">
        <f>SUMIFS('Input - target event report'!H:H,'Input - target event report'!B:B,B320,'Input - target event report'!D:D, "Private Investment")</f>
        <v/>
      </c>
      <c r="G320" s="30">
        <f>IF(I320&lt;2,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Investment"))/(I320-1))</f>
        <v/>
      </c>
      <c r="H32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0" s="30">
        <f>COUNTIFS('Input - target event report'!B:B,B320,'Input - target event report'!D:D, "Private Investment")</f>
        <v/>
      </c>
      <c r="J320">
        <f>INDEX('Input - companies list'!$1:$10000,MATCH(B320,'Input - companies list'!B:B,0),MATCH("Flow",'Input - companies list'!$1:$1,0 ))</f>
        <v/>
      </c>
      <c r="K320">
        <f>INDEX('Input - companies list'!$1:$10000,MATCH(B320,'Input - companies list'!B:B,0),MATCH("Inter-Cluster Connectivity",'Input - companies list'!$1:$1,0 ))</f>
        <v/>
      </c>
      <c r="L320" s="11">
        <f>IFERROR(PERCENTRANK(F:F,F320),0)</f>
        <v/>
      </c>
      <c r="M320" s="11">
        <f>IFERROR(1 - PERCENTRANK(G:G,G320),0)</f>
        <v/>
      </c>
      <c r="N320" s="11">
        <f>IFERROR(1 - PERCENTRANK(H:H,H320),0)</f>
        <v/>
      </c>
      <c r="O320" s="11">
        <f>IFERROR(PERCENTRANK(I:I,I320),0)</f>
        <v/>
      </c>
      <c r="P320" s="11">
        <f>IFERROR(1 - PERCENTRANK(J:J,J320),0)</f>
        <v/>
      </c>
      <c r="Q320" s="11">
        <f>IFERROR(PERCENTRANK(K:K,K320),0)</f>
        <v/>
      </c>
      <c r="R320" s="11">
        <f>L320*weight1+M320*weight2+N320*weight3+O320*weight4+P320*weight5+Q320*weight6</f>
        <v/>
      </c>
    </row>
    <row r="321" spans="1:18">
      <c r="A321" s="14">
        <f>RANK(R321,R:R)</f>
        <v/>
      </c>
      <c r="B321" s="2" t="n"/>
      <c r="C321">
        <f>VLOOKUP(B321,'Input - companies list'!B:L,2,FALSE)</f>
        <v/>
      </c>
      <c r="D321">
        <f>VLOOKUP(B321,'Input - companies list'!B:L,11,FALSE)</f>
        <v/>
      </c>
      <c r="E321">
        <f>VLOOKUP(B321,'Input - companies list'!B:E,4,FALSE)</f>
        <v/>
      </c>
      <c r="F321" s="1">
        <f>SUMIFS('Input - target event report'!H:H,'Input - target event report'!B:B,B321,'Input - target event report'!D:D, "Private Investment")</f>
        <v/>
      </c>
      <c r="G321" s="30">
        <f>IF(I321&lt;2,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Investment"))/(I321-1))</f>
        <v/>
      </c>
      <c r="H32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1" s="30">
        <f>COUNTIFS('Input - target event report'!B:B,B321,'Input - target event report'!D:D, "Private Investment")</f>
        <v/>
      </c>
      <c r="J321">
        <f>INDEX('Input - companies list'!$1:$10000,MATCH(B321,'Input - companies list'!B:B,0),MATCH("Flow",'Input - companies list'!$1:$1,0 ))</f>
        <v/>
      </c>
      <c r="K321">
        <f>INDEX('Input - companies list'!$1:$10000,MATCH(B321,'Input - companies list'!B:B,0),MATCH("Inter-Cluster Connectivity",'Input - companies list'!$1:$1,0 ))</f>
        <v/>
      </c>
      <c r="L321" s="11">
        <f>IFERROR(PERCENTRANK(F:F,F321),0)</f>
        <v/>
      </c>
      <c r="M321" s="11">
        <f>IFERROR(1 - PERCENTRANK(G:G,G321),0)</f>
        <v/>
      </c>
      <c r="N321" s="11">
        <f>IFERROR(1 - PERCENTRANK(H:H,H321),0)</f>
        <v/>
      </c>
      <c r="O321" s="11">
        <f>IFERROR(PERCENTRANK(I:I,I321),0)</f>
        <v/>
      </c>
      <c r="P321" s="11">
        <f>IFERROR(1 - PERCENTRANK(J:J,J321),0)</f>
        <v/>
      </c>
      <c r="Q321" s="11">
        <f>IFERROR(PERCENTRANK(K:K,K321),0)</f>
        <v/>
      </c>
      <c r="R321" s="11">
        <f>L321*weight1+M321*weight2+N321*weight3+O321*weight4+P321*weight5+Q321*weight6</f>
        <v/>
      </c>
    </row>
    <row r="322" spans="1:18">
      <c r="A322" s="14">
        <f>RANK(R322,R:R)</f>
        <v/>
      </c>
      <c r="C322">
        <f>VLOOKUP(B322,'Input - companies list'!B:L,2,FALSE)</f>
        <v/>
      </c>
      <c r="D322">
        <f>VLOOKUP(B322,'Input - companies list'!B:L,11,FALSE)</f>
        <v/>
      </c>
      <c r="E322">
        <f>VLOOKUP(B322,'Input - companies list'!B:E,4,FALSE)</f>
        <v/>
      </c>
      <c r="F322" s="1">
        <f>SUMIFS('Input - target event report'!H:H,'Input - target event report'!B:B,B322,'Input - target event report'!D:D, "Private Investment")</f>
        <v/>
      </c>
      <c r="G322" s="30">
        <f>IF(I322&lt;2,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Investment"))/(I322-1))</f>
        <v/>
      </c>
      <c r="H32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2" s="30">
        <f>COUNTIFS('Input - target event report'!B:B,B322,'Input - target event report'!D:D, "Private Investment")</f>
        <v/>
      </c>
      <c r="J322">
        <f>INDEX('Input - companies list'!$1:$10000,MATCH(B322,'Input - companies list'!B:B,0),MATCH("Flow",'Input - companies list'!$1:$1,0 ))</f>
        <v/>
      </c>
      <c r="K322">
        <f>INDEX('Input - companies list'!$1:$10000,MATCH(B322,'Input - companies list'!B:B,0),MATCH("Inter-Cluster Connectivity",'Input - companies list'!$1:$1,0 ))</f>
        <v/>
      </c>
      <c r="L322" s="11">
        <f>IFERROR(PERCENTRANK(F:F,F322),0)</f>
        <v/>
      </c>
      <c r="M322" s="11">
        <f>IFERROR(1 - PERCENTRANK(G:G,G322),0)</f>
        <v/>
      </c>
      <c r="N322" s="11">
        <f>IFERROR(1 - PERCENTRANK(H:H,H322),0)</f>
        <v/>
      </c>
      <c r="O322" s="11">
        <f>IFERROR(PERCENTRANK(I:I,I322),0)</f>
        <v/>
      </c>
      <c r="P322" s="11">
        <f>IFERROR(1 - PERCENTRANK(J:J,J322),0)</f>
        <v/>
      </c>
      <c r="Q322" s="11">
        <f>IFERROR(PERCENTRANK(K:K,K322),0)</f>
        <v/>
      </c>
      <c r="R322" s="11">
        <f>L322*weight1+M322*weight2+N322*weight3+O322*weight4+P322*weight5+Q322*weight6</f>
        <v/>
      </c>
    </row>
    <row r="323" spans="1:18">
      <c r="A323" s="14">
        <f>RANK(R323,R:R)</f>
        <v/>
      </c>
      <c r="C323">
        <f>VLOOKUP(B323,'Input - companies list'!B:L,2,FALSE)</f>
        <v/>
      </c>
      <c r="D323">
        <f>VLOOKUP(B323,'Input - companies list'!B:L,11,FALSE)</f>
        <v/>
      </c>
      <c r="E323">
        <f>VLOOKUP(B323,'Input - companies list'!B:E,4,FALSE)</f>
        <v/>
      </c>
      <c r="F323" s="1">
        <f>SUMIFS('Input - target event report'!H:H,'Input - target event report'!B:B,B323,'Input - target event report'!D:D, "Private Investment")</f>
        <v/>
      </c>
      <c r="G323" s="30">
        <f>IF(I323&lt;2,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Investment"))/(I323-1))</f>
        <v/>
      </c>
      <c r="H32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3" s="30">
        <f>COUNTIFS('Input - target event report'!B:B,B323,'Input - target event report'!D:D, "Private Investment")</f>
        <v/>
      </c>
      <c r="J323">
        <f>INDEX('Input - companies list'!$1:$10000,MATCH(B323,'Input - companies list'!B:B,0),MATCH("Flow",'Input - companies list'!$1:$1,0 ))</f>
        <v/>
      </c>
      <c r="K323">
        <f>INDEX('Input - companies list'!$1:$10000,MATCH(B323,'Input - companies list'!B:B,0),MATCH("Inter-Cluster Connectivity",'Input - companies list'!$1:$1,0 ))</f>
        <v/>
      </c>
      <c r="L323" s="11">
        <f>IFERROR(PERCENTRANK(F:F,F323),0)</f>
        <v/>
      </c>
      <c r="M323" s="11">
        <f>IFERROR(1 - PERCENTRANK(G:G,G323),0)</f>
        <v/>
      </c>
      <c r="N323" s="11">
        <f>IFERROR(1 - PERCENTRANK(H:H,H323),0)</f>
        <v/>
      </c>
      <c r="O323" s="11">
        <f>IFERROR(PERCENTRANK(I:I,I323),0)</f>
        <v/>
      </c>
      <c r="P323" s="11">
        <f>IFERROR(1 - PERCENTRANK(J:J,J323),0)</f>
        <v/>
      </c>
      <c r="Q323" s="11">
        <f>IFERROR(PERCENTRANK(K:K,K323),0)</f>
        <v/>
      </c>
      <c r="R323" s="11">
        <f>L323*weight1+M323*weight2+N323*weight3+O323*weight4+P323*weight5+Q323*weight6</f>
        <v/>
      </c>
    </row>
    <row r="324" spans="1:18">
      <c r="A324" s="14">
        <f>RANK(R324,R:R)</f>
        <v/>
      </c>
      <c r="C324">
        <f>VLOOKUP(B324,'Input - companies list'!B:L,2,FALSE)</f>
        <v/>
      </c>
      <c r="D324">
        <f>VLOOKUP(B324,'Input - companies list'!B:L,11,FALSE)</f>
        <v/>
      </c>
      <c r="E324">
        <f>VLOOKUP(B324,'Input - companies list'!B:E,4,FALSE)</f>
        <v/>
      </c>
      <c r="F324" s="1">
        <f>SUMIFS('Input - target event report'!H:H,'Input - target event report'!B:B,B324,'Input - target event report'!D:D, "Private Investment")</f>
        <v/>
      </c>
      <c r="G324" s="30">
        <f>IF(I324&lt;2,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Investment"))/(I324-1))</f>
        <v/>
      </c>
      <c r="H32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4" s="30">
        <f>COUNTIFS('Input - target event report'!B:B,B324,'Input - target event report'!D:D, "Private Investment")</f>
        <v/>
      </c>
      <c r="J324">
        <f>INDEX('Input - companies list'!$1:$10000,MATCH(B324,'Input - companies list'!B:B,0),MATCH("Flow",'Input - companies list'!$1:$1,0 ))</f>
        <v/>
      </c>
      <c r="K324">
        <f>INDEX('Input - companies list'!$1:$10000,MATCH(B324,'Input - companies list'!B:B,0),MATCH("Inter-Cluster Connectivity",'Input - companies list'!$1:$1,0 ))</f>
        <v/>
      </c>
      <c r="L324" s="11">
        <f>IFERROR(PERCENTRANK(F:F,F324),0)</f>
        <v/>
      </c>
      <c r="M324" s="11">
        <f>IFERROR(1 - PERCENTRANK(G:G,G324),0)</f>
        <v/>
      </c>
      <c r="N324" s="11">
        <f>IFERROR(1 - PERCENTRANK(H:H,H324),0)</f>
        <v/>
      </c>
      <c r="O324" s="11">
        <f>IFERROR(PERCENTRANK(I:I,I324),0)</f>
        <v/>
      </c>
      <c r="P324" s="11">
        <f>IFERROR(1 - PERCENTRANK(J:J,J324),0)</f>
        <v/>
      </c>
      <c r="Q324" s="11">
        <f>IFERROR(PERCENTRANK(K:K,K324),0)</f>
        <v/>
      </c>
      <c r="R324" s="11">
        <f>L324*weight1+M324*weight2+N324*weight3+O324*weight4+P324*weight5+Q324*weight6</f>
        <v/>
      </c>
    </row>
    <row r="325" spans="1:18">
      <c r="A325" s="14">
        <f>RANK(R325,R:R)</f>
        <v/>
      </c>
      <c r="C325">
        <f>VLOOKUP(B325,'Input - companies list'!B:L,2,FALSE)</f>
        <v/>
      </c>
      <c r="D325">
        <f>VLOOKUP(B325,'Input - companies list'!B:L,11,FALSE)</f>
        <v/>
      </c>
      <c r="E325">
        <f>VLOOKUP(B325,'Input - companies list'!B:E,4,FALSE)</f>
        <v/>
      </c>
      <c r="F325" s="1">
        <f>SUMIFS('Input - target event report'!H:H,'Input - target event report'!B:B,B325,'Input - target event report'!D:D, "Private Investment")</f>
        <v/>
      </c>
      <c r="G325" s="30">
        <f>IF(I325&lt;2,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Investment"))/(I325-1))</f>
        <v/>
      </c>
      <c r="H32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5" s="30">
        <f>COUNTIFS('Input - target event report'!B:B,B325,'Input - target event report'!D:D, "Private Investment")</f>
        <v/>
      </c>
      <c r="J325">
        <f>INDEX('Input - companies list'!$1:$10000,MATCH(B325,'Input - companies list'!B:B,0),MATCH("Flow",'Input - companies list'!$1:$1,0 ))</f>
        <v/>
      </c>
      <c r="K325">
        <f>INDEX('Input - companies list'!$1:$10000,MATCH(B325,'Input - companies list'!B:B,0),MATCH("Inter-Cluster Connectivity",'Input - companies list'!$1:$1,0 ))</f>
        <v/>
      </c>
      <c r="L325" s="11">
        <f>IFERROR(PERCENTRANK(F:F,F325),0)</f>
        <v/>
      </c>
      <c r="M325" s="11">
        <f>IFERROR(1 - PERCENTRANK(G:G,G325),0)</f>
        <v/>
      </c>
      <c r="N325" s="11">
        <f>IFERROR(1 - PERCENTRANK(H:H,H325),0)</f>
        <v/>
      </c>
      <c r="O325" s="11">
        <f>IFERROR(PERCENTRANK(I:I,I325),0)</f>
        <v/>
      </c>
      <c r="P325" s="11">
        <f>IFERROR(1 - PERCENTRANK(J:J,J325),0)</f>
        <v/>
      </c>
      <c r="Q325" s="11">
        <f>IFERROR(PERCENTRANK(K:K,K325),0)</f>
        <v/>
      </c>
      <c r="R325" s="11">
        <f>L325*weight1+M325*weight2+N325*weight3+O325*weight4+P325*weight5+Q325*weight6</f>
        <v/>
      </c>
    </row>
    <row r="326" spans="1:18">
      <c r="A326" s="14">
        <f>RANK(R326,R:R)</f>
        <v/>
      </c>
      <c r="B326" s="2" t="n"/>
      <c r="C326">
        <f>VLOOKUP(B326,'Input - companies list'!B:L,2,FALSE)</f>
        <v/>
      </c>
      <c r="D326">
        <f>VLOOKUP(B326,'Input - companies list'!B:L,11,FALSE)</f>
        <v/>
      </c>
      <c r="E326">
        <f>VLOOKUP(B326,'Input - companies list'!B:E,4,FALSE)</f>
        <v/>
      </c>
      <c r="F326" s="1">
        <f>SUMIFS('Input - target event report'!H:H,'Input - target event report'!B:B,B326,'Input - target event report'!D:D, "Private Investment")</f>
        <v/>
      </c>
      <c r="G326" s="30">
        <f>IF(I326&lt;2,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Investment"))/(I326-1))</f>
        <v/>
      </c>
      <c r="H32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6" s="30">
        <f>COUNTIFS('Input - target event report'!B:B,B326,'Input - target event report'!D:D, "Private Investment")</f>
        <v/>
      </c>
      <c r="J326">
        <f>INDEX('Input - companies list'!$1:$10000,MATCH(B326,'Input - companies list'!B:B,0),MATCH("Flow",'Input - companies list'!$1:$1,0 ))</f>
        <v/>
      </c>
      <c r="K326">
        <f>INDEX('Input - companies list'!$1:$10000,MATCH(B326,'Input - companies list'!B:B,0),MATCH("Inter-Cluster Connectivity",'Input - companies list'!$1:$1,0 ))</f>
        <v/>
      </c>
      <c r="L326" s="11">
        <f>IFERROR(PERCENTRANK(F:F,F326),0)</f>
        <v/>
      </c>
      <c r="M326" s="11">
        <f>IFERROR(1 - PERCENTRANK(G:G,G326),0)</f>
        <v/>
      </c>
      <c r="N326" s="11">
        <f>IFERROR(1 - PERCENTRANK(H:H,H326),0)</f>
        <v/>
      </c>
      <c r="O326" s="11">
        <f>IFERROR(PERCENTRANK(I:I,I326),0)</f>
        <v/>
      </c>
      <c r="P326" s="11">
        <f>IFERROR(1 - PERCENTRANK(J:J,J326),0)</f>
        <v/>
      </c>
      <c r="Q326" s="11">
        <f>IFERROR(PERCENTRANK(K:K,K326),0)</f>
        <v/>
      </c>
      <c r="R326" s="11">
        <f>L326*weight1+M326*weight2+N326*weight3+O326*weight4+P326*weight5+Q326*weight6</f>
        <v/>
      </c>
    </row>
    <row r="327" spans="1:18">
      <c r="A327" s="14">
        <f>RANK(R327,R:R)</f>
        <v/>
      </c>
      <c r="C327">
        <f>VLOOKUP(B327,'Input - companies list'!B:L,2,FALSE)</f>
        <v/>
      </c>
      <c r="D327">
        <f>VLOOKUP(B327,'Input - companies list'!B:L,11,FALSE)</f>
        <v/>
      </c>
      <c r="E327">
        <f>VLOOKUP(B327,'Input - companies list'!B:E,4,FALSE)</f>
        <v/>
      </c>
      <c r="F327" s="1">
        <f>SUMIFS('Input - target event report'!H:H,'Input - target event report'!B:B,B327,'Input - target event report'!D:D, "Private Investment")</f>
        <v/>
      </c>
      <c r="G327" s="30">
        <f>IF(I327&lt;2,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Investment"))/(I327-1))</f>
        <v/>
      </c>
      <c r="H32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7" s="30">
        <f>COUNTIFS('Input - target event report'!B:B,B327,'Input - target event report'!D:D, "Private Investment")</f>
        <v/>
      </c>
      <c r="J327">
        <f>INDEX('Input - companies list'!$1:$10000,MATCH(B327,'Input - companies list'!B:B,0),MATCH("Flow",'Input - companies list'!$1:$1,0 ))</f>
        <v/>
      </c>
      <c r="K327">
        <f>INDEX('Input - companies list'!$1:$10000,MATCH(B327,'Input - companies list'!B:B,0),MATCH("Inter-Cluster Connectivity",'Input - companies list'!$1:$1,0 ))</f>
        <v/>
      </c>
      <c r="L327" s="11">
        <f>IFERROR(PERCENTRANK(F:F,F327),0)</f>
        <v/>
      </c>
      <c r="M327" s="11">
        <f>IFERROR(1 - PERCENTRANK(G:G,G327),0)</f>
        <v/>
      </c>
      <c r="N327" s="11">
        <f>IFERROR(1 - PERCENTRANK(H:H,H327),0)</f>
        <v/>
      </c>
      <c r="O327" s="11">
        <f>IFERROR(PERCENTRANK(I:I,I327),0)</f>
        <v/>
      </c>
      <c r="P327" s="11">
        <f>IFERROR(1 - PERCENTRANK(J:J,J327),0)</f>
        <v/>
      </c>
      <c r="Q327" s="11">
        <f>IFERROR(PERCENTRANK(K:K,K327),0)</f>
        <v/>
      </c>
      <c r="R327" s="11">
        <f>L327*weight1+M327*weight2+N327*weight3+O327*weight4+P327*weight5+Q327*weight6</f>
        <v/>
      </c>
    </row>
    <row r="328" spans="1:18">
      <c r="A328" s="14">
        <f>RANK(R328,R:R)</f>
        <v/>
      </c>
      <c r="C328">
        <f>VLOOKUP(B328,'Input - companies list'!B:L,2,FALSE)</f>
        <v/>
      </c>
      <c r="D328">
        <f>VLOOKUP(B328,'Input - companies list'!B:L,11,FALSE)</f>
        <v/>
      </c>
      <c r="E328">
        <f>VLOOKUP(B328,'Input - companies list'!B:E,4,FALSE)</f>
        <v/>
      </c>
      <c r="F328" s="1">
        <f>SUMIFS('Input - target event report'!H:H,'Input - target event report'!B:B,B328,'Input - target event report'!D:D, "Private Investment")</f>
        <v/>
      </c>
      <c r="G328" s="30">
        <f>IF(I328&lt;2,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Investment"))/(I328-1))</f>
        <v/>
      </c>
      <c r="H32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8" s="30">
        <f>COUNTIFS('Input - target event report'!B:B,B328,'Input - target event report'!D:D, "Private Investment")</f>
        <v/>
      </c>
      <c r="J328">
        <f>INDEX('Input - companies list'!$1:$10000,MATCH(B328,'Input - companies list'!B:B,0),MATCH("Flow",'Input - companies list'!$1:$1,0 ))</f>
        <v/>
      </c>
      <c r="K328">
        <f>INDEX('Input - companies list'!$1:$10000,MATCH(B328,'Input - companies list'!B:B,0),MATCH("Inter-Cluster Connectivity",'Input - companies list'!$1:$1,0 ))</f>
        <v/>
      </c>
      <c r="L328" s="11">
        <f>IFERROR(PERCENTRANK(F:F,F328),0)</f>
        <v/>
      </c>
      <c r="M328" s="11">
        <f>IFERROR(1 - PERCENTRANK(G:G,G328),0)</f>
        <v/>
      </c>
      <c r="N328" s="11">
        <f>IFERROR(1 - PERCENTRANK(H:H,H328),0)</f>
        <v/>
      </c>
      <c r="O328" s="11">
        <f>IFERROR(PERCENTRANK(I:I,I328),0)</f>
        <v/>
      </c>
      <c r="P328" s="11">
        <f>IFERROR(1 - PERCENTRANK(J:J,J328),0)</f>
        <v/>
      </c>
      <c r="Q328" s="11">
        <f>IFERROR(PERCENTRANK(K:K,K328),0)</f>
        <v/>
      </c>
      <c r="R328" s="11">
        <f>L328*weight1+M328*weight2+N328*weight3+O328*weight4+P328*weight5+Q328*weight6</f>
        <v/>
      </c>
    </row>
    <row r="329" spans="1:18">
      <c r="A329" s="14">
        <f>RANK(R329,R:R)</f>
        <v/>
      </c>
      <c r="C329">
        <f>VLOOKUP(B329,'Input - companies list'!B:L,2,FALSE)</f>
        <v/>
      </c>
      <c r="D329">
        <f>VLOOKUP(B329,'Input - companies list'!B:L,11,FALSE)</f>
        <v/>
      </c>
      <c r="E329">
        <f>VLOOKUP(B329,'Input - companies list'!B:E,4,FALSE)</f>
        <v/>
      </c>
      <c r="F329" s="1">
        <f>SUMIFS('Input - target event report'!H:H,'Input - target event report'!B:B,B329,'Input - target event report'!D:D, "Private Investment")</f>
        <v/>
      </c>
      <c r="G329" s="30">
        <f>IF(I329&lt;2,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Investment"))/(I329-1))</f>
        <v/>
      </c>
      <c r="H32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29" s="30">
        <f>COUNTIFS('Input - target event report'!B:B,B329,'Input - target event report'!D:D, "Private Investment")</f>
        <v/>
      </c>
      <c r="J329">
        <f>INDEX('Input - companies list'!$1:$10000,MATCH(B329,'Input - companies list'!B:B,0),MATCH("Flow",'Input - companies list'!$1:$1,0 ))</f>
        <v/>
      </c>
      <c r="K329">
        <f>INDEX('Input - companies list'!$1:$10000,MATCH(B329,'Input - companies list'!B:B,0),MATCH("Inter-Cluster Connectivity",'Input - companies list'!$1:$1,0 ))</f>
        <v/>
      </c>
      <c r="L329" s="11">
        <f>IFERROR(PERCENTRANK(F:F,F329),0)</f>
        <v/>
      </c>
      <c r="M329" s="11">
        <f>IFERROR(1 - PERCENTRANK(G:G,G329),0)</f>
        <v/>
      </c>
      <c r="N329" s="11">
        <f>IFERROR(1 - PERCENTRANK(H:H,H329),0)</f>
        <v/>
      </c>
      <c r="O329" s="11">
        <f>IFERROR(PERCENTRANK(I:I,I329),0)</f>
        <v/>
      </c>
      <c r="P329" s="11">
        <f>IFERROR(1 - PERCENTRANK(J:J,J329),0)</f>
        <v/>
      </c>
      <c r="Q329" s="11">
        <f>IFERROR(PERCENTRANK(K:K,K329),0)</f>
        <v/>
      </c>
      <c r="R329" s="11">
        <f>L329*weight1+M329*weight2+N329*weight3+O329*weight4+P329*weight5+Q329*weight6</f>
        <v/>
      </c>
    </row>
    <row r="330" spans="1:18">
      <c r="A330" s="14">
        <f>RANK(R330,R:R)</f>
        <v/>
      </c>
      <c r="C330">
        <f>VLOOKUP(B330,'Input - companies list'!B:L,2,FALSE)</f>
        <v/>
      </c>
      <c r="D330">
        <f>VLOOKUP(B330,'Input - companies list'!B:L,11,FALSE)</f>
        <v/>
      </c>
      <c r="E330">
        <f>VLOOKUP(B330,'Input - companies list'!B:E,4,FALSE)</f>
        <v/>
      </c>
      <c r="F330" s="1">
        <f>SUMIFS('Input - target event report'!H:H,'Input - target event report'!B:B,B330,'Input - target event report'!D:D, "Private Investment")</f>
        <v/>
      </c>
      <c r="G330" s="30">
        <f>IF(I330&lt;2,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Investment"))/(I330-1))</f>
        <v/>
      </c>
      <c r="H33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0" s="30">
        <f>COUNTIFS('Input - target event report'!B:B,B330,'Input - target event report'!D:D, "Private Investment")</f>
        <v/>
      </c>
      <c r="J330">
        <f>INDEX('Input - companies list'!$1:$10000,MATCH(B330,'Input - companies list'!B:B,0),MATCH("Flow",'Input - companies list'!$1:$1,0 ))</f>
        <v/>
      </c>
      <c r="K330">
        <f>INDEX('Input - companies list'!$1:$10000,MATCH(B330,'Input - companies list'!B:B,0),MATCH("Inter-Cluster Connectivity",'Input - companies list'!$1:$1,0 ))</f>
        <v/>
      </c>
      <c r="L330" s="11">
        <f>IFERROR(PERCENTRANK(F:F,F330),0)</f>
        <v/>
      </c>
      <c r="M330" s="11">
        <f>IFERROR(1 - PERCENTRANK(G:G,G330),0)</f>
        <v/>
      </c>
      <c r="N330" s="11">
        <f>IFERROR(1 - PERCENTRANK(H:H,H330),0)</f>
        <v/>
      </c>
      <c r="O330" s="11">
        <f>IFERROR(PERCENTRANK(I:I,I330),0)</f>
        <v/>
      </c>
      <c r="P330" s="11">
        <f>IFERROR(1 - PERCENTRANK(J:J,J330),0)</f>
        <v/>
      </c>
      <c r="Q330" s="11">
        <f>IFERROR(PERCENTRANK(K:K,K330),0)</f>
        <v/>
      </c>
      <c r="R330" s="11">
        <f>L330*weight1+M330*weight2+N330*weight3+O330*weight4+P330*weight5+Q330*weight6</f>
        <v/>
      </c>
    </row>
    <row r="331" spans="1:18">
      <c r="A331" s="14">
        <f>RANK(R331,R:R)</f>
        <v/>
      </c>
      <c r="C331">
        <f>VLOOKUP(B331,'Input - companies list'!B:L,2,FALSE)</f>
        <v/>
      </c>
      <c r="D331">
        <f>VLOOKUP(B331,'Input - companies list'!B:L,11,FALSE)</f>
        <v/>
      </c>
      <c r="E331">
        <f>VLOOKUP(B331,'Input - companies list'!B:E,4,FALSE)</f>
        <v/>
      </c>
      <c r="F331" s="1">
        <f>SUMIFS('Input - target event report'!H:H,'Input - target event report'!B:B,B331,'Input - target event report'!D:D, "Private Investment")</f>
        <v/>
      </c>
      <c r="G331" s="30">
        <f>IF(I331&lt;2,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Investment"))/(I331-1))</f>
        <v/>
      </c>
      <c r="H33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1" s="30">
        <f>COUNTIFS('Input - target event report'!B:B,B331,'Input - target event report'!D:D, "Private Investment")</f>
        <v/>
      </c>
      <c r="J331">
        <f>INDEX('Input - companies list'!$1:$10000,MATCH(B331,'Input - companies list'!B:B,0),MATCH("Flow",'Input - companies list'!$1:$1,0 ))</f>
        <v/>
      </c>
      <c r="K331">
        <f>INDEX('Input - companies list'!$1:$10000,MATCH(B331,'Input - companies list'!B:B,0),MATCH("Inter-Cluster Connectivity",'Input - companies list'!$1:$1,0 ))</f>
        <v/>
      </c>
      <c r="L331" s="11">
        <f>IFERROR(PERCENTRANK(F:F,F331),0)</f>
        <v/>
      </c>
      <c r="M331" s="11">
        <f>IFERROR(1 - PERCENTRANK(G:G,G331),0)</f>
        <v/>
      </c>
      <c r="N331" s="11">
        <f>IFERROR(1 - PERCENTRANK(H:H,H331),0)</f>
        <v/>
      </c>
      <c r="O331" s="11">
        <f>IFERROR(PERCENTRANK(I:I,I331),0)</f>
        <v/>
      </c>
      <c r="P331" s="11">
        <f>IFERROR(1 - PERCENTRANK(J:J,J331),0)</f>
        <v/>
      </c>
      <c r="Q331" s="11">
        <f>IFERROR(PERCENTRANK(K:K,K331),0)</f>
        <v/>
      </c>
      <c r="R331" s="11">
        <f>L331*weight1+M331*weight2+N331*weight3+O331*weight4+P331*weight5+Q331*weight6</f>
        <v/>
      </c>
    </row>
    <row r="332" spans="1:18">
      <c r="A332" s="14">
        <f>RANK(R332,R:R)</f>
        <v/>
      </c>
      <c r="C332">
        <f>VLOOKUP(B332,'Input - companies list'!B:L,2,FALSE)</f>
        <v/>
      </c>
      <c r="D332">
        <f>VLOOKUP(B332,'Input - companies list'!B:L,11,FALSE)</f>
        <v/>
      </c>
      <c r="E332">
        <f>VLOOKUP(B332,'Input - companies list'!B:E,4,FALSE)</f>
        <v/>
      </c>
      <c r="F332" s="1">
        <f>SUMIFS('Input - target event report'!H:H,'Input - target event report'!B:B,B332,'Input - target event report'!D:D, "Private Investment")</f>
        <v/>
      </c>
      <c r="G332" s="30">
        <f>IF(I332&lt;2,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Investment"))/(I332-1))</f>
        <v/>
      </c>
      <c r="H33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2" s="30">
        <f>COUNTIFS('Input - target event report'!B:B,B332,'Input - target event report'!D:D, "Private Investment")</f>
        <v/>
      </c>
      <c r="J332">
        <f>INDEX('Input - companies list'!$1:$10000,MATCH(B332,'Input - companies list'!B:B,0),MATCH("Flow",'Input - companies list'!$1:$1,0 ))</f>
        <v/>
      </c>
      <c r="K332">
        <f>INDEX('Input - companies list'!$1:$10000,MATCH(B332,'Input - companies list'!B:B,0),MATCH("Inter-Cluster Connectivity",'Input - companies list'!$1:$1,0 ))</f>
        <v/>
      </c>
      <c r="L332" s="11">
        <f>IFERROR(PERCENTRANK(F:F,F332),0)</f>
        <v/>
      </c>
      <c r="M332" s="11">
        <f>IFERROR(1 - PERCENTRANK(G:G,G332),0)</f>
        <v/>
      </c>
      <c r="N332" s="11">
        <f>IFERROR(1 - PERCENTRANK(H:H,H332),0)</f>
        <v/>
      </c>
      <c r="O332" s="11">
        <f>IFERROR(PERCENTRANK(I:I,I332),0)</f>
        <v/>
      </c>
      <c r="P332" s="11">
        <f>IFERROR(1 - PERCENTRANK(J:J,J332),0)</f>
        <v/>
      </c>
      <c r="Q332" s="11">
        <f>IFERROR(PERCENTRANK(K:K,K332),0)</f>
        <v/>
      </c>
      <c r="R332" s="11">
        <f>L332*weight1+M332*weight2+N332*weight3+O332*weight4+P332*weight5+Q332*weight6</f>
        <v/>
      </c>
    </row>
    <row r="333" spans="1:18">
      <c r="A333" s="14">
        <f>RANK(R333,R:R)</f>
        <v/>
      </c>
      <c r="C333">
        <f>VLOOKUP(B333,'Input - companies list'!B:L,2,FALSE)</f>
        <v/>
      </c>
      <c r="D333">
        <f>VLOOKUP(B333,'Input - companies list'!B:L,11,FALSE)</f>
        <v/>
      </c>
      <c r="E333">
        <f>VLOOKUP(B333,'Input - companies list'!B:E,4,FALSE)</f>
        <v/>
      </c>
      <c r="F333" s="1">
        <f>SUMIFS('Input - target event report'!H:H,'Input - target event report'!B:B,B333,'Input - target event report'!D:D, "Private Investment")</f>
        <v/>
      </c>
      <c r="G333" s="30">
        <f>IF(I333&lt;2,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Investment"))/(I333-1))</f>
        <v/>
      </c>
      <c r="H33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3" s="30">
        <f>COUNTIFS('Input - target event report'!B:B,B333,'Input - target event report'!D:D, "Private Investment")</f>
        <v/>
      </c>
      <c r="J333">
        <f>INDEX('Input - companies list'!$1:$10000,MATCH(B333,'Input - companies list'!B:B,0),MATCH("Flow",'Input - companies list'!$1:$1,0 ))</f>
        <v/>
      </c>
      <c r="K333">
        <f>INDEX('Input - companies list'!$1:$10000,MATCH(B333,'Input - companies list'!B:B,0),MATCH("Inter-Cluster Connectivity",'Input - companies list'!$1:$1,0 ))</f>
        <v/>
      </c>
      <c r="L333" s="11">
        <f>IFERROR(PERCENTRANK(F:F,F333),0)</f>
        <v/>
      </c>
      <c r="M333" s="11">
        <f>IFERROR(1 - PERCENTRANK(G:G,G333),0)</f>
        <v/>
      </c>
      <c r="N333" s="11">
        <f>IFERROR(1 - PERCENTRANK(H:H,H333),0)</f>
        <v/>
      </c>
      <c r="O333" s="11">
        <f>IFERROR(PERCENTRANK(I:I,I333),0)</f>
        <v/>
      </c>
      <c r="P333" s="11">
        <f>IFERROR(1 - PERCENTRANK(J:J,J333),0)</f>
        <v/>
      </c>
      <c r="Q333" s="11">
        <f>IFERROR(PERCENTRANK(K:K,K333),0)</f>
        <v/>
      </c>
      <c r="R333" s="11">
        <f>L333*weight1+M333*weight2+N333*weight3+O333*weight4+P333*weight5+Q333*weight6</f>
        <v/>
      </c>
    </row>
    <row r="334" spans="1:18">
      <c r="A334" s="14">
        <f>RANK(R334,R:R)</f>
        <v/>
      </c>
      <c r="C334">
        <f>VLOOKUP(B334,'Input - companies list'!B:L,2,FALSE)</f>
        <v/>
      </c>
      <c r="D334">
        <f>VLOOKUP(B334,'Input - companies list'!B:L,11,FALSE)</f>
        <v/>
      </c>
      <c r="E334">
        <f>VLOOKUP(B334,'Input - companies list'!B:E,4,FALSE)</f>
        <v/>
      </c>
      <c r="F334" s="1">
        <f>SUMIFS('Input - target event report'!H:H,'Input - target event report'!B:B,B334,'Input - target event report'!D:D, "Private Investment")</f>
        <v/>
      </c>
      <c r="G334" s="30">
        <f>IF(I334&lt;2,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Investment"))/(I334-1))</f>
        <v/>
      </c>
      <c r="H33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4" s="30">
        <f>COUNTIFS('Input - target event report'!B:B,B334,'Input - target event report'!D:D, "Private Investment")</f>
        <v/>
      </c>
      <c r="J334">
        <f>INDEX('Input - companies list'!$1:$10000,MATCH(B334,'Input - companies list'!B:B,0),MATCH("Flow",'Input - companies list'!$1:$1,0 ))</f>
        <v/>
      </c>
      <c r="K334">
        <f>INDEX('Input - companies list'!$1:$10000,MATCH(B334,'Input - companies list'!B:B,0),MATCH("Inter-Cluster Connectivity",'Input - companies list'!$1:$1,0 ))</f>
        <v/>
      </c>
      <c r="L334" s="11">
        <f>IFERROR(PERCENTRANK(F:F,F334),0)</f>
        <v/>
      </c>
      <c r="M334" s="11">
        <f>IFERROR(1 - PERCENTRANK(G:G,G334),0)</f>
        <v/>
      </c>
      <c r="N334" s="11">
        <f>IFERROR(1 - PERCENTRANK(H:H,H334),0)</f>
        <v/>
      </c>
      <c r="O334" s="11">
        <f>IFERROR(PERCENTRANK(I:I,I334),0)</f>
        <v/>
      </c>
      <c r="P334" s="11">
        <f>IFERROR(1 - PERCENTRANK(J:J,J334),0)</f>
        <v/>
      </c>
      <c r="Q334" s="11">
        <f>IFERROR(PERCENTRANK(K:K,K334),0)</f>
        <v/>
      </c>
      <c r="R334" s="11">
        <f>L334*weight1+M334*weight2+N334*weight3+O334*weight4+P334*weight5+Q334*weight6</f>
        <v/>
      </c>
    </row>
    <row r="335" spans="1:18">
      <c r="A335" s="14">
        <f>RANK(R335,R:R)</f>
        <v/>
      </c>
      <c r="C335">
        <f>VLOOKUP(B335,'Input - companies list'!B:L,2,FALSE)</f>
        <v/>
      </c>
      <c r="D335">
        <f>VLOOKUP(B335,'Input - companies list'!B:L,11,FALSE)</f>
        <v/>
      </c>
      <c r="E335">
        <f>VLOOKUP(B335,'Input - companies list'!B:E,4,FALSE)</f>
        <v/>
      </c>
      <c r="F335" s="1">
        <f>SUMIFS('Input - target event report'!H:H,'Input - target event report'!B:B,B335,'Input - target event report'!D:D, "Private Investment")</f>
        <v/>
      </c>
      <c r="G335" s="30">
        <f>IF(I335&lt;2,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Investment"))/(I335-1))</f>
        <v/>
      </c>
      <c r="H33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5" s="30">
        <f>COUNTIFS('Input - target event report'!B:B,B335,'Input - target event report'!D:D, "Private Investment")</f>
        <v/>
      </c>
      <c r="J335">
        <f>INDEX('Input - companies list'!$1:$10000,MATCH(B335,'Input - companies list'!B:B,0),MATCH("Flow",'Input - companies list'!$1:$1,0 ))</f>
        <v/>
      </c>
      <c r="K335">
        <f>INDEX('Input - companies list'!$1:$10000,MATCH(B335,'Input - companies list'!B:B,0),MATCH("Inter-Cluster Connectivity",'Input - companies list'!$1:$1,0 ))</f>
        <v/>
      </c>
      <c r="L335" s="11">
        <f>IFERROR(PERCENTRANK(F:F,F335),0)</f>
        <v/>
      </c>
      <c r="M335" s="11">
        <f>IFERROR(1 - PERCENTRANK(G:G,G335),0)</f>
        <v/>
      </c>
      <c r="N335" s="11">
        <f>IFERROR(1 - PERCENTRANK(H:H,H335),0)</f>
        <v/>
      </c>
      <c r="O335" s="11">
        <f>IFERROR(PERCENTRANK(I:I,I335),0)</f>
        <v/>
      </c>
      <c r="P335" s="11">
        <f>IFERROR(1 - PERCENTRANK(J:J,J335),0)</f>
        <v/>
      </c>
      <c r="Q335" s="11">
        <f>IFERROR(PERCENTRANK(K:K,K335),0)</f>
        <v/>
      </c>
      <c r="R335" s="11">
        <f>L335*weight1+M335*weight2+N335*weight3+O335*weight4+P335*weight5+Q335*weight6</f>
        <v/>
      </c>
    </row>
    <row r="336" spans="1:18">
      <c r="A336" s="14">
        <f>RANK(R336,R:R)</f>
        <v/>
      </c>
      <c r="C336">
        <f>VLOOKUP(B336,'Input - companies list'!B:L,2,FALSE)</f>
        <v/>
      </c>
      <c r="D336">
        <f>VLOOKUP(B336,'Input - companies list'!B:L,11,FALSE)</f>
        <v/>
      </c>
      <c r="E336">
        <f>VLOOKUP(B336,'Input - companies list'!B:E,4,FALSE)</f>
        <v/>
      </c>
      <c r="F336" s="1">
        <f>SUMIFS('Input - target event report'!H:H,'Input - target event report'!B:B,B336,'Input - target event report'!D:D, "Private Investment")</f>
        <v/>
      </c>
      <c r="G336" s="30">
        <f>IF(I336&lt;2,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Investment"))/(I336-1))</f>
        <v/>
      </c>
      <c r="H33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6" s="30">
        <f>COUNTIFS('Input - target event report'!B:B,B336,'Input - target event report'!D:D, "Private Investment")</f>
        <v/>
      </c>
      <c r="J336">
        <f>INDEX('Input - companies list'!$1:$10000,MATCH(B336,'Input - companies list'!B:B,0),MATCH("Flow",'Input - companies list'!$1:$1,0 ))</f>
        <v/>
      </c>
      <c r="K336">
        <f>INDEX('Input - companies list'!$1:$10000,MATCH(B336,'Input - companies list'!B:B,0),MATCH("Inter-Cluster Connectivity",'Input - companies list'!$1:$1,0 ))</f>
        <v/>
      </c>
      <c r="L336" s="11">
        <f>IFERROR(PERCENTRANK(F:F,F336),0)</f>
        <v/>
      </c>
      <c r="M336" s="11">
        <f>IFERROR(1 - PERCENTRANK(G:G,G336),0)</f>
        <v/>
      </c>
      <c r="N336" s="11">
        <f>IFERROR(1 - PERCENTRANK(H:H,H336),0)</f>
        <v/>
      </c>
      <c r="O336" s="11">
        <f>IFERROR(PERCENTRANK(I:I,I336),0)</f>
        <v/>
      </c>
      <c r="P336" s="11">
        <f>IFERROR(1 - PERCENTRANK(J:J,J336),0)</f>
        <v/>
      </c>
      <c r="Q336" s="11">
        <f>IFERROR(PERCENTRANK(K:K,K336),0)</f>
        <v/>
      </c>
      <c r="R336" s="11">
        <f>L336*weight1+M336*weight2+N336*weight3+O336*weight4+P336*weight5+Q336*weight6</f>
        <v/>
      </c>
    </row>
    <row r="337" spans="1:18">
      <c r="A337" s="14">
        <f>RANK(R337,R:R)</f>
        <v/>
      </c>
      <c r="C337">
        <f>VLOOKUP(B337,'Input - companies list'!B:L,2,FALSE)</f>
        <v/>
      </c>
      <c r="D337">
        <f>VLOOKUP(B337,'Input - companies list'!B:L,11,FALSE)</f>
        <v/>
      </c>
      <c r="E337">
        <f>VLOOKUP(B337,'Input - companies list'!B:E,4,FALSE)</f>
        <v/>
      </c>
      <c r="F337" s="1">
        <f>SUMIFS('Input - target event report'!H:H,'Input - target event report'!B:B,B337,'Input - target event report'!D:D, "Private Investment")</f>
        <v/>
      </c>
      <c r="G337" s="30">
        <f>IF(I337&lt;2,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Investment"))/(I337-1))</f>
        <v/>
      </c>
      <c r="H33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7" s="30">
        <f>COUNTIFS('Input - target event report'!B:B,B337,'Input - target event report'!D:D, "Private Investment")</f>
        <v/>
      </c>
      <c r="J337">
        <f>INDEX('Input - companies list'!$1:$10000,MATCH(B337,'Input - companies list'!B:B,0),MATCH("Flow",'Input - companies list'!$1:$1,0 ))</f>
        <v/>
      </c>
      <c r="K337">
        <f>INDEX('Input - companies list'!$1:$10000,MATCH(B337,'Input - companies list'!B:B,0),MATCH("Inter-Cluster Connectivity",'Input - companies list'!$1:$1,0 ))</f>
        <v/>
      </c>
      <c r="L337" s="11">
        <f>IFERROR(PERCENTRANK(F:F,F337),0)</f>
        <v/>
      </c>
      <c r="M337" s="11">
        <f>IFERROR(1 - PERCENTRANK(G:G,G337),0)</f>
        <v/>
      </c>
      <c r="N337" s="11">
        <f>IFERROR(1 - PERCENTRANK(H:H,H337),0)</f>
        <v/>
      </c>
      <c r="O337" s="11">
        <f>IFERROR(PERCENTRANK(I:I,I337),0)</f>
        <v/>
      </c>
      <c r="P337" s="11">
        <f>IFERROR(1 - PERCENTRANK(J:J,J337),0)</f>
        <v/>
      </c>
      <c r="Q337" s="11">
        <f>IFERROR(PERCENTRANK(K:K,K337),0)</f>
        <v/>
      </c>
      <c r="R337" s="11">
        <f>L337*weight1+M337*weight2+N337*weight3+O337*weight4+P337*weight5+Q337*weight6</f>
        <v/>
      </c>
    </row>
    <row r="338" spans="1:18">
      <c r="A338" s="14">
        <f>RANK(R338,R:R)</f>
        <v/>
      </c>
      <c r="C338">
        <f>VLOOKUP(B338,'Input - companies list'!B:L,2,FALSE)</f>
        <v/>
      </c>
      <c r="D338">
        <f>VLOOKUP(B338,'Input - companies list'!B:L,11,FALSE)</f>
        <v/>
      </c>
      <c r="E338">
        <f>VLOOKUP(B338,'Input - companies list'!B:E,4,FALSE)</f>
        <v/>
      </c>
      <c r="F338" s="1">
        <f>SUMIFS('Input - target event report'!H:H,'Input - target event report'!B:B,B338,'Input - target event report'!D:D, "Private Investment")</f>
        <v/>
      </c>
      <c r="G338" s="30">
        <f>IF(I338&lt;2,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Investment"))/(I338-1))</f>
        <v/>
      </c>
      <c r="H33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8" s="30">
        <f>COUNTIFS('Input - target event report'!B:B,B338,'Input - target event report'!D:D, "Private Investment")</f>
        <v/>
      </c>
      <c r="J338">
        <f>INDEX('Input - companies list'!$1:$10000,MATCH(B338,'Input - companies list'!B:B,0),MATCH("Flow",'Input - companies list'!$1:$1,0 ))</f>
        <v/>
      </c>
      <c r="K338">
        <f>INDEX('Input - companies list'!$1:$10000,MATCH(B338,'Input - companies list'!B:B,0),MATCH("Inter-Cluster Connectivity",'Input - companies list'!$1:$1,0 ))</f>
        <v/>
      </c>
      <c r="L338" s="11">
        <f>IFERROR(PERCENTRANK(F:F,F338),0)</f>
        <v/>
      </c>
      <c r="M338" s="11">
        <f>IFERROR(1 - PERCENTRANK(G:G,G338),0)</f>
        <v/>
      </c>
      <c r="N338" s="11">
        <f>IFERROR(1 - PERCENTRANK(H:H,H338),0)</f>
        <v/>
      </c>
      <c r="O338" s="11">
        <f>IFERROR(PERCENTRANK(I:I,I338),0)</f>
        <v/>
      </c>
      <c r="P338" s="11">
        <f>IFERROR(1 - PERCENTRANK(J:J,J338),0)</f>
        <v/>
      </c>
      <c r="Q338" s="11">
        <f>IFERROR(PERCENTRANK(K:K,K338),0)</f>
        <v/>
      </c>
      <c r="R338" s="11">
        <f>L338*weight1+M338*weight2+N338*weight3+O338*weight4+P338*weight5+Q338*weight6</f>
        <v/>
      </c>
    </row>
    <row r="339" spans="1:18">
      <c r="A339" s="14">
        <f>RANK(R339,R:R)</f>
        <v/>
      </c>
      <c r="C339">
        <f>VLOOKUP(B339,'Input - companies list'!B:L,2,FALSE)</f>
        <v/>
      </c>
      <c r="D339">
        <f>VLOOKUP(B339,'Input - companies list'!B:L,11,FALSE)</f>
        <v/>
      </c>
      <c r="E339">
        <f>VLOOKUP(B339,'Input - companies list'!B:E,4,FALSE)</f>
        <v/>
      </c>
      <c r="F339" s="1">
        <f>SUMIFS('Input - target event report'!H:H,'Input - target event report'!B:B,B339,'Input - target event report'!D:D, "Private Investment")</f>
        <v/>
      </c>
      <c r="G339" s="30">
        <f>IF(I339&lt;2,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Investment"))/(I339-1))</f>
        <v/>
      </c>
      <c r="H33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39" s="30">
        <f>COUNTIFS('Input - target event report'!B:B,B339,'Input - target event report'!D:D, "Private Investment")</f>
        <v/>
      </c>
      <c r="J339">
        <f>INDEX('Input - companies list'!$1:$10000,MATCH(B339,'Input - companies list'!B:B,0),MATCH("Flow",'Input - companies list'!$1:$1,0 ))</f>
        <v/>
      </c>
      <c r="K339">
        <f>INDEX('Input - companies list'!$1:$10000,MATCH(B339,'Input - companies list'!B:B,0),MATCH("Inter-Cluster Connectivity",'Input - companies list'!$1:$1,0 ))</f>
        <v/>
      </c>
      <c r="L339" s="11">
        <f>IFERROR(PERCENTRANK(F:F,F339),0)</f>
        <v/>
      </c>
      <c r="M339" s="11">
        <f>IFERROR(1 - PERCENTRANK(G:G,G339),0)</f>
        <v/>
      </c>
      <c r="N339" s="11">
        <f>IFERROR(1 - PERCENTRANK(H:H,H339),0)</f>
        <v/>
      </c>
      <c r="O339" s="11">
        <f>IFERROR(PERCENTRANK(I:I,I339),0)</f>
        <v/>
      </c>
      <c r="P339" s="11">
        <f>IFERROR(1 - PERCENTRANK(J:J,J339),0)</f>
        <v/>
      </c>
      <c r="Q339" s="11">
        <f>IFERROR(PERCENTRANK(K:K,K339),0)</f>
        <v/>
      </c>
      <c r="R339" s="11">
        <f>L339*weight1+M339*weight2+N339*weight3+O339*weight4+P339*weight5+Q339*weight6</f>
        <v/>
      </c>
    </row>
    <row r="340" spans="1:18">
      <c r="A340" s="14">
        <f>RANK(R340,R:R)</f>
        <v/>
      </c>
      <c r="C340">
        <f>VLOOKUP(B340,'Input - companies list'!B:L,2,FALSE)</f>
        <v/>
      </c>
      <c r="D340">
        <f>VLOOKUP(B340,'Input - companies list'!B:L,11,FALSE)</f>
        <v/>
      </c>
      <c r="E340">
        <f>VLOOKUP(B340,'Input - companies list'!B:E,4,FALSE)</f>
        <v/>
      </c>
      <c r="F340" s="1">
        <f>SUMIFS('Input - target event report'!H:H,'Input - target event report'!B:B,B340,'Input - target event report'!D:D, "Private Investment")</f>
        <v/>
      </c>
      <c r="G340" s="30">
        <f>IF(I340&lt;2,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Investment"))/(I340-1))</f>
        <v/>
      </c>
      <c r="H34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0" s="30">
        <f>COUNTIFS('Input - target event report'!B:B,B340,'Input - target event report'!D:D, "Private Investment")</f>
        <v/>
      </c>
      <c r="J340">
        <f>INDEX('Input - companies list'!$1:$10000,MATCH(B340,'Input - companies list'!B:B,0),MATCH("Flow",'Input - companies list'!$1:$1,0 ))</f>
        <v/>
      </c>
      <c r="K340">
        <f>INDEX('Input - companies list'!$1:$10000,MATCH(B340,'Input - companies list'!B:B,0),MATCH("Inter-Cluster Connectivity",'Input - companies list'!$1:$1,0 ))</f>
        <v/>
      </c>
      <c r="L340" s="11">
        <f>IFERROR(PERCENTRANK(F:F,F340),0)</f>
        <v/>
      </c>
      <c r="M340" s="11">
        <f>IFERROR(1 - PERCENTRANK(G:G,G340),0)</f>
        <v/>
      </c>
      <c r="N340" s="11">
        <f>IFERROR(1 - PERCENTRANK(H:H,H340),0)</f>
        <v/>
      </c>
      <c r="O340" s="11">
        <f>IFERROR(PERCENTRANK(I:I,I340),0)</f>
        <v/>
      </c>
      <c r="P340" s="11">
        <f>IFERROR(1 - PERCENTRANK(J:J,J340),0)</f>
        <v/>
      </c>
      <c r="Q340" s="11">
        <f>IFERROR(PERCENTRANK(K:K,K340),0)</f>
        <v/>
      </c>
      <c r="R340" s="11">
        <f>L340*weight1+M340*weight2+N340*weight3+O340*weight4+P340*weight5+Q340*weight6</f>
        <v/>
      </c>
    </row>
    <row r="341" spans="1:18">
      <c r="A341" s="14">
        <f>RANK(R341,R:R)</f>
        <v/>
      </c>
      <c r="C341">
        <f>VLOOKUP(B341,'Input - companies list'!B:L,2,FALSE)</f>
        <v/>
      </c>
      <c r="D341">
        <f>VLOOKUP(B341,'Input - companies list'!B:L,11,FALSE)</f>
        <v/>
      </c>
      <c r="E341">
        <f>VLOOKUP(B341,'Input - companies list'!B:E,4,FALSE)</f>
        <v/>
      </c>
      <c r="F341" s="1">
        <f>SUMIFS('Input - target event report'!H:H,'Input - target event report'!B:B,B341,'Input - target event report'!D:D, "Private Investment")</f>
        <v/>
      </c>
      <c r="G341" s="30">
        <f>IF(I341&lt;2,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Investment"))/(I341-1))</f>
        <v/>
      </c>
      <c r="H34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1" s="30">
        <f>COUNTIFS('Input - target event report'!B:B,B341,'Input - target event report'!D:D, "Private Investment")</f>
        <v/>
      </c>
      <c r="J341">
        <f>INDEX('Input - companies list'!$1:$10000,MATCH(B341,'Input - companies list'!B:B,0),MATCH("Flow",'Input - companies list'!$1:$1,0 ))</f>
        <v/>
      </c>
      <c r="K341">
        <f>INDEX('Input - companies list'!$1:$10000,MATCH(B341,'Input - companies list'!B:B,0),MATCH("Inter-Cluster Connectivity",'Input - companies list'!$1:$1,0 ))</f>
        <v/>
      </c>
      <c r="L341" s="11">
        <f>IFERROR(PERCENTRANK(F:F,F341),0)</f>
        <v/>
      </c>
      <c r="M341" s="11">
        <f>IFERROR(1 - PERCENTRANK(G:G,G341),0)</f>
        <v/>
      </c>
      <c r="N341" s="11">
        <f>IFERROR(1 - PERCENTRANK(H:H,H341),0)</f>
        <v/>
      </c>
      <c r="O341" s="11">
        <f>IFERROR(PERCENTRANK(I:I,I341),0)</f>
        <v/>
      </c>
      <c r="P341" s="11">
        <f>IFERROR(1 - PERCENTRANK(J:J,J341),0)</f>
        <v/>
      </c>
      <c r="Q341" s="11">
        <f>IFERROR(PERCENTRANK(K:K,K341),0)</f>
        <v/>
      </c>
      <c r="R341" s="11">
        <f>L341*weight1+M341*weight2+N341*weight3+O341*weight4+P341*weight5+Q341*weight6</f>
        <v/>
      </c>
    </row>
    <row r="342" spans="1:18">
      <c r="A342" s="14">
        <f>RANK(R342,R:R)</f>
        <v/>
      </c>
      <c r="C342">
        <f>VLOOKUP(B342,'Input - companies list'!B:L,2,FALSE)</f>
        <v/>
      </c>
      <c r="D342">
        <f>VLOOKUP(B342,'Input - companies list'!B:L,11,FALSE)</f>
        <v/>
      </c>
      <c r="E342">
        <f>VLOOKUP(B342,'Input - companies list'!B:E,4,FALSE)</f>
        <v/>
      </c>
      <c r="F342" s="1">
        <f>SUMIFS('Input - target event report'!H:H,'Input - target event report'!B:B,B342,'Input - target event report'!D:D, "Private Investment")</f>
        <v/>
      </c>
      <c r="G342" s="30">
        <f>IF(I342&lt;2,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Investment"))/(I342-1))</f>
        <v/>
      </c>
      <c r="H34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2" s="30">
        <f>COUNTIFS('Input - target event report'!B:B,B342,'Input - target event report'!D:D, "Private Investment")</f>
        <v/>
      </c>
      <c r="J342">
        <f>INDEX('Input - companies list'!$1:$10000,MATCH(B342,'Input - companies list'!B:B,0),MATCH("Flow",'Input - companies list'!$1:$1,0 ))</f>
        <v/>
      </c>
      <c r="K342">
        <f>INDEX('Input - companies list'!$1:$10000,MATCH(B342,'Input - companies list'!B:B,0),MATCH("Inter-Cluster Connectivity",'Input - companies list'!$1:$1,0 ))</f>
        <v/>
      </c>
      <c r="L342" s="11">
        <f>IFERROR(PERCENTRANK(F:F,F342),0)</f>
        <v/>
      </c>
      <c r="M342" s="11">
        <f>IFERROR(1 - PERCENTRANK(G:G,G342),0)</f>
        <v/>
      </c>
      <c r="N342" s="11">
        <f>IFERROR(1 - PERCENTRANK(H:H,H342),0)</f>
        <v/>
      </c>
      <c r="O342" s="11">
        <f>IFERROR(PERCENTRANK(I:I,I342),0)</f>
        <v/>
      </c>
      <c r="P342" s="11">
        <f>IFERROR(1 - PERCENTRANK(J:J,J342),0)</f>
        <v/>
      </c>
      <c r="Q342" s="11">
        <f>IFERROR(PERCENTRANK(K:K,K342),0)</f>
        <v/>
      </c>
      <c r="R342" s="11">
        <f>L342*weight1+M342*weight2+N342*weight3+O342*weight4+P342*weight5+Q342*weight6</f>
        <v/>
      </c>
    </row>
    <row r="343" spans="1:18">
      <c r="A343" s="14">
        <f>RANK(R343,R:R)</f>
        <v/>
      </c>
      <c r="C343">
        <f>VLOOKUP(B343,'Input - companies list'!B:L,2,FALSE)</f>
        <v/>
      </c>
      <c r="D343">
        <f>VLOOKUP(B343,'Input - companies list'!B:L,11,FALSE)</f>
        <v/>
      </c>
      <c r="E343">
        <f>VLOOKUP(B343,'Input - companies list'!B:E,4,FALSE)</f>
        <v/>
      </c>
      <c r="F343" s="1">
        <f>SUMIFS('Input - target event report'!H:H,'Input - target event report'!B:B,B343,'Input - target event report'!D:D, "Private Investment")</f>
        <v/>
      </c>
      <c r="G343" s="30">
        <f>IF(I343&lt;2,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Investment"))/(I343-1))</f>
        <v/>
      </c>
      <c r="H34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3" s="30">
        <f>COUNTIFS('Input - target event report'!B:B,B343,'Input - target event report'!D:D, "Private Investment")</f>
        <v/>
      </c>
      <c r="J343">
        <f>INDEX('Input - companies list'!$1:$10000,MATCH(B343,'Input - companies list'!B:B,0),MATCH("Flow",'Input - companies list'!$1:$1,0 ))</f>
        <v/>
      </c>
      <c r="K343">
        <f>INDEX('Input - companies list'!$1:$10000,MATCH(B343,'Input - companies list'!B:B,0),MATCH("Inter-Cluster Connectivity",'Input - companies list'!$1:$1,0 ))</f>
        <v/>
      </c>
      <c r="L343" s="11">
        <f>IFERROR(PERCENTRANK(F:F,F343),0)</f>
        <v/>
      </c>
      <c r="M343" s="11">
        <f>IFERROR(1 - PERCENTRANK(G:G,G343),0)</f>
        <v/>
      </c>
      <c r="N343" s="11">
        <f>IFERROR(1 - PERCENTRANK(H:H,H343),0)</f>
        <v/>
      </c>
      <c r="O343" s="11">
        <f>IFERROR(PERCENTRANK(I:I,I343),0)</f>
        <v/>
      </c>
      <c r="P343" s="11">
        <f>IFERROR(1 - PERCENTRANK(J:J,J343),0)</f>
        <v/>
      </c>
      <c r="Q343" s="11">
        <f>IFERROR(PERCENTRANK(K:K,K343),0)</f>
        <v/>
      </c>
      <c r="R343" s="11">
        <f>L343*weight1+M343*weight2+N343*weight3+O343*weight4+P343*weight5+Q343*weight6</f>
        <v/>
      </c>
    </row>
    <row r="344" spans="1:18">
      <c r="A344" s="14">
        <f>RANK(R344,R:R)</f>
        <v/>
      </c>
      <c r="C344">
        <f>VLOOKUP(B344,'Input - companies list'!B:L,2,FALSE)</f>
        <v/>
      </c>
      <c r="D344">
        <f>VLOOKUP(B344,'Input - companies list'!B:L,11,FALSE)</f>
        <v/>
      </c>
      <c r="E344">
        <f>VLOOKUP(B344,'Input - companies list'!B:E,4,FALSE)</f>
        <v/>
      </c>
      <c r="F344" s="1">
        <f>SUMIFS('Input - target event report'!H:H,'Input - target event report'!B:B,B344,'Input - target event report'!D:D, "Private Investment")</f>
        <v/>
      </c>
      <c r="G344" s="30">
        <f>IF(I344&lt;2,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Investment"))/(I344-1))</f>
        <v/>
      </c>
      <c r="H34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4" s="30">
        <f>COUNTIFS('Input - target event report'!B:B,B344,'Input - target event report'!D:D, "Private Investment")</f>
        <v/>
      </c>
      <c r="J344">
        <f>INDEX('Input - companies list'!$1:$10000,MATCH(B344,'Input - companies list'!B:B,0),MATCH("Flow",'Input - companies list'!$1:$1,0 ))</f>
        <v/>
      </c>
      <c r="K344">
        <f>INDEX('Input - companies list'!$1:$10000,MATCH(B344,'Input - companies list'!B:B,0),MATCH("Inter-Cluster Connectivity",'Input - companies list'!$1:$1,0 ))</f>
        <v/>
      </c>
      <c r="L344" s="11">
        <f>IFERROR(PERCENTRANK(F:F,F344),0)</f>
        <v/>
      </c>
      <c r="M344" s="11">
        <f>IFERROR(1 - PERCENTRANK(G:G,G344),0)</f>
        <v/>
      </c>
      <c r="N344" s="11">
        <f>IFERROR(1 - PERCENTRANK(H:H,H344),0)</f>
        <v/>
      </c>
      <c r="O344" s="11">
        <f>IFERROR(PERCENTRANK(I:I,I344),0)</f>
        <v/>
      </c>
      <c r="P344" s="11">
        <f>IFERROR(1 - PERCENTRANK(J:J,J344),0)</f>
        <v/>
      </c>
      <c r="Q344" s="11">
        <f>IFERROR(PERCENTRANK(K:K,K344),0)</f>
        <v/>
      </c>
      <c r="R344" s="11">
        <f>L344*weight1+M344*weight2+N344*weight3+O344*weight4+P344*weight5+Q344*weight6</f>
        <v/>
      </c>
    </row>
    <row r="345" spans="1:18">
      <c r="A345" s="14">
        <f>RANK(R345,R:R)</f>
        <v/>
      </c>
      <c r="C345">
        <f>VLOOKUP(B345,'Input - companies list'!B:L,2,FALSE)</f>
        <v/>
      </c>
      <c r="D345">
        <f>VLOOKUP(B345,'Input - companies list'!B:L,11,FALSE)</f>
        <v/>
      </c>
      <c r="E345">
        <f>VLOOKUP(B345,'Input - companies list'!B:E,4,FALSE)</f>
        <v/>
      </c>
      <c r="F345" s="1">
        <f>SUMIFS('Input - target event report'!H:H,'Input - target event report'!B:B,B345,'Input - target event report'!D:D, "Private Investment")</f>
        <v/>
      </c>
      <c r="G345" s="30">
        <f>IF(I345&lt;2,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Investment"))/(I345-1))</f>
        <v/>
      </c>
      <c r="H34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5" s="30">
        <f>COUNTIFS('Input - target event report'!B:B,B345,'Input - target event report'!D:D, "Private Investment")</f>
        <v/>
      </c>
      <c r="J345">
        <f>INDEX('Input - companies list'!$1:$10000,MATCH(B345,'Input - companies list'!B:B,0),MATCH("Flow",'Input - companies list'!$1:$1,0 ))</f>
        <v/>
      </c>
      <c r="K345">
        <f>INDEX('Input - companies list'!$1:$10000,MATCH(B345,'Input - companies list'!B:B,0),MATCH("Inter-Cluster Connectivity",'Input - companies list'!$1:$1,0 ))</f>
        <v/>
      </c>
      <c r="L345" s="11">
        <f>IFERROR(PERCENTRANK(F:F,F345),0)</f>
        <v/>
      </c>
      <c r="M345" s="11">
        <f>IFERROR(1 - PERCENTRANK(G:G,G345),0)</f>
        <v/>
      </c>
      <c r="N345" s="11">
        <f>IFERROR(1 - PERCENTRANK(H:H,H345),0)</f>
        <v/>
      </c>
      <c r="O345" s="11">
        <f>IFERROR(PERCENTRANK(I:I,I345),0)</f>
        <v/>
      </c>
      <c r="P345" s="11">
        <f>IFERROR(1 - PERCENTRANK(J:J,J345),0)</f>
        <v/>
      </c>
      <c r="Q345" s="11">
        <f>IFERROR(PERCENTRANK(K:K,K345),0)</f>
        <v/>
      </c>
      <c r="R345" s="11">
        <f>L345*weight1+M345*weight2+N345*weight3+O345*weight4+P345*weight5+Q345*weight6</f>
        <v/>
      </c>
    </row>
    <row r="346" spans="1:18">
      <c r="A346" s="14">
        <f>RANK(R346,R:R)</f>
        <v/>
      </c>
      <c r="C346">
        <f>VLOOKUP(B346,'Input - companies list'!B:L,2,FALSE)</f>
        <v/>
      </c>
      <c r="D346">
        <f>VLOOKUP(B346,'Input - companies list'!B:L,11,FALSE)</f>
        <v/>
      </c>
      <c r="E346">
        <f>VLOOKUP(B346,'Input - companies list'!B:E,4,FALSE)</f>
        <v/>
      </c>
      <c r="F346" s="1">
        <f>SUMIFS('Input - target event report'!H:H,'Input - target event report'!B:B,B346,'Input - target event report'!D:D, "Private Investment")</f>
        <v/>
      </c>
      <c r="G346" s="30">
        <f>IF(I346&lt;2,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Investment"))/(I346-1))</f>
        <v/>
      </c>
      <c r="H34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6" s="30">
        <f>COUNTIFS('Input - target event report'!B:B,B346,'Input - target event report'!D:D, "Private Investment")</f>
        <v/>
      </c>
      <c r="J346">
        <f>INDEX('Input - companies list'!$1:$10000,MATCH(B346,'Input - companies list'!B:B,0),MATCH("Flow",'Input - companies list'!$1:$1,0 ))</f>
        <v/>
      </c>
      <c r="K346">
        <f>INDEX('Input - companies list'!$1:$10000,MATCH(B346,'Input - companies list'!B:B,0),MATCH("Inter-Cluster Connectivity",'Input - companies list'!$1:$1,0 ))</f>
        <v/>
      </c>
      <c r="L346" s="11">
        <f>IFERROR(PERCENTRANK(F:F,F346),0)</f>
        <v/>
      </c>
      <c r="M346" s="11">
        <f>IFERROR(1 - PERCENTRANK(G:G,G346),0)</f>
        <v/>
      </c>
      <c r="N346" s="11">
        <f>IFERROR(1 - PERCENTRANK(H:H,H346),0)</f>
        <v/>
      </c>
      <c r="O346" s="11">
        <f>IFERROR(PERCENTRANK(I:I,I346),0)</f>
        <v/>
      </c>
      <c r="P346" s="11">
        <f>IFERROR(1 - PERCENTRANK(J:J,J346),0)</f>
        <v/>
      </c>
      <c r="Q346" s="11">
        <f>IFERROR(PERCENTRANK(K:K,K346),0)</f>
        <v/>
      </c>
      <c r="R346" s="11">
        <f>L346*weight1+M346*weight2+N346*weight3+O346*weight4+P346*weight5+Q346*weight6</f>
        <v/>
      </c>
    </row>
    <row r="347" spans="1:18">
      <c r="A347" s="14">
        <f>RANK(R347,R:R)</f>
        <v/>
      </c>
      <c r="C347">
        <f>VLOOKUP(B347,'Input - companies list'!B:L,2,FALSE)</f>
        <v/>
      </c>
      <c r="D347">
        <f>VLOOKUP(B347,'Input - companies list'!B:L,11,FALSE)</f>
        <v/>
      </c>
      <c r="E347">
        <f>VLOOKUP(B347,'Input - companies list'!B:E,4,FALSE)</f>
        <v/>
      </c>
      <c r="F347" s="1">
        <f>SUMIFS('Input - target event report'!H:H,'Input - target event report'!B:B,B347,'Input - target event report'!D:D, "Private Investment")</f>
        <v/>
      </c>
      <c r="G347" s="30">
        <f>IF(I347&lt;2,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Investment"))/(I347-1))</f>
        <v/>
      </c>
      <c r="H34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7" s="30">
        <f>COUNTIFS('Input - target event report'!B:B,B347,'Input - target event report'!D:D, "Private Investment")</f>
        <v/>
      </c>
      <c r="J347">
        <f>INDEX('Input - companies list'!$1:$10000,MATCH(B347,'Input - companies list'!B:B,0),MATCH("Flow",'Input - companies list'!$1:$1,0 ))</f>
        <v/>
      </c>
      <c r="K347">
        <f>INDEX('Input - companies list'!$1:$10000,MATCH(B347,'Input - companies list'!B:B,0),MATCH("Inter-Cluster Connectivity",'Input - companies list'!$1:$1,0 ))</f>
        <v/>
      </c>
      <c r="L347" s="11">
        <f>IFERROR(PERCENTRANK(F:F,F347),0)</f>
        <v/>
      </c>
      <c r="M347" s="11">
        <f>IFERROR(1 - PERCENTRANK(G:G,G347),0)</f>
        <v/>
      </c>
      <c r="N347" s="11">
        <f>IFERROR(1 - PERCENTRANK(H:H,H347),0)</f>
        <v/>
      </c>
      <c r="O347" s="11">
        <f>IFERROR(PERCENTRANK(I:I,I347),0)</f>
        <v/>
      </c>
      <c r="P347" s="11">
        <f>IFERROR(1 - PERCENTRANK(J:J,J347),0)</f>
        <v/>
      </c>
      <c r="Q347" s="11">
        <f>IFERROR(PERCENTRANK(K:K,K347),0)</f>
        <v/>
      </c>
      <c r="R347" s="11">
        <f>L347*weight1+M347*weight2+N347*weight3+O347*weight4+P347*weight5+Q347*weight6</f>
        <v/>
      </c>
    </row>
    <row r="348" spans="1:18">
      <c r="A348" s="14">
        <f>RANK(R348,R:R)</f>
        <v/>
      </c>
      <c r="C348">
        <f>VLOOKUP(B348,'Input - companies list'!B:L,2,FALSE)</f>
        <v/>
      </c>
      <c r="D348">
        <f>VLOOKUP(B348,'Input - companies list'!B:L,11,FALSE)</f>
        <v/>
      </c>
      <c r="E348">
        <f>VLOOKUP(B348,'Input - companies list'!B:E,4,FALSE)</f>
        <v/>
      </c>
      <c r="F348" s="1">
        <f>SUMIFS('Input - target event report'!H:H,'Input - target event report'!B:B,B348,'Input - target event report'!D:D, "Private Investment")</f>
        <v/>
      </c>
      <c r="G348" s="30">
        <f>IF(I348&lt;2,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Investment"))/(I348-1))</f>
        <v/>
      </c>
      <c r="H34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8" s="30">
        <f>COUNTIFS('Input - target event report'!B:B,B348,'Input - target event report'!D:D, "Private Investment")</f>
        <v/>
      </c>
      <c r="J348">
        <f>INDEX('Input - companies list'!$1:$10000,MATCH(B348,'Input - companies list'!B:B,0),MATCH("Flow",'Input - companies list'!$1:$1,0 ))</f>
        <v/>
      </c>
      <c r="K348">
        <f>INDEX('Input - companies list'!$1:$10000,MATCH(B348,'Input - companies list'!B:B,0),MATCH("Inter-Cluster Connectivity",'Input - companies list'!$1:$1,0 ))</f>
        <v/>
      </c>
      <c r="L348" s="11">
        <f>IFERROR(PERCENTRANK(F:F,F348),0)</f>
        <v/>
      </c>
      <c r="M348" s="11">
        <f>IFERROR(1 - PERCENTRANK(G:G,G348),0)</f>
        <v/>
      </c>
      <c r="N348" s="11">
        <f>IFERROR(1 - PERCENTRANK(H:H,H348),0)</f>
        <v/>
      </c>
      <c r="O348" s="11">
        <f>IFERROR(PERCENTRANK(I:I,I348),0)</f>
        <v/>
      </c>
      <c r="P348" s="11">
        <f>IFERROR(1 - PERCENTRANK(J:J,J348),0)</f>
        <v/>
      </c>
      <c r="Q348" s="11">
        <f>IFERROR(PERCENTRANK(K:K,K348),0)</f>
        <v/>
      </c>
      <c r="R348" s="11">
        <f>L348*weight1+M348*weight2+N348*weight3+O348*weight4+P348*weight5+Q348*weight6</f>
        <v/>
      </c>
    </row>
    <row r="349" spans="1:18">
      <c r="A349" s="14">
        <f>RANK(R349,R:R)</f>
        <v/>
      </c>
      <c r="C349">
        <f>VLOOKUP(B349,'Input - companies list'!B:L,2,FALSE)</f>
        <v/>
      </c>
      <c r="D349">
        <f>VLOOKUP(B349,'Input - companies list'!B:L,11,FALSE)</f>
        <v/>
      </c>
      <c r="E349">
        <f>VLOOKUP(B349,'Input - companies list'!B:E,4,FALSE)</f>
        <v/>
      </c>
      <c r="F349" s="1">
        <f>SUMIFS('Input - target event report'!H:H,'Input - target event report'!B:B,B349,'Input - target event report'!D:D, "Private Investment")</f>
        <v/>
      </c>
      <c r="G349" s="30">
        <f>IF(I349&lt;2,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Investment"))/(I349-1))</f>
        <v/>
      </c>
      <c r="H34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49" s="30">
        <f>COUNTIFS('Input - target event report'!B:B,B349,'Input - target event report'!D:D, "Private Investment")</f>
        <v/>
      </c>
      <c r="J349">
        <f>INDEX('Input - companies list'!$1:$10000,MATCH(B349,'Input - companies list'!B:B,0),MATCH("Flow",'Input - companies list'!$1:$1,0 ))</f>
        <v/>
      </c>
      <c r="K349">
        <f>INDEX('Input - companies list'!$1:$10000,MATCH(B349,'Input - companies list'!B:B,0),MATCH("Inter-Cluster Connectivity",'Input - companies list'!$1:$1,0 ))</f>
        <v/>
      </c>
      <c r="L349" s="11">
        <f>IFERROR(PERCENTRANK(F:F,F349),0)</f>
        <v/>
      </c>
      <c r="M349" s="11">
        <f>IFERROR(1 - PERCENTRANK(G:G,G349),0)</f>
        <v/>
      </c>
      <c r="N349" s="11">
        <f>IFERROR(1 - PERCENTRANK(H:H,H349),0)</f>
        <v/>
      </c>
      <c r="O349" s="11">
        <f>IFERROR(PERCENTRANK(I:I,I349),0)</f>
        <v/>
      </c>
      <c r="P349" s="11">
        <f>IFERROR(1 - PERCENTRANK(J:J,J349),0)</f>
        <v/>
      </c>
      <c r="Q349" s="11">
        <f>IFERROR(PERCENTRANK(K:K,K349),0)</f>
        <v/>
      </c>
      <c r="R349" s="11">
        <f>L349*weight1+M349*weight2+N349*weight3+O349*weight4+P349*weight5+Q349*weight6</f>
        <v/>
      </c>
    </row>
    <row r="350" spans="1:18">
      <c r="A350" s="14">
        <f>RANK(R350,R:R)</f>
        <v/>
      </c>
      <c r="B350" s="2" t="n"/>
      <c r="C350">
        <f>VLOOKUP(B350,'Input - companies list'!B:L,2,FALSE)</f>
        <v/>
      </c>
      <c r="D350">
        <f>VLOOKUP(B350,'Input - companies list'!B:L,11,FALSE)</f>
        <v/>
      </c>
      <c r="E350">
        <f>VLOOKUP(B350,'Input - companies list'!B:E,4,FALSE)</f>
        <v/>
      </c>
      <c r="F350" s="1">
        <f>SUMIFS('Input - target event report'!H:H,'Input - target event report'!B:B,B350,'Input - target event report'!D:D, "Private Investment")</f>
        <v/>
      </c>
      <c r="G350" s="30">
        <f>IF(I350&lt;2,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Investment"))/(I350-1))</f>
        <v/>
      </c>
      <c r="H35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0" s="30">
        <f>COUNTIFS('Input - target event report'!B:B,B350,'Input - target event report'!D:D, "Private Investment")</f>
        <v/>
      </c>
      <c r="J350">
        <f>INDEX('Input - companies list'!$1:$10000,MATCH(B350,'Input - companies list'!B:B,0),MATCH("Flow",'Input - companies list'!$1:$1,0 ))</f>
        <v/>
      </c>
      <c r="K350">
        <f>INDEX('Input - companies list'!$1:$10000,MATCH(B350,'Input - companies list'!B:B,0),MATCH("Inter-Cluster Connectivity",'Input - companies list'!$1:$1,0 ))</f>
        <v/>
      </c>
      <c r="L350" s="11">
        <f>IFERROR(PERCENTRANK(F:F,F350),0)</f>
        <v/>
      </c>
      <c r="M350" s="11">
        <f>IFERROR(1 - PERCENTRANK(G:G,G350),0)</f>
        <v/>
      </c>
      <c r="N350" s="11">
        <f>IFERROR(1 - PERCENTRANK(H:H,H350),0)</f>
        <v/>
      </c>
      <c r="O350" s="11">
        <f>IFERROR(PERCENTRANK(I:I,I350),0)</f>
        <v/>
      </c>
      <c r="P350" s="11">
        <f>IFERROR(1 - PERCENTRANK(J:J,J350),0)</f>
        <v/>
      </c>
      <c r="Q350" s="11">
        <f>IFERROR(PERCENTRANK(K:K,K350),0)</f>
        <v/>
      </c>
      <c r="R350" s="11">
        <f>L350*weight1+M350*weight2+N350*weight3+O350*weight4+P350*weight5+Q350*weight6</f>
        <v/>
      </c>
    </row>
    <row r="351" spans="1:18">
      <c r="A351" s="14">
        <f>RANK(R351,R:R)</f>
        <v/>
      </c>
      <c r="C351">
        <f>VLOOKUP(B351,'Input - companies list'!B:L,2,FALSE)</f>
        <v/>
      </c>
      <c r="D351">
        <f>VLOOKUP(B351,'Input - companies list'!B:L,11,FALSE)</f>
        <v/>
      </c>
      <c r="E351">
        <f>VLOOKUP(B351,'Input - companies list'!B:E,4,FALSE)</f>
        <v/>
      </c>
      <c r="F351" s="1">
        <f>SUMIFS('Input - target event report'!H:H,'Input - target event report'!B:B,B351,'Input - target event report'!D:D, "Private Investment")</f>
        <v/>
      </c>
      <c r="G351" s="30">
        <f>IF(I351&lt;2,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Investment"))/(I351-1))</f>
        <v/>
      </c>
      <c r="H35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1" s="30">
        <f>COUNTIFS('Input - target event report'!B:B,B351,'Input - target event report'!D:D, "Private Investment")</f>
        <v/>
      </c>
      <c r="J351">
        <f>INDEX('Input - companies list'!$1:$10000,MATCH(B351,'Input - companies list'!B:B,0),MATCH("Flow",'Input - companies list'!$1:$1,0 ))</f>
        <v/>
      </c>
      <c r="K351">
        <f>INDEX('Input - companies list'!$1:$10000,MATCH(B351,'Input - companies list'!B:B,0),MATCH("Inter-Cluster Connectivity",'Input - companies list'!$1:$1,0 ))</f>
        <v/>
      </c>
      <c r="L351" s="11">
        <f>IFERROR(PERCENTRANK(F:F,F351),0)</f>
        <v/>
      </c>
      <c r="M351" s="11">
        <f>IFERROR(1 - PERCENTRANK(G:G,G351),0)</f>
        <v/>
      </c>
      <c r="N351" s="11">
        <f>IFERROR(1 - PERCENTRANK(H:H,H351),0)</f>
        <v/>
      </c>
      <c r="O351" s="11">
        <f>IFERROR(PERCENTRANK(I:I,I351),0)</f>
        <v/>
      </c>
      <c r="P351" s="11">
        <f>IFERROR(1 - PERCENTRANK(J:J,J351),0)</f>
        <v/>
      </c>
      <c r="Q351" s="11">
        <f>IFERROR(PERCENTRANK(K:K,K351),0)</f>
        <v/>
      </c>
      <c r="R351" s="11">
        <f>L351*weight1+M351*weight2+N351*weight3+O351*weight4+P351*weight5+Q351*weight6</f>
        <v/>
      </c>
    </row>
    <row r="352" spans="1:18">
      <c r="A352" s="14">
        <f>RANK(R352,R:R)</f>
        <v/>
      </c>
      <c r="C352">
        <f>VLOOKUP(B352,'Input - companies list'!B:L,2,FALSE)</f>
        <v/>
      </c>
      <c r="D352">
        <f>VLOOKUP(B352,'Input - companies list'!B:L,11,FALSE)</f>
        <v/>
      </c>
      <c r="E352">
        <f>VLOOKUP(B352,'Input - companies list'!B:E,4,FALSE)</f>
        <v/>
      </c>
      <c r="F352" s="1">
        <f>SUMIFS('Input - target event report'!H:H,'Input - target event report'!B:B,B352,'Input - target event report'!D:D, "Private Investment")</f>
        <v/>
      </c>
      <c r="G352" s="30">
        <f>IF(I352&lt;2,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Investment"))/(I352-1))</f>
        <v/>
      </c>
      <c r="H35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2" s="30">
        <f>COUNTIFS('Input - target event report'!B:B,B352,'Input - target event report'!D:D, "Private Investment")</f>
        <v/>
      </c>
      <c r="J352">
        <f>INDEX('Input - companies list'!$1:$10000,MATCH(B352,'Input - companies list'!B:B,0),MATCH("Flow",'Input - companies list'!$1:$1,0 ))</f>
        <v/>
      </c>
      <c r="K352">
        <f>INDEX('Input - companies list'!$1:$10000,MATCH(B352,'Input - companies list'!B:B,0),MATCH("Inter-Cluster Connectivity",'Input - companies list'!$1:$1,0 ))</f>
        <v/>
      </c>
      <c r="L352" s="11">
        <f>IFERROR(PERCENTRANK(F:F,F352),0)</f>
        <v/>
      </c>
      <c r="M352" s="11">
        <f>IFERROR(1 - PERCENTRANK(G:G,G352),0)</f>
        <v/>
      </c>
      <c r="N352" s="11">
        <f>IFERROR(1 - PERCENTRANK(H:H,H352),0)</f>
        <v/>
      </c>
      <c r="O352" s="11">
        <f>IFERROR(PERCENTRANK(I:I,I352),0)</f>
        <v/>
      </c>
      <c r="P352" s="11">
        <f>IFERROR(1 - PERCENTRANK(J:J,J352),0)</f>
        <v/>
      </c>
      <c r="Q352" s="11">
        <f>IFERROR(PERCENTRANK(K:K,K352),0)</f>
        <v/>
      </c>
      <c r="R352" s="11">
        <f>L352*weight1+M352*weight2+N352*weight3+O352*weight4+P352*weight5+Q352*weight6</f>
        <v/>
      </c>
    </row>
    <row r="353" spans="1:18">
      <c r="A353" s="14">
        <f>RANK(R353,R:R)</f>
        <v/>
      </c>
      <c r="C353">
        <f>VLOOKUP(B353,'Input - companies list'!B:L,2,FALSE)</f>
        <v/>
      </c>
      <c r="D353">
        <f>VLOOKUP(B353,'Input - companies list'!B:L,11,FALSE)</f>
        <v/>
      </c>
      <c r="E353">
        <f>VLOOKUP(B353,'Input - companies list'!B:E,4,FALSE)</f>
        <v/>
      </c>
      <c r="F353" s="1">
        <f>SUMIFS('Input - target event report'!H:H,'Input - target event report'!B:B,B353,'Input - target event report'!D:D, "Private Investment")</f>
        <v/>
      </c>
      <c r="G353" s="30">
        <f>IF(I353&lt;2,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Investment"))/(I353-1))</f>
        <v/>
      </c>
      <c r="H35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3" s="30">
        <f>COUNTIFS('Input - target event report'!B:B,B353,'Input - target event report'!D:D, "Private Investment")</f>
        <v/>
      </c>
      <c r="J353">
        <f>INDEX('Input - companies list'!$1:$10000,MATCH(B353,'Input - companies list'!B:B,0),MATCH("Flow",'Input - companies list'!$1:$1,0 ))</f>
        <v/>
      </c>
      <c r="K353">
        <f>INDEX('Input - companies list'!$1:$10000,MATCH(B353,'Input - companies list'!B:B,0),MATCH("Inter-Cluster Connectivity",'Input - companies list'!$1:$1,0 ))</f>
        <v/>
      </c>
      <c r="L353" s="11">
        <f>IFERROR(PERCENTRANK(F:F,F353),0)</f>
        <v/>
      </c>
      <c r="M353" s="11">
        <f>IFERROR(1 - PERCENTRANK(G:G,G353),0)</f>
        <v/>
      </c>
      <c r="N353" s="11">
        <f>IFERROR(1 - PERCENTRANK(H:H,H353),0)</f>
        <v/>
      </c>
      <c r="O353" s="11">
        <f>IFERROR(PERCENTRANK(I:I,I353),0)</f>
        <v/>
      </c>
      <c r="P353" s="11">
        <f>IFERROR(1 - PERCENTRANK(J:J,J353),0)</f>
        <v/>
      </c>
      <c r="Q353" s="11">
        <f>IFERROR(PERCENTRANK(K:K,K353),0)</f>
        <v/>
      </c>
      <c r="R353" s="11">
        <f>L353*weight1+M353*weight2+N353*weight3+O353*weight4+P353*weight5+Q353*weight6</f>
        <v/>
      </c>
    </row>
    <row r="354" spans="1:18">
      <c r="A354" s="14">
        <f>RANK(R354,R:R)</f>
        <v/>
      </c>
      <c r="C354">
        <f>VLOOKUP(B354,'Input - companies list'!B:L,2,FALSE)</f>
        <v/>
      </c>
      <c r="D354">
        <f>VLOOKUP(B354,'Input - companies list'!B:L,11,FALSE)</f>
        <v/>
      </c>
      <c r="E354">
        <f>VLOOKUP(B354,'Input - companies list'!B:E,4,FALSE)</f>
        <v/>
      </c>
      <c r="F354" s="1">
        <f>SUMIFS('Input - target event report'!H:H,'Input - target event report'!B:B,B354,'Input - target event report'!D:D, "Private Investment")</f>
        <v/>
      </c>
      <c r="G354" s="30">
        <f>IF(I354&lt;2,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Investment"))/(I354-1))</f>
        <v/>
      </c>
      <c r="H35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4" s="30">
        <f>COUNTIFS('Input - target event report'!B:B,B354,'Input - target event report'!D:D, "Private Investment")</f>
        <v/>
      </c>
      <c r="J354">
        <f>INDEX('Input - companies list'!$1:$10000,MATCH(B354,'Input - companies list'!B:B,0),MATCH("Flow",'Input - companies list'!$1:$1,0 ))</f>
        <v/>
      </c>
      <c r="K354">
        <f>INDEX('Input - companies list'!$1:$10000,MATCH(B354,'Input - companies list'!B:B,0),MATCH("Inter-Cluster Connectivity",'Input - companies list'!$1:$1,0 ))</f>
        <v/>
      </c>
      <c r="L354" s="11">
        <f>IFERROR(PERCENTRANK(F:F,F354),0)</f>
        <v/>
      </c>
      <c r="M354" s="11">
        <f>IFERROR(1 - PERCENTRANK(G:G,G354),0)</f>
        <v/>
      </c>
      <c r="N354" s="11">
        <f>IFERROR(1 - PERCENTRANK(H:H,H354),0)</f>
        <v/>
      </c>
      <c r="O354" s="11">
        <f>IFERROR(PERCENTRANK(I:I,I354),0)</f>
        <v/>
      </c>
      <c r="P354" s="11">
        <f>IFERROR(1 - PERCENTRANK(J:J,J354),0)</f>
        <v/>
      </c>
      <c r="Q354" s="11">
        <f>IFERROR(PERCENTRANK(K:K,K354),0)</f>
        <v/>
      </c>
      <c r="R354" s="11">
        <f>L354*weight1+M354*weight2+N354*weight3+O354*weight4+P354*weight5+Q354*weight6</f>
        <v/>
      </c>
    </row>
    <row r="355" spans="1:18">
      <c r="A355" s="14">
        <f>RANK(R355,R:R)</f>
        <v/>
      </c>
      <c r="C355">
        <f>VLOOKUP(B355,'Input - companies list'!B:L,2,FALSE)</f>
        <v/>
      </c>
      <c r="D355">
        <f>VLOOKUP(B355,'Input - companies list'!B:L,11,FALSE)</f>
        <v/>
      </c>
      <c r="E355">
        <f>VLOOKUP(B355,'Input - companies list'!B:E,4,FALSE)</f>
        <v/>
      </c>
      <c r="F355" s="1">
        <f>SUMIFS('Input - target event report'!H:H,'Input - target event report'!B:B,B355,'Input - target event report'!D:D, "Private Investment")</f>
        <v/>
      </c>
      <c r="G355" s="30">
        <f>IF(I355&lt;2,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Investment"))/(I355-1))</f>
        <v/>
      </c>
      <c r="H35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5" s="30">
        <f>COUNTIFS('Input - target event report'!B:B,B355,'Input - target event report'!D:D, "Private Investment")</f>
        <v/>
      </c>
      <c r="J355">
        <f>INDEX('Input - companies list'!$1:$10000,MATCH(B355,'Input - companies list'!B:B,0),MATCH("Flow",'Input - companies list'!$1:$1,0 ))</f>
        <v/>
      </c>
      <c r="K355">
        <f>INDEX('Input - companies list'!$1:$10000,MATCH(B355,'Input - companies list'!B:B,0),MATCH("Inter-Cluster Connectivity",'Input - companies list'!$1:$1,0 ))</f>
        <v/>
      </c>
      <c r="L355" s="11">
        <f>IFERROR(PERCENTRANK(F:F,F355),0)</f>
        <v/>
      </c>
      <c r="M355" s="11">
        <f>IFERROR(1 - PERCENTRANK(G:G,G355),0)</f>
        <v/>
      </c>
      <c r="N355" s="11">
        <f>IFERROR(1 - PERCENTRANK(H:H,H355),0)</f>
        <v/>
      </c>
      <c r="O355" s="11">
        <f>IFERROR(PERCENTRANK(I:I,I355),0)</f>
        <v/>
      </c>
      <c r="P355" s="11">
        <f>IFERROR(1 - PERCENTRANK(J:J,J355),0)</f>
        <v/>
      </c>
      <c r="Q355" s="11">
        <f>IFERROR(PERCENTRANK(K:K,K355),0)</f>
        <v/>
      </c>
      <c r="R355" s="11">
        <f>L355*weight1+M355*weight2+N355*weight3+O355*weight4+P355*weight5+Q355*weight6</f>
        <v/>
      </c>
    </row>
    <row r="356" spans="1:18">
      <c r="A356" s="14">
        <f>RANK(R356,R:R)</f>
        <v/>
      </c>
      <c r="C356">
        <f>VLOOKUP(B356,'Input - companies list'!B:L,2,FALSE)</f>
        <v/>
      </c>
      <c r="D356">
        <f>VLOOKUP(B356,'Input - companies list'!B:L,11,FALSE)</f>
        <v/>
      </c>
      <c r="E356">
        <f>VLOOKUP(B356,'Input - companies list'!B:E,4,FALSE)</f>
        <v/>
      </c>
      <c r="F356" s="1">
        <f>SUMIFS('Input - target event report'!H:H,'Input - target event report'!B:B,B356,'Input - target event report'!D:D, "Private Investment")</f>
        <v/>
      </c>
      <c r="G356" s="30">
        <f>IF(I356&lt;2,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Investment"))/(I356-1))</f>
        <v/>
      </c>
      <c r="H35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6" s="30">
        <f>COUNTIFS('Input - target event report'!B:B,B356,'Input - target event report'!D:D, "Private Investment")</f>
        <v/>
      </c>
      <c r="J356">
        <f>INDEX('Input - companies list'!$1:$10000,MATCH(B356,'Input - companies list'!B:B,0),MATCH("Flow",'Input - companies list'!$1:$1,0 ))</f>
        <v/>
      </c>
      <c r="K356">
        <f>INDEX('Input - companies list'!$1:$10000,MATCH(B356,'Input - companies list'!B:B,0),MATCH("Inter-Cluster Connectivity",'Input - companies list'!$1:$1,0 ))</f>
        <v/>
      </c>
      <c r="L356" s="11">
        <f>IFERROR(PERCENTRANK(F:F,F356),0)</f>
        <v/>
      </c>
      <c r="M356" s="11">
        <f>IFERROR(1 - PERCENTRANK(G:G,G356),0)</f>
        <v/>
      </c>
      <c r="N356" s="11">
        <f>IFERROR(1 - PERCENTRANK(H:H,H356),0)</f>
        <v/>
      </c>
      <c r="O356" s="11">
        <f>IFERROR(PERCENTRANK(I:I,I356),0)</f>
        <v/>
      </c>
      <c r="P356" s="11">
        <f>IFERROR(1 - PERCENTRANK(J:J,J356),0)</f>
        <v/>
      </c>
      <c r="Q356" s="11">
        <f>IFERROR(PERCENTRANK(K:K,K356),0)</f>
        <v/>
      </c>
      <c r="R356" s="11">
        <f>L356*weight1+M356*weight2+N356*weight3+O356*weight4+P356*weight5+Q356*weight6</f>
        <v/>
      </c>
    </row>
    <row r="357" spans="1:18">
      <c r="A357" s="14">
        <f>RANK(R357,R:R)</f>
        <v/>
      </c>
      <c r="C357">
        <f>VLOOKUP(B357,'Input - companies list'!B:L,2,FALSE)</f>
        <v/>
      </c>
      <c r="D357">
        <f>VLOOKUP(B357,'Input - companies list'!B:L,11,FALSE)</f>
        <v/>
      </c>
      <c r="E357">
        <f>VLOOKUP(B357,'Input - companies list'!B:E,4,FALSE)</f>
        <v/>
      </c>
      <c r="F357" s="1">
        <f>SUMIFS('Input - target event report'!H:H,'Input - target event report'!B:B,B357,'Input - target event report'!D:D, "Private Investment")</f>
        <v/>
      </c>
      <c r="G357" s="30">
        <f>IF(I357&lt;2,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Investment"))/(I357-1))</f>
        <v/>
      </c>
      <c r="H35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7" s="30">
        <f>COUNTIFS('Input - target event report'!B:B,B357,'Input - target event report'!D:D, "Private Investment")</f>
        <v/>
      </c>
      <c r="J357">
        <f>INDEX('Input - companies list'!$1:$10000,MATCH(B357,'Input - companies list'!B:B,0),MATCH("Flow",'Input - companies list'!$1:$1,0 ))</f>
        <v/>
      </c>
      <c r="K357">
        <f>INDEX('Input - companies list'!$1:$10000,MATCH(B357,'Input - companies list'!B:B,0),MATCH("Inter-Cluster Connectivity",'Input - companies list'!$1:$1,0 ))</f>
        <v/>
      </c>
      <c r="L357" s="11">
        <f>IFERROR(PERCENTRANK(F:F,F357),0)</f>
        <v/>
      </c>
      <c r="M357" s="11">
        <f>IFERROR(1 - PERCENTRANK(G:G,G357),0)</f>
        <v/>
      </c>
      <c r="N357" s="11">
        <f>IFERROR(1 - PERCENTRANK(H:H,H357),0)</f>
        <v/>
      </c>
      <c r="O357" s="11">
        <f>IFERROR(PERCENTRANK(I:I,I357),0)</f>
        <v/>
      </c>
      <c r="P357" s="11">
        <f>IFERROR(1 - PERCENTRANK(J:J,J357),0)</f>
        <v/>
      </c>
      <c r="Q357" s="11">
        <f>IFERROR(PERCENTRANK(K:K,K357),0)</f>
        <v/>
      </c>
      <c r="R357" s="11">
        <f>L357*weight1+M357*weight2+N357*weight3+O357*weight4+P357*weight5+Q357*weight6</f>
        <v/>
      </c>
    </row>
    <row r="358" spans="1:18">
      <c r="A358" s="14">
        <f>RANK(R358,R:R)</f>
        <v/>
      </c>
      <c r="C358">
        <f>VLOOKUP(B358,'Input - companies list'!B:L,2,FALSE)</f>
        <v/>
      </c>
      <c r="D358">
        <f>VLOOKUP(B358,'Input - companies list'!B:L,11,FALSE)</f>
        <v/>
      </c>
      <c r="E358">
        <f>VLOOKUP(B358,'Input - companies list'!B:E,4,FALSE)</f>
        <v/>
      </c>
      <c r="F358" s="1">
        <f>SUMIFS('Input - target event report'!H:H,'Input - target event report'!B:B,B358,'Input - target event report'!D:D, "Private Investment")</f>
        <v/>
      </c>
      <c r="G358" s="30">
        <f>IF(I358&lt;2,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Investment"))/(I358-1))</f>
        <v/>
      </c>
      <c r="H35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8" s="30">
        <f>COUNTIFS('Input - target event report'!B:B,B358,'Input - target event report'!D:D, "Private Investment")</f>
        <v/>
      </c>
      <c r="J358">
        <f>INDEX('Input - companies list'!$1:$10000,MATCH(B358,'Input - companies list'!B:B,0),MATCH("Flow",'Input - companies list'!$1:$1,0 ))</f>
        <v/>
      </c>
      <c r="K358">
        <f>INDEX('Input - companies list'!$1:$10000,MATCH(B358,'Input - companies list'!B:B,0),MATCH("Inter-Cluster Connectivity",'Input - companies list'!$1:$1,0 ))</f>
        <v/>
      </c>
      <c r="L358" s="11">
        <f>IFERROR(PERCENTRANK(F:F,F358),0)</f>
        <v/>
      </c>
      <c r="M358" s="11">
        <f>IFERROR(1 - PERCENTRANK(G:G,G358),0)</f>
        <v/>
      </c>
      <c r="N358" s="11">
        <f>IFERROR(1 - PERCENTRANK(H:H,H358),0)</f>
        <v/>
      </c>
      <c r="O358" s="11">
        <f>IFERROR(PERCENTRANK(I:I,I358),0)</f>
        <v/>
      </c>
      <c r="P358" s="11">
        <f>IFERROR(1 - PERCENTRANK(J:J,J358),0)</f>
        <v/>
      </c>
      <c r="Q358" s="11">
        <f>IFERROR(PERCENTRANK(K:K,K358),0)</f>
        <v/>
      </c>
      <c r="R358" s="11">
        <f>L358*weight1+M358*weight2+N358*weight3+O358*weight4+P358*weight5+Q358*weight6</f>
        <v/>
      </c>
    </row>
    <row r="359" spans="1:18">
      <c r="A359" s="14">
        <f>RANK(R359,R:R)</f>
        <v/>
      </c>
      <c r="C359">
        <f>VLOOKUP(B359,'Input - companies list'!B:L,2,FALSE)</f>
        <v/>
      </c>
      <c r="D359">
        <f>VLOOKUP(B359,'Input - companies list'!B:L,11,FALSE)</f>
        <v/>
      </c>
      <c r="E359">
        <f>VLOOKUP(B359,'Input - companies list'!B:E,4,FALSE)</f>
        <v/>
      </c>
      <c r="F359" s="1">
        <f>SUMIFS('Input - target event report'!H:H,'Input - target event report'!B:B,B359,'Input - target event report'!D:D, "Private Investment")</f>
        <v/>
      </c>
      <c r="G359" s="30">
        <f>IF(I359&lt;2,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Investment"))/(I359-1))</f>
        <v/>
      </c>
      <c r="H35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59" s="30">
        <f>COUNTIFS('Input - target event report'!B:B,B359,'Input - target event report'!D:D, "Private Investment")</f>
        <v/>
      </c>
      <c r="J359">
        <f>INDEX('Input - companies list'!$1:$10000,MATCH(B359,'Input - companies list'!B:B,0),MATCH("Flow",'Input - companies list'!$1:$1,0 ))</f>
        <v/>
      </c>
      <c r="K359">
        <f>INDEX('Input - companies list'!$1:$10000,MATCH(B359,'Input - companies list'!B:B,0),MATCH("Inter-Cluster Connectivity",'Input - companies list'!$1:$1,0 ))</f>
        <v/>
      </c>
      <c r="L359" s="11">
        <f>IFERROR(PERCENTRANK(F:F,F359),0)</f>
        <v/>
      </c>
      <c r="M359" s="11">
        <f>IFERROR(1 - PERCENTRANK(G:G,G359),0)</f>
        <v/>
      </c>
      <c r="N359" s="11">
        <f>IFERROR(1 - PERCENTRANK(H:H,H359),0)</f>
        <v/>
      </c>
      <c r="O359" s="11">
        <f>IFERROR(PERCENTRANK(I:I,I359),0)</f>
        <v/>
      </c>
      <c r="P359" s="11">
        <f>IFERROR(1 - PERCENTRANK(J:J,J359),0)</f>
        <v/>
      </c>
      <c r="Q359" s="11">
        <f>IFERROR(PERCENTRANK(K:K,K359),0)</f>
        <v/>
      </c>
      <c r="R359" s="11">
        <f>L359*weight1+M359*weight2+N359*weight3+O359*weight4+P359*weight5+Q359*weight6</f>
        <v/>
      </c>
    </row>
    <row r="360" spans="1:18">
      <c r="A360" s="14">
        <f>RANK(R360,R:R)</f>
        <v/>
      </c>
      <c r="C360">
        <f>VLOOKUP(B360,'Input - companies list'!B:L,2,FALSE)</f>
        <v/>
      </c>
      <c r="D360">
        <f>VLOOKUP(B360,'Input - companies list'!B:L,11,FALSE)</f>
        <v/>
      </c>
      <c r="E360">
        <f>VLOOKUP(B360,'Input - companies list'!B:E,4,FALSE)</f>
        <v/>
      </c>
      <c r="F360" s="1">
        <f>SUMIFS('Input - target event report'!H:H,'Input - target event report'!B:B,B360,'Input - target event report'!D:D, "Private Investment")</f>
        <v/>
      </c>
      <c r="G360" s="30">
        <f>IF(I360&lt;2,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Investment"))/(I360-1))</f>
        <v/>
      </c>
      <c r="H36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0" s="30">
        <f>COUNTIFS('Input - target event report'!B:B,B360,'Input - target event report'!D:D, "Private Investment")</f>
        <v/>
      </c>
      <c r="J360">
        <f>INDEX('Input - companies list'!$1:$10000,MATCH(B360,'Input - companies list'!B:B,0),MATCH("Flow",'Input - companies list'!$1:$1,0 ))</f>
        <v/>
      </c>
      <c r="K360">
        <f>INDEX('Input - companies list'!$1:$10000,MATCH(B360,'Input - companies list'!B:B,0),MATCH("Inter-Cluster Connectivity",'Input - companies list'!$1:$1,0 ))</f>
        <v/>
      </c>
      <c r="L360" s="11">
        <f>IFERROR(PERCENTRANK(F:F,F360),0)</f>
        <v/>
      </c>
      <c r="M360" s="11">
        <f>IFERROR(1 - PERCENTRANK(G:G,G360),0)</f>
        <v/>
      </c>
      <c r="N360" s="11">
        <f>IFERROR(1 - PERCENTRANK(H:H,H360),0)</f>
        <v/>
      </c>
      <c r="O360" s="11">
        <f>IFERROR(PERCENTRANK(I:I,I360),0)</f>
        <v/>
      </c>
      <c r="P360" s="11">
        <f>IFERROR(1 - PERCENTRANK(J:J,J360),0)</f>
        <v/>
      </c>
      <c r="Q360" s="11">
        <f>IFERROR(PERCENTRANK(K:K,K360),0)</f>
        <v/>
      </c>
      <c r="R360" s="11">
        <f>L360*weight1+M360*weight2+N360*weight3+O360*weight4+P360*weight5+Q360*weight6</f>
        <v/>
      </c>
    </row>
    <row r="361" spans="1:18">
      <c r="A361" s="14">
        <f>RANK(R361,R:R)</f>
        <v/>
      </c>
      <c r="C361">
        <f>VLOOKUP(B361,'Input - companies list'!B:L,2,FALSE)</f>
        <v/>
      </c>
      <c r="D361">
        <f>VLOOKUP(B361,'Input - companies list'!B:L,11,FALSE)</f>
        <v/>
      </c>
      <c r="E361">
        <f>VLOOKUP(B361,'Input - companies list'!B:E,4,FALSE)</f>
        <v/>
      </c>
      <c r="F361" s="1">
        <f>SUMIFS('Input - target event report'!H:H,'Input - target event report'!B:B,B361,'Input - target event report'!D:D, "Private Investment")</f>
        <v/>
      </c>
      <c r="G361" s="30">
        <f>IF(I361&lt;2,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Investment"))/(I361-1))</f>
        <v/>
      </c>
      <c r="H36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1" s="30">
        <f>COUNTIFS('Input - target event report'!B:B,B361,'Input - target event report'!D:D, "Private Investment")</f>
        <v/>
      </c>
      <c r="J361">
        <f>INDEX('Input - companies list'!$1:$10000,MATCH(B361,'Input - companies list'!B:B,0),MATCH("Flow",'Input - companies list'!$1:$1,0 ))</f>
        <v/>
      </c>
      <c r="K361">
        <f>INDEX('Input - companies list'!$1:$10000,MATCH(B361,'Input - companies list'!B:B,0),MATCH("Inter-Cluster Connectivity",'Input - companies list'!$1:$1,0 ))</f>
        <v/>
      </c>
      <c r="L361" s="11">
        <f>IFERROR(PERCENTRANK(F:F,F361),0)</f>
        <v/>
      </c>
      <c r="M361" s="11">
        <f>IFERROR(1 - PERCENTRANK(G:G,G361),0)</f>
        <v/>
      </c>
      <c r="N361" s="11">
        <f>IFERROR(1 - PERCENTRANK(H:H,H361),0)</f>
        <v/>
      </c>
      <c r="O361" s="11">
        <f>IFERROR(PERCENTRANK(I:I,I361),0)</f>
        <v/>
      </c>
      <c r="P361" s="11">
        <f>IFERROR(1 - PERCENTRANK(J:J,J361),0)</f>
        <v/>
      </c>
      <c r="Q361" s="11">
        <f>IFERROR(PERCENTRANK(K:K,K361),0)</f>
        <v/>
      </c>
      <c r="R361" s="11">
        <f>L361*weight1+M361*weight2+N361*weight3+O361*weight4+P361*weight5+Q361*weight6</f>
        <v/>
      </c>
    </row>
    <row r="362" spans="1:18">
      <c r="A362" s="14">
        <f>RANK(R362,R:R)</f>
        <v/>
      </c>
      <c r="C362">
        <f>VLOOKUP(B362,'Input - companies list'!B:L,2,FALSE)</f>
        <v/>
      </c>
      <c r="D362">
        <f>VLOOKUP(B362,'Input - companies list'!B:L,11,FALSE)</f>
        <v/>
      </c>
      <c r="E362">
        <f>VLOOKUP(B362,'Input - companies list'!B:E,4,FALSE)</f>
        <v/>
      </c>
      <c r="F362" s="1">
        <f>SUMIFS('Input - target event report'!H:H,'Input - target event report'!B:B,B362,'Input - target event report'!D:D, "Private Investment")</f>
        <v/>
      </c>
      <c r="G362" s="30">
        <f>IF(I362&lt;2,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Investment"))/(I362-1))</f>
        <v/>
      </c>
      <c r="H36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2" s="30">
        <f>COUNTIFS('Input - target event report'!B:B,B362,'Input - target event report'!D:D, "Private Investment")</f>
        <v/>
      </c>
      <c r="J362">
        <f>INDEX('Input - companies list'!$1:$10000,MATCH(B362,'Input - companies list'!B:B,0),MATCH("Flow",'Input - companies list'!$1:$1,0 ))</f>
        <v/>
      </c>
      <c r="K362">
        <f>INDEX('Input - companies list'!$1:$10000,MATCH(B362,'Input - companies list'!B:B,0),MATCH("Inter-Cluster Connectivity",'Input - companies list'!$1:$1,0 ))</f>
        <v/>
      </c>
      <c r="L362" s="11">
        <f>IFERROR(PERCENTRANK(F:F,F362),0)</f>
        <v/>
      </c>
      <c r="M362" s="11">
        <f>IFERROR(1 - PERCENTRANK(G:G,G362),0)</f>
        <v/>
      </c>
      <c r="N362" s="11">
        <f>IFERROR(1 - PERCENTRANK(H:H,H362),0)</f>
        <v/>
      </c>
      <c r="O362" s="11">
        <f>IFERROR(PERCENTRANK(I:I,I362),0)</f>
        <v/>
      </c>
      <c r="P362" s="11">
        <f>IFERROR(1 - PERCENTRANK(J:J,J362),0)</f>
        <v/>
      </c>
      <c r="Q362" s="11">
        <f>IFERROR(PERCENTRANK(K:K,K362),0)</f>
        <v/>
      </c>
      <c r="R362" s="11">
        <f>L362*weight1+M362*weight2+N362*weight3+O362*weight4+P362*weight5+Q362*weight6</f>
        <v/>
      </c>
    </row>
    <row r="363" spans="1:18">
      <c r="A363" s="14">
        <f>RANK(R363,R:R)</f>
        <v/>
      </c>
      <c r="C363">
        <f>VLOOKUP(B363,'Input - companies list'!B:L,2,FALSE)</f>
        <v/>
      </c>
      <c r="D363">
        <f>VLOOKUP(B363,'Input - companies list'!B:L,11,FALSE)</f>
        <v/>
      </c>
      <c r="E363">
        <f>VLOOKUP(B363,'Input - companies list'!B:E,4,FALSE)</f>
        <v/>
      </c>
      <c r="F363" s="1">
        <f>SUMIFS('Input - target event report'!H:H,'Input - target event report'!B:B,B363,'Input - target event report'!D:D, "Private Investment")</f>
        <v/>
      </c>
      <c r="G363" s="30">
        <f>IF(I363&lt;2,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Investment"))/(I363-1))</f>
        <v/>
      </c>
      <c r="H36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3" s="30">
        <f>COUNTIFS('Input - target event report'!B:B,B363,'Input - target event report'!D:D, "Private Investment")</f>
        <v/>
      </c>
      <c r="J363">
        <f>INDEX('Input - companies list'!$1:$10000,MATCH(B363,'Input - companies list'!B:B,0),MATCH("Flow",'Input - companies list'!$1:$1,0 ))</f>
        <v/>
      </c>
      <c r="K363">
        <f>INDEX('Input - companies list'!$1:$10000,MATCH(B363,'Input - companies list'!B:B,0),MATCH("Inter-Cluster Connectivity",'Input - companies list'!$1:$1,0 ))</f>
        <v/>
      </c>
      <c r="L363" s="11">
        <f>IFERROR(PERCENTRANK(F:F,F363),0)</f>
        <v/>
      </c>
      <c r="M363" s="11">
        <f>IFERROR(1 - PERCENTRANK(G:G,G363),0)</f>
        <v/>
      </c>
      <c r="N363" s="11">
        <f>IFERROR(1 - PERCENTRANK(H:H,H363),0)</f>
        <v/>
      </c>
      <c r="O363" s="11">
        <f>IFERROR(PERCENTRANK(I:I,I363),0)</f>
        <v/>
      </c>
      <c r="P363" s="11">
        <f>IFERROR(1 - PERCENTRANK(J:J,J363),0)</f>
        <v/>
      </c>
      <c r="Q363" s="11">
        <f>IFERROR(PERCENTRANK(K:K,K363),0)</f>
        <v/>
      </c>
      <c r="R363" s="11">
        <f>L363*weight1+M363*weight2+N363*weight3+O363*weight4+P363*weight5+Q363*weight6</f>
        <v/>
      </c>
    </row>
    <row r="364" spans="1:18">
      <c r="A364" s="14">
        <f>RANK(R364,R:R)</f>
        <v/>
      </c>
      <c r="C364">
        <f>VLOOKUP(B364,'Input - companies list'!B:L,2,FALSE)</f>
        <v/>
      </c>
      <c r="D364">
        <f>VLOOKUP(B364,'Input - companies list'!B:L,11,FALSE)</f>
        <v/>
      </c>
      <c r="E364">
        <f>VLOOKUP(B364,'Input - companies list'!B:E,4,FALSE)</f>
        <v/>
      </c>
      <c r="F364" s="1">
        <f>SUMIFS('Input - target event report'!H:H,'Input - target event report'!B:B,B364,'Input - target event report'!D:D, "Private Investment")</f>
        <v/>
      </c>
      <c r="G364" s="30">
        <f>IF(I364&lt;2,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Investment"))/(I364-1))</f>
        <v/>
      </c>
      <c r="H36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4" s="30">
        <f>COUNTIFS('Input - target event report'!B:B,B364,'Input - target event report'!D:D, "Private Investment")</f>
        <v/>
      </c>
      <c r="J364">
        <f>INDEX('Input - companies list'!$1:$10000,MATCH(B364,'Input - companies list'!B:B,0),MATCH("Flow",'Input - companies list'!$1:$1,0 ))</f>
        <v/>
      </c>
      <c r="K364">
        <f>INDEX('Input - companies list'!$1:$10000,MATCH(B364,'Input - companies list'!B:B,0),MATCH("Inter-Cluster Connectivity",'Input - companies list'!$1:$1,0 ))</f>
        <v/>
      </c>
      <c r="L364" s="11">
        <f>IFERROR(PERCENTRANK(F:F,F364),0)</f>
        <v/>
      </c>
      <c r="M364" s="11">
        <f>IFERROR(1 - PERCENTRANK(G:G,G364),0)</f>
        <v/>
      </c>
      <c r="N364" s="11">
        <f>IFERROR(1 - PERCENTRANK(H:H,H364),0)</f>
        <v/>
      </c>
      <c r="O364" s="11">
        <f>IFERROR(PERCENTRANK(I:I,I364),0)</f>
        <v/>
      </c>
      <c r="P364" s="11">
        <f>IFERROR(1 - PERCENTRANK(J:J,J364),0)</f>
        <v/>
      </c>
      <c r="Q364" s="11">
        <f>IFERROR(PERCENTRANK(K:K,K364),0)</f>
        <v/>
      </c>
      <c r="R364" s="11">
        <f>L364*weight1+M364*weight2+N364*weight3+O364*weight4+P364*weight5+Q364*weight6</f>
        <v/>
      </c>
    </row>
    <row r="365" spans="1:18">
      <c r="A365" s="14">
        <f>RANK(R365,R:R)</f>
        <v/>
      </c>
      <c r="C365">
        <f>VLOOKUP(B365,'Input - companies list'!B:L,2,FALSE)</f>
        <v/>
      </c>
      <c r="D365">
        <f>VLOOKUP(B365,'Input - companies list'!B:L,11,FALSE)</f>
        <v/>
      </c>
      <c r="E365">
        <f>VLOOKUP(B365,'Input - companies list'!B:E,4,FALSE)</f>
        <v/>
      </c>
      <c r="F365" s="1">
        <f>SUMIFS('Input - target event report'!H:H,'Input - target event report'!B:B,B365,'Input - target event report'!D:D, "Private Investment")</f>
        <v/>
      </c>
      <c r="G365" s="30">
        <f>IF(I365&lt;2,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Investment"))/(I365-1))</f>
        <v/>
      </c>
      <c r="H36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5" s="30">
        <f>COUNTIFS('Input - target event report'!B:B,B365,'Input - target event report'!D:D, "Private Investment")</f>
        <v/>
      </c>
      <c r="J365">
        <f>INDEX('Input - companies list'!$1:$10000,MATCH(B365,'Input - companies list'!B:B,0),MATCH("Flow",'Input - companies list'!$1:$1,0 ))</f>
        <v/>
      </c>
      <c r="K365">
        <f>INDEX('Input - companies list'!$1:$10000,MATCH(B365,'Input - companies list'!B:B,0),MATCH("Inter-Cluster Connectivity",'Input - companies list'!$1:$1,0 ))</f>
        <v/>
      </c>
      <c r="L365" s="11">
        <f>IFERROR(PERCENTRANK(F:F,F365),0)</f>
        <v/>
      </c>
      <c r="M365" s="11">
        <f>IFERROR(1 - PERCENTRANK(G:G,G365),0)</f>
        <v/>
      </c>
      <c r="N365" s="11">
        <f>IFERROR(1 - PERCENTRANK(H:H,H365),0)</f>
        <v/>
      </c>
      <c r="O365" s="11">
        <f>IFERROR(PERCENTRANK(I:I,I365),0)</f>
        <v/>
      </c>
      <c r="P365" s="11">
        <f>IFERROR(1 - PERCENTRANK(J:J,J365),0)</f>
        <v/>
      </c>
      <c r="Q365" s="11">
        <f>IFERROR(PERCENTRANK(K:K,K365),0)</f>
        <v/>
      </c>
      <c r="R365" s="11">
        <f>L365*weight1+M365*weight2+N365*weight3+O365*weight4+P365*weight5+Q365*weight6</f>
        <v/>
      </c>
    </row>
    <row r="366" spans="1:18">
      <c r="A366" s="14">
        <f>RANK(R366,R:R)</f>
        <v/>
      </c>
      <c r="C366">
        <f>VLOOKUP(B366,'Input - companies list'!B:L,2,FALSE)</f>
        <v/>
      </c>
      <c r="D366">
        <f>VLOOKUP(B366,'Input - companies list'!B:L,11,FALSE)</f>
        <v/>
      </c>
      <c r="E366">
        <f>VLOOKUP(B366,'Input - companies list'!B:E,4,FALSE)</f>
        <v/>
      </c>
      <c r="F366" s="1">
        <f>SUMIFS('Input - target event report'!H:H,'Input - target event report'!B:B,B366,'Input - target event report'!D:D, "Private Investment")</f>
        <v/>
      </c>
      <c r="G366" s="30">
        <f>IF(I366&lt;2,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Investment"))/(I366-1))</f>
        <v/>
      </c>
      <c r="H36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6" s="30">
        <f>COUNTIFS('Input - target event report'!B:B,B366,'Input - target event report'!D:D, "Private Investment")</f>
        <v/>
      </c>
      <c r="J366">
        <f>INDEX('Input - companies list'!$1:$10000,MATCH(B366,'Input - companies list'!B:B,0),MATCH("Flow",'Input - companies list'!$1:$1,0 ))</f>
        <v/>
      </c>
      <c r="K366">
        <f>INDEX('Input - companies list'!$1:$10000,MATCH(B366,'Input - companies list'!B:B,0),MATCH("Inter-Cluster Connectivity",'Input - companies list'!$1:$1,0 ))</f>
        <v/>
      </c>
      <c r="L366" s="11">
        <f>IFERROR(PERCENTRANK(F:F,F366),0)</f>
        <v/>
      </c>
      <c r="M366" s="11">
        <f>IFERROR(1 - PERCENTRANK(G:G,G366),0)</f>
        <v/>
      </c>
      <c r="N366" s="11">
        <f>IFERROR(1 - PERCENTRANK(H:H,H366),0)</f>
        <v/>
      </c>
      <c r="O366" s="11">
        <f>IFERROR(PERCENTRANK(I:I,I366),0)</f>
        <v/>
      </c>
      <c r="P366" s="11">
        <f>IFERROR(1 - PERCENTRANK(J:J,J366),0)</f>
        <v/>
      </c>
      <c r="Q366" s="11">
        <f>IFERROR(PERCENTRANK(K:K,K366),0)</f>
        <v/>
      </c>
      <c r="R366" s="11">
        <f>L366*weight1+M366*weight2+N366*weight3+O366*weight4+P366*weight5+Q366*weight6</f>
        <v/>
      </c>
    </row>
    <row r="367" spans="1:18">
      <c r="A367" s="14">
        <f>RANK(R367,R:R)</f>
        <v/>
      </c>
      <c r="C367">
        <f>VLOOKUP(B367,'Input - companies list'!B:L,2,FALSE)</f>
        <v/>
      </c>
      <c r="D367">
        <f>VLOOKUP(B367,'Input - companies list'!B:L,11,FALSE)</f>
        <v/>
      </c>
      <c r="E367">
        <f>VLOOKUP(B367,'Input - companies list'!B:E,4,FALSE)</f>
        <v/>
      </c>
      <c r="F367" s="1">
        <f>SUMIFS('Input - target event report'!H:H,'Input - target event report'!B:B,B367,'Input - target event report'!D:D, "Private Investment")</f>
        <v/>
      </c>
      <c r="G367" s="30">
        <f>IF(I367&lt;2,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Investment"))/(I367-1))</f>
        <v/>
      </c>
      <c r="H36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7" s="30">
        <f>COUNTIFS('Input - target event report'!B:B,B367,'Input - target event report'!D:D, "Private Investment")</f>
        <v/>
      </c>
      <c r="J367">
        <f>INDEX('Input - companies list'!$1:$10000,MATCH(B367,'Input - companies list'!B:B,0),MATCH("Flow",'Input - companies list'!$1:$1,0 ))</f>
        <v/>
      </c>
      <c r="K367">
        <f>INDEX('Input - companies list'!$1:$10000,MATCH(B367,'Input - companies list'!B:B,0),MATCH("Inter-Cluster Connectivity",'Input - companies list'!$1:$1,0 ))</f>
        <v/>
      </c>
      <c r="L367" s="11">
        <f>IFERROR(PERCENTRANK(F:F,F367),0)</f>
        <v/>
      </c>
      <c r="M367" s="11">
        <f>IFERROR(1 - PERCENTRANK(G:G,G367),0)</f>
        <v/>
      </c>
      <c r="N367" s="11">
        <f>IFERROR(1 - PERCENTRANK(H:H,H367),0)</f>
        <v/>
      </c>
      <c r="O367" s="11">
        <f>IFERROR(PERCENTRANK(I:I,I367),0)</f>
        <v/>
      </c>
      <c r="P367" s="11">
        <f>IFERROR(1 - PERCENTRANK(J:J,J367),0)</f>
        <v/>
      </c>
      <c r="Q367" s="11">
        <f>IFERROR(PERCENTRANK(K:K,K367),0)</f>
        <v/>
      </c>
      <c r="R367" s="11">
        <f>L367*weight1+M367*weight2+N367*weight3+O367*weight4+P367*weight5+Q367*weight6</f>
        <v/>
      </c>
    </row>
    <row r="368" spans="1:18">
      <c r="A368" s="14">
        <f>RANK(R368,R:R)</f>
        <v/>
      </c>
      <c r="C368">
        <f>VLOOKUP(B368,'Input - companies list'!B:L,2,FALSE)</f>
        <v/>
      </c>
      <c r="D368">
        <f>VLOOKUP(B368,'Input - companies list'!B:L,11,FALSE)</f>
        <v/>
      </c>
      <c r="E368">
        <f>VLOOKUP(B368,'Input - companies list'!B:E,4,FALSE)</f>
        <v/>
      </c>
      <c r="F368" s="1">
        <f>SUMIFS('Input - target event report'!H:H,'Input - target event report'!B:B,B368,'Input - target event report'!D:D, "Private Investment")</f>
        <v/>
      </c>
      <c r="G368" s="30">
        <f>IF(I368&lt;2,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Investment"))/(I368-1))</f>
        <v/>
      </c>
      <c r="H36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8" s="30">
        <f>COUNTIFS('Input - target event report'!B:B,B368,'Input - target event report'!D:D, "Private Investment")</f>
        <v/>
      </c>
      <c r="J368">
        <f>INDEX('Input - companies list'!$1:$10000,MATCH(B368,'Input - companies list'!B:B,0),MATCH("Flow",'Input - companies list'!$1:$1,0 ))</f>
        <v/>
      </c>
      <c r="K368">
        <f>INDEX('Input - companies list'!$1:$10000,MATCH(B368,'Input - companies list'!B:B,0),MATCH("Inter-Cluster Connectivity",'Input - companies list'!$1:$1,0 ))</f>
        <v/>
      </c>
      <c r="L368" s="11">
        <f>IFERROR(PERCENTRANK(F:F,F368),0)</f>
        <v/>
      </c>
      <c r="M368" s="11">
        <f>IFERROR(1 - PERCENTRANK(G:G,G368),0)</f>
        <v/>
      </c>
      <c r="N368" s="11">
        <f>IFERROR(1 - PERCENTRANK(H:H,H368),0)</f>
        <v/>
      </c>
      <c r="O368" s="11">
        <f>IFERROR(PERCENTRANK(I:I,I368),0)</f>
        <v/>
      </c>
      <c r="P368" s="11">
        <f>IFERROR(1 - PERCENTRANK(J:J,J368),0)</f>
        <v/>
      </c>
      <c r="Q368" s="11">
        <f>IFERROR(PERCENTRANK(K:K,K368),0)</f>
        <v/>
      </c>
      <c r="R368" s="11">
        <f>L368*weight1+M368*weight2+N368*weight3+O368*weight4+P368*weight5+Q368*weight6</f>
        <v/>
      </c>
    </row>
    <row r="369" spans="1:18">
      <c r="A369" s="14">
        <f>RANK(R369,R:R)</f>
        <v/>
      </c>
      <c r="C369">
        <f>VLOOKUP(B369,'Input - companies list'!B:L,2,FALSE)</f>
        <v/>
      </c>
      <c r="D369">
        <f>VLOOKUP(B369,'Input - companies list'!B:L,11,FALSE)</f>
        <v/>
      </c>
      <c r="E369">
        <f>VLOOKUP(B369,'Input - companies list'!B:E,4,FALSE)</f>
        <v/>
      </c>
      <c r="F369" s="1">
        <f>SUMIFS('Input - target event report'!H:H,'Input - target event report'!B:B,B369,'Input - target event report'!D:D, "Private Investment")</f>
        <v/>
      </c>
      <c r="G369" s="30">
        <f>IF(I369&lt;2,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Investment"))/(I369-1))</f>
        <v/>
      </c>
      <c r="H36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69" s="30">
        <f>COUNTIFS('Input - target event report'!B:B,B369,'Input - target event report'!D:D, "Private Investment")</f>
        <v/>
      </c>
      <c r="J369">
        <f>INDEX('Input - companies list'!$1:$10000,MATCH(B369,'Input - companies list'!B:B,0),MATCH("Flow",'Input - companies list'!$1:$1,0 ))</f>
        <v/>
      </c>
      <c r="K369">
        <f>INDEX('Input - companies list'!$1:$10000,MATCH(B369,'Input - companies list'!B:B,0),MATCH("Inter-Cluster Connectivity",'Input - companies list'!$1:$1,0 ))</f>
        <v/>
      </c>
      <c r="L369" s="11">
        <f>IFERROR(PERCENTRANK(F:F,F369),0)</f>
        <v/>
      </c>
      <c r="M369" s="11">
        <f>IFERROR(1 - PERCENTRANK(G:G,G369),0)</f>
        <v/>
      </c>
      <c r="N369" s="11">
        <f>IFERROR(1 - PERCENTRANK(H:H,H369),0)</f>
        <v/>
      </c>
      <c r="O369" s="11">
        <f>IFERROR(PERCENTRANK(I:I,I369),0)</f>
        <v/>
      </c>
      <c r="P369" s="11">
        <f>IFERROR(1 - PERCENTRANK(J:J,J369),0)</f>
        <v/>
      </c>
      <c r="Q369" s="11">
        <f>IFERROR(PERCENTRANK(K:K,K369),0)</f>
        <v/>
      </c>
      <c r="R369" s="11">
        <f>L369*weight1+M369*weight2+N369*weight3+O369*weight4+P369*weight5+Q369*weight6</f>
        <v/>
      </c>
    </row>
    <row r="370" spans="1:18">
      <c r="A370" s="14">
        <f>RANK(R370,R:R)</f>
        <v/>
      </c>
      <c r="C370">
        <f>VLOOKUP(B370,'Input - companies list'!B:L,2,FALSE)</f>
        <v/>
      </c>
      <c r="D370">
        <f>VLOOKUP(B370,'Input - companies list'!B:L,11,FALSE)</f>
        <v/>
      </c>
      <c r="E370">
        <f>VLOOKUP(B370,'Input - companies list'!B:E,4,FALSE)</f>
        <v/>
      </c>
      <c r="F370" s="1">
        <f>SUMIFS('Input - target event report'!H:H,'Input - target event report'!B:B,B370,'Input - target event report'!D:D, "Private Investment")</f>
        <v/>
      </c>
      <c r="G370" s="30">
        <f>IF(I370&lt;2,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Investment"))/(I370-1))</f>
        <v/>
      </c>
      <c r="H37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0" s="30">
        <f>COUNTIFS('Input - target event report'!B:B,B370,'Input - target event report'!D:D, "Private Investment")</f>
        <v/>
      </c>
      <c r="J370">
        <f>INDEX('Input - companies list'!$1:$10000,MATCH(B370,'Input - companies list'!B:B,0),MATCH("Flow",'Input - companies list'!$1:$1,0 ))</f>
        <v/>
      </c>
      <c r="K370">
        <f>INDEX('Input - companies list'!$1:$10000,MATCH(B370,'Input - companies list'!B:B,0),MATCH("Inter-Cluster Connectivity",'Input - companies list'!$1:$1,0 ))</f>
        <v/>
      </c>
      <c r="L370" s="11">
        <f>IFERROR(PERCENTRANK(F:F,F370),0)</f>
        <v/>
      </c>
      <c r="M370" s="11">
        <f>IFERROR(1 - PERCENTRANK(G:G,G370),0)</f>
        <v/>
      </c>
      <c r="N370" s="11">
        <f>IFERROR(1 - PERCENTRANK(H:H,H370),0)</f>
        <v/>
      </c>
      <c r="O370" s="11">
        <f>IFERROR(PERCENTRANK(I:I,I370),0)</f>
        <v/>
      </c>
      <c r="P370" s="11">
        <f>IFERROR(1 - PERCENTRANK(J:J,J370),0)</f>
        <v/>
      </c>
      <c r="Q370" s="11">
        <f>IFERROR(PERCENTRANK(K:K,K370),0)</f>
        <v/>
      </c>
      <c r="R370" s="11">
        <f>L370*weight1+M370*weight2+N370*weight3+O370*weight4+P370*weight5+Q370*weight6</f>
        <v/>
      </c>
    </row>
    <row r="371" spans="1:18">
      <c r="A371" s="14">
        <f>RANK(R371,R:R)</f>
        <v/>
      </c>
      <c r="C371">
        <f>VLOOKUP(B371,'Input - companies list'!B:L,2,FALSE)</f>
        <v/>
      </c>
      <c r="D371">
        <f>VLOOKUP(B371,'Input - companies list'!B:L,11,FALSE)</f>
        <v/>
      </c>
      <c r="E371">
        <f>VLOOKUP(B371,'Input - companies list'!B:E,4,FALSE)</f>
        <v/>
      </c>
      <c r="F371" s="1">
        <f>SUMIFS('Input - target event report'!H:H,'Input - target event report'!B:B,B371,'Input - target event report'!D:D, "Private Investment")</f>
        <v/>
      </c>
      <c r="G371" s="30">
        <f>IF(I371&lt;2,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Investment"))/(I371-1))</f>
        <v/>
      </c>
      <c r="H37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1" s="30">
        <f>COUNTIFS('Input - target event report'!B:B,B371,'Input - target event report'!D:D, "Private Investment")</f>
        <v/>
      </c>
      <c r="J371">
        <f>INDEX('Input - companies list'!$1:$10000,MATCH(B371,'Input - companies list'!B:B,0),MATCH("Flow",'Input - companies list'!$1:$1,0 ))</f>
        <v/>
      </c>
      <c r="K371">
        <f>INDEX('Input - companies list'!$1:$10000,MATCH(B371,'Input - companies list'!B:B,0),MATCH("Inter-Cluster Connectivity",'Input - companies list'!$1:$1,0 ))</f>
        <v/>
      </c>
      <c r="L371" s="11">
        <f>IFERROR(PERCENTRANK(F:F,F371),0)</f>
        <v/>
      </c>
      <c r="M371" s="11">
        <f>IFERROR(1 - PERCENTRANK(G:G,G371),0)</f>
        <v/>
      </c>
      <c r="N371" s="11">
        <f>IFERROR(1 - PERCENTRANK(H:H,H371),0)</f>
        <v/>
      </c>
      <c r="O371" s="11">
        <f>IFERROR(PERCENTRANK(I:I,I371),0)</f>
        <v/>
      </c>
      <c r="P371" s="11">
        <f>IFERROR(1 - PERCENTRANK(J:J,J371),0)</f>
        <v/>
      </c>
      <c r="Q371" s="11">
        <f>IFERROR(PERCENTRANK(K:K,K371),0)</f>
        <v/>
      </c>
      <c r="R371" s="11">
        <f>L371*weight1+M371*weight2+N371*weight3+O371*weight4+P371*weight5+Q371*weight6</f>
        <v/>
      </c>
    </row>
    <row r="372" spans="1:18">
      <c r="A372" s="14">
        <f>RANK(R372,R:R)</f>
        <v/>
      </c>
      <c r="C372">
        <f>VLOOKUP(B372,'Input - companies list'!B:L,2,FALSE)</f>
        <v/>
      </c>
      <c r="D372">
        <f>VLOOKUP(B372,'Input - companies list'!B:L,11,FALSE)</f>
        <v/>
      </c>
      <c r="E372">
        <f>VLOOKUP(B372,'Input - companies list'!B:E,4,FALSE)</f>
        <v/>
      </c>
      <c r="F372" s="1">
        <f>SUMIFS('Input - target event report'!H:H,'Input - target event report'!B:B,B372,'Input - target event report'!D:D, "Private Investment")</f>
        <v/>
      </c>
      <c r="G372" s="30">
        <f>IF(I372&lt;2,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Investment"))/(I372-1))</f>
        <v/>
      </c>
      <c r="H37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2" s="30">
        <f>COUNTIFS('Input - target event report'!B:B,B372,'Input - target event report'!D:D, "Private Investment")</f>
        <v/>
      </c>
      <c r="J372">
        <f>INDEX('Input - companies list'!$1:$10000,MATCH(B372,'Input - companies list'!B:B,0),MATCH("Flow",'Input - companies list'!$1:$1,0 ))</f>
        <v/>
      </c>
      <c r="K372">
        <f>INDEX('Input - companies list'!$1:$10000,MATCH(B372,'Input - companies list'!B:B,0),MATCH("Inter-Cluster Connectivity",'Input - companies list'!$1:$1,0 ))</f>
        <v/>
      </c>
      <c r="L372" s="11">
        <f>IFERROR(PERCENTRANK(F:F,F372),0)</f>
        <v/>
      </c>
      <c r="M372" s="11">
        <f>IFERROR(1 - PERCENTRANK(G:G,G372),0)</f>
        <v/>
      </c>
      <c r="N372" s="11">
        <f>IFERROR(1 - PERCENTRANK(H:H,H372),0)</f>
        <v/>
      </c>
      <c r="O372" s="11">
        <f>IFERROR(PERCENTRANK(I:I,I372),0)</f>
        <v/>
      </c>
      <c r="P372" s="11">
        <f>IFERROR(1 - PERCENTRANK(J:J,J372),0)</f>
        <v/>
      </c>
      <c r="Q372" s="11">
        <f>IFERROR(PERCENTRANK(K:K,K372),0)</f>
        <v/>
      </c>
      <c r="R372" s="11">
        <f>L372*weight1+M372*weight2+N372*weight3+O372*weight4+P372*weight5+Q372*weight6</f>
        <v/>
      </c>
    </row>
    <row r="373" spans="1:18">
      <c r="A373" s="14">
        <f>RANK(R373,R:R)</f>
        <v/>
      </c>
      <c r="B373" s="2" t="n"/>
      <c r="C373">
        <f>VLOOKUP(B373,'Input - companies list'!B:L,2,FALSE)</f>
        <v/>
      </c>
      <c r="D373">
        <f>VLOOKUP(B373,'Input - companies list'!B:L,11,FALSE)</f>
        <v/>
      </c>
      <c r="E373">
        <f>VLOOKUP(B373,'Input - companies list'!B:E,4,FALSE)</f>
        <v/>
      </c>
      <c r="F373" s="1">
        <f>SUMIFS('Input - target event report'!H:H,'Input - target event report'!B:B,B373,'Input - target event report'!D:D, "Private Investment")</f>
        <v/>
      </c>
      <c r="G373" s="30">
        <f>IF(I373&lt;2,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Investment"))/(I373-1))</f>
        <v/>
      </c>
      <c r="H37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3" s="30">
        <f>COUNTIFS('Input - target event report'!B:B,B373,'Input - target event report'!D:D, "Private Investment")</f>
        <v/>
      </c>
      <c r="J373">
        <f>INDEX('Input - companies list'!$1:$10000,MATCH(B373,'Input - companies list'!B:B,0),MATCH("Flow",'Input - companies list'!$1:$1,0 ))</f>
        <v/>
      </c>
      <c r="K373">
        <f>INDEX('Input - companies list'!$1:$10000,MATCH(B373,'Input - companies list'!B:B,0),MATCH("Inter-Cluster Connectivity",'Input - companies list'!$1:$1,0 ))</f>
        <v/>
      </c>
      <c r="L373" s="11">
        <f>IFERROR(PERCENTRANK(F:F,F373),0)</f>
        <v/>
      </c>
      <c r="M373" s="11">
        <f>IFERROR(1 - PERCENTRANK(G:G,G373),0)</f>
        <v/>
      </c>
      <c r="N373" s="11">
        <f>IFERROR(1 - PERCENTRANK(H:H,H373),0)</f>
        <v/>
      </c>
      <c r="O373" s="11">
        <f>IFERROR(PERCENTRANK(I:I,I373),0)</f>
        <v/>
      </c>
      <c r="P373" s="11">
        <f>IFERROR(1 - PERCENTRANK(J:J,J373),0)</f>
        <v/>
      </c>
      <c r="Q373" s="11">
        <f>IFERROR(PERCENTRANK(K:K,K373),0)</f>
        <v/>
      </c>
      <c r="R373" s="11">
        <f>L373*weight1+M373*weight2+N373*weight3+O373*weight4+P373*weight5+Q373*weight6</f>
        <v/>
      </c>
    </row>
    <row r="374" spans="1:18">
      <c r="A374" s="14">
        <f>RANK(R374,R:R)</f>
        <v/>
      </c>
      <c r="C374">
        <f>VLOOKUP(B374,'Input - companies list'!B:L,2,FALSE)</f>
        <v/>
      </c>
      <c r="D374">
        <f>VLOOKUP(B374,'Input - companies list'!B:L,11,FALSE)</f>
        <v/>
      </c>
      <c r="E374">
        <f>VLOOKUP(B374,'Input - companies list'!B:E,4,FALSE)</f>
        <v/>
      </c>
      <c r="F374" s="1">
        <f>SUMIFS('Input - target event report'!H:H,'Input - target event report'!B:B,B374,'Input - target event report'!D:D, "Private Investment")</f>
        <v/>
      </c>
      <c r="G374" s="30">
        <f>IF(I374&lt;2,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Investment"))/(I374-1))</f>
        <v/>
      </c>
      <c r="H37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4" s="30">
        <f>COUNTIFS('Input - target event report'!B:B,B374,'Input - target event report'!D:D, "Private Investment")</f>
        <v/>
      </c>
      <c r="J374">
        <f>INDEX('Input - companies list'!$1:$10000,MATCH(B374,'Input - companies list'!B:B,0),MATCH("Flow",'Input - companies list'!$1:$1,0 ))</f>
        <v/>
      </c>
      <c r="K374">
        <f>INDEX('Input - companies list'!$1:$10000,MATCH(B374,'Input - companies list'!B:B,0),MATCH("Inter-Cluster Connectivity",'Input - companies list'!$1:$1,0 ))</f>
        <v/>
      </c>
      <c r="L374" s="11">
        <f>IFERROR(PERCENTRANK(F:F,F374),0)</f>
        <v/>
      </c>
      <c r="M374" s="11">
        <f>IFERROR(1 - PERCENTRANK(G:G,G374),0)</f>
        <v/>
      </c>
      <c r="N374" s="11">
        <f>IFERROR(1 - PERCENTRANK(H:H,H374),0)</f>
        <v/>
      </c>
      <c r="O374" s="11">
        <f>IFERROR(PERCENTRANK(I:I,I374),0)</f>
        <v/>
      </c>
      <c r="P374" s="11">
        <f>IFERROR(1 - PERCENTRANK(J:J,J374),0)</f>
        <v/>
      </c>
      <c r="Q374" s="11">
        <f>IFERROR(PERCENTRANK(K:K,K374),0)</f>
        <v/>
      </c>
      <c r="R374" s="11">
        <f>L374*weight1+M374*weight2+N374*weight3+O374*weight4+P374*weight5+Q374*weight6</f>
        <v/>
      </c>
    </row>
    <row r="375" spans="1:18">
      <c r="A375" s="14">
        <f>RANK(R375,R:R)</f>
        <v/>
      </c>
      <c r="C375">
        <f>VLOOKUP(B375,'Input - companies list'!B:L,2,FALSE)</f>
        <v/>
      </c>
      <c r="D375">
        <f>VLOOKUP(B375,'Input - companies list'!B:L,11,FALSE)</f>
        <v/>
      </c>
      <c r="E375">
        <f>VLOOKUP(B375,'Input - companies list'!B:E,4,FALSE)</f>
        <v/>
      </c>
      <c r="F375" s="1">
        <f>SUMIFS('Input - target event report'!H:H,'Input - target event report'!B:B,B375,'Input - target event report'!D:D, "Private Investment")</f>
        <v/>
      </c>
      <c r="G375" s="30">
        <f>IF(I375&lt;2,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Investment"))/(I375-1))</f>
        <v/>
      </c>
      <c r="H37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5" s="30">
        <f>COUNTIFS('Input - target event report'!B:B,B375,'Input - target event report'!D:D, "Private Investment")</f>
        <v/>
      </c>
      <c r="J375">
        <f>INDEX('Input - companies list'!$1:$10000,MATCH(B375,'Input - companies list'!B:B,0),MATCH("Flow",'Input - companies list'!$1:$1,0 ))</f>
        <v/>
      </c>
      <c r="K375">
        <f>INDEX('Input - companies list'!$1:$10000,MATCH(B375,'Input - companies list'!B:B,0),MATCH("Inter-Cluster Connectivity",'Input - companies list'!$1:$1,0 ))</f>
        <v/>
      </c>
      <c r="L375" s="11">
        <f>IFERROR(PERCENTRANK(F:F,F375),0)</f>
        <v/>
      </c>
      <c r="M375" s="11">
        <f>IFERROR(1 - PERCENTRANK(G:G,G375),0)</f>
        <v/>
      </c>
      <c r="N375" s="11">
        <f>IFERROR(1 - PERCENTRANK(H:H,H375),0)</f>
        <v/>
      </c>
      <c r="O375" s="11">
        <f>IFERROR(PERCENTRANK(I:I,I375),0)</f>
        <v/>
      </c>
      <c r="P375" s="11">
        <f>IFERROR(1 - PERCENTRANK(J:J,J375),0)</f>
        <v/>
      </c>
      <c r="Q375" s="11">
        <f>IFERROR(PERCENTRANK(K:K,K375),0)</f>
        <v/>
      </c>
      <c r="R375" s="11">
        <f>L375*weight1+M375*weight2+N375*weight3+O375*weight4+P375*weight5+Q375*weight6</f>
        <v/>
      </c>
    </row>
    <row r="376" spans="1:18">
      <c r="A376" s="14">
        <f>RANK(R376,R:R)</f>
        <v/>
      </c>
      <c r="C376">
        <f>VLOOKUP(B376,'Input - companies list'!B:L,2,FALSE)</f>
        <v/>
      </c>
      <c r="D376">
        <f>VLOOKUP(B376,'Input - companies list'!B:L,11,FALSE)</f>
        <v/>
      </c>
      <c r="E376">
        <f>VLOOKUP(B376,'Input - companies list'!B:E,4,FALSE)</f>
        <v/>
      </c>
      <c r="F376" s="1">
        <f>SUMIFS('Input - target event report'!H:H,'Input - target event report'!B:B,B376,'Input - target event report'!D:D, "Private Investment")</f>
        <v/>
      </c>
      <c r="G376" s="30">
        <f>IF(I376&lt;2,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Investment"))/(I376-1))</f>
        <v/>
      </c>
      <c r="H37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6" s="30">
        <f>COUNTIFS('Input - target event report'!B:B,B376,'Input - target event report'!D:D, "Private Investment")</f>
        <v/>
      </c>
      <c r="J376">
        <f>INDEX('Input - companies list'!$1:$10000,MATCH(B376,'Input - companies list'!B:B,0),MATCH("Flow",'Input - companies list'!$1:$1,0 ))</f>
        <v/>
      </c>
      <c r="K376">
        <f>INDEX('Input - companies list'!$1:$10000,MATCH(B376,'Input - companies list'!B:B,0),MATCH("Inter-Cluster Connectivity",'Input - companies list'!$1:$1,0 ))</f>
        <v/>
      </c>
      <c r="L376" s="11">
        <f>IFERROR(PERCENTRANK(F:F,F376),0)</f>
        <v/>
      </c>
      <c r="M376" s="11">
        <f>IFERROR(1 - PERCENTRANK(G:G,G376),0)</f>
        <v/>
      </c>
      <c r="N376" s="11">
        <f>IFERROR(1 - PERCENTRANK(H:H,H376),0)</f>
        <v/>
      </c>
      <c r="O376" s="11">
        <f>IFERROR(PERCENTRANK(I:I,I376),0)</f>
        <v/>
      </c>
      <c r="P376" s="11">
        <f>IFERROR(1 - PERCENTRANK(J:J,J376),0)</f>
        <v/>
      </c>
      <c r="Q376" s="11">
        <f>IFERROR(PERCENTRANK(K:K,K376),0)</f>
        <v/>
      </c>
      <c r="R376" s="11">
        <f>L376*weight1+M376*weight2+N376*weight3+O376*weight4+P376*weight5+Q376*weight6</f>
        <v/>
      </c>
    </row>
    <row r="377" spans="1:18">
      <c r="A377" s="14">
        <f>RANK(R377,R:R)</f>
        <v/>
      </c>
      <c r="C377">
        <f>VLOOKUP(B377,'Input - companies list'!B:L,2,FALSE)</f>
        <v/>
      </c>
      <c r="D377">
        <f>VLOOKUP(B377,'Input - companies list'!B:L,11,FALSE)</f>
        <v/>
      </c>
      <c r="E377">
        <f>VLOOKUP(B377,'Input - companies list'!B:E,4,FALSE)</f>
        <v/>
      </c>
      <c r="F377" s="1">
        <f>SUMIFS('Input - target event report'!H:H,'Input - target event report'!B:B,B377,'Input - target event report'!D:D, "Private Investment")</f>
        <v/>
      </c>
      <c r="G377" s="30">
        <f>IF(I377&lt;2,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Investment"))/(I377-1))</f>
        <v/>
      </c>
      <c r="H37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7" s="30">
        <f>COUNTIFS('Input - target event report'!B:B,B377,'Input - target event report'!D:D, "Private Investment")</f>
        <v/>
      </c>
      <c r="J377">
        <f>INDEX('Input - companies list'!$1:$10000,MATCH(B377,'Input - companies list'!B:B,0),MATCH("Flow",'Input - companies list'!$1:$1,0 ))</f>
        <v/>
      </c>
      <c r="K377">
        <f>INDEX('Input - companies list'!$1:$10000,MATCH(B377,'Input - companies list'!B:B,0),MATCH("Inter-Cluster Connectivity",'Input - companies list'!$1:$1,0 ))</f>
        <v/>
      </c>
      <c r="L377" s="11">
        <f>IFERROR(PERCENTRANK(F:F,F377),0)</f>
        <v/>
      </c>
      <c r="M377" s="11">
        <f>IFERROR(1 - PERCENTRANK(G:G,G377),0)</f>
        <v/>
      </c>
      <c r="N377" s="11">
        <f>IFERROR(1 - PERCENTRANK(H:H,H377),0)</f>
        <v/>
      </c>
      <c r="O377" s="11">
        <f>IFERROR(PERCENTRANK(I:I,I377),0)</f>
        <v/>
      </c>
      <c r="P377" s="11">
        <f>IFERROR(1 - PERCENTRANK(J:J,J377),0)</f>
        <v/>
      </c>
      <c r="Q377" s="11">
        <f>IFERROR(PERCENTRANK(K:K,K377),0)</f>
        <v/>
      </c>
      <c r="R377" s="11">
        <f>L377*weight1+M377*weight2+N377*weight3+O377*weight4+P377*weight5+Q377*weight6</f>
        <v/>
      </c>
    </row>
    <row r="378" spans="1:18">
      <c r="A378" s="14">
        <f>RANK(R378,R:R)</f>
        <v/>
      </c>
      <c r="C378">
        <f>VLOOKUP(B378,'Input - companies list'!B:L,2,FALSE)</f>
        <v/>
      </c>
      <c r="D378">
        <f>VLOOKUP(B378,'Input - companies list'!B:L,11,FALSE)</f>
        <v/>
      </c>
      <c r="E378">
        <f>VLOOKUP(B378,'Input - companies list'!B:E,4,FALSE)</f>
        <v/>
      </c>
      <c r="F378" s="1">
        <f>SUMIFS('Input - target event report'!H:H,'Input - target event report'!B:B,B378,'Input - target event report'!D:D, "Private Investment")</f>
        <v/>
      </c>
      <c r="G378" s="30">
        <f>IF(I378&lt;2,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Investment"))/(I378-1))</f>
        <v/>
      </c>
      <c r="H37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8" s="30">
        <f>COUNTIFS('Input - target event report'!B:B,B378,'Input - target event report'!D:D, "Private Investment")</f>
        <v/>
      </c>
      <c r="J378">
        <f>INDEX('Input - companies list'!$1:$10000,MATCH(B378,'Input - companies list'!B:B,0),MATCH("Flow",'Input - companies list'!$1:$1,0 ))</f>
        <v/>
      </c>
      <c r="K378">
        <f>INDEX('Input - companies list'!$1:$10000,MATCH(B378,'Input - companies list'!B:B,0),MATCH("Inter-Cluster Connectivity",'Input - companies list'!$1:$1,0 ))</f>
        <v/>
      </c>
      <c r="L378" s="11">
        <f>IFERROR(PERCENTRANK(F:F,F378),0)</f>
        <v/>
      </c>
      <c r="M378" s="11">
        <f>IFERROR(1 - PERCENTRANK(G:G,G378),0)</f>
        <v/>
      </c>
      <c r="N378" s="11">
        <f>IFERROR(1 - PERCENTRANK(H:H,H378),0)</f>
        <v/>
      </c>
      <c r="O378" s="11">
        <f>IFERROR(PERCENTRANK(I:I,I378),0)</f>
        <v/>
      </c>
      <c r="P378" s="11">
        <f>IFERROR(1 - PERCENTRANK(J:J,J378),0)</f>
        <v/>
      </c>
      <c r="Q378" s="11">
        <f>IFERROR(PERCENTRANK(K:K,K378),0)</f>
        <v/>
      </c>
      <c r="R378" s="11">
        <f>L378*weight1+M378*weight2+N378*weight3+O378*weight4+P378*weight5+Q378*weight6</f>
        <v/>
      </c>
    </row>
    <row r="379" spans="1:18">
      <c r="A379" s="14">
        <f>RANK(R379,R:R)</f>
        <v/>
      </c>
      <c r="C379">
        <f>VLOOKUP(B379,'Input - companies list'!B:L,2,FALSE)</f>
        <v/>
      </c>
      <c r="D379">
        <f>VLOOKUP(B379,'Input - companies list'!B:L,11,FALSE)</f>
        <v/>
      </c>
      <c r="E379">
        <f>VLOOKUP(B379,'Input - companies list'!B:E,4,FALSE)</f>
        <v/>
      </c>
      <c r="F379" s="1">
        <f>SUMIFS('Input - target event report'!H:H,'Input - target event report'!B:B,B379,'Input - target event report'!D:D, "Private Investment")</f>
        <v/>
      </c>
      <c r="G379" s="30">
        <f>IF(I379&lt;2,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Investment"))/(I379-1))</f>
        <v/>
      </c>
      <c r="H37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79" s="30">
        <f>COUNTIFS('Input - target event report'!B:B,B379,'Input - target event report'!D:D, "Private Investment")</f>
        <v/>
      </c>
      <c r="J379">
        <f>INDEX('Input - companies list'!$1:$10000,MATCH(B379,'Input - companies list'!B:B,0),MATCH("Flow",'Input - companies list'!$1:$1,0 ))</f>
        <v/>
      </c>
      <c r="K379">
        <f>INDEX('Input - companies list'!$1:$10000,MATCH(B379,'Input - companies list'!B:B,0),MATCH("Inter-Cluster Connectivity",'Input - companies list'!$1:$1,0 ))</f>
        <v/>
      </c>
      <c r="L379" s="11">
        <f>IFERROR(PERCENTRANK(F:F,F379),0)</f>
        <v/>
      </c>
      <c r="M379" s="11">
        <f>IFERROR(1 - PERCENTRANK(G:G,G379),0)</f>
        <v/>
      </c>
      <c r="N379" s="11">
        <f>IFERROR(1 - PERCENTRANK(H:H,H379),0)</f>
        <v/>
      </c>
      <c r="O379" s="11">
        <f>IFERROR(PERCENTRANK(I:I,I379),0)</f>
        <v/>
      </c>
      <c r="P379" s="11">
        <f>IFERROR(1 - PERCENTRANK(J:J,J379),0)</f>
        <v/>
      </c>
      <c r="Q379" s="11">
        <f>IFERROR(PERCENTRANK(K:K,K379),0)</f>
        <v/>
      </c>
      <c r="R379" s="11">
        <f>L379*weight1+M379*weight2+N379*weight3+O379*weight4+P379*weight5+Q379*weight6</f>
        <v/>
      </c>
    </row>
    <row r="380" spans="1:18">
      <c r="A380" s="14">
        <f>RANK(R380,R:R)</f>
        <v/>
      </c>
      <c r="C380">
        <f>VLOOKUP(B380,'Input - companies list'!B:L,2,FALSE)</f>
        <v/>
      </c>
      <c r="D380">
        <f>VLOOKUP(B380,'Input - companies list'!B:L,11,FALSE)</f>
        <v/>
      </c>
      <c r="E380">
        <f>VLOOKUP(B380,'Input - companies list'!B:E,4,FALSE)</f>
        <v/>
      </c>
      <c r="F380" s="1">
        <f>SUMIFS('Input - target event report'!H:H,'Input - target event report'!B:B,B380,'Input - target event report'!D:D, "Private Investment")</f>
        <v/>
      </c>
      <c r="G380" s="30">
        <f>IF(I380&lt;2,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Investment"))/(I380-1))</f>
        <v/>
      </c>
      <c r="H38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0" s="30">
        <f>COUNTIFS('Input - target event report'!B:B,B380,'Input - target event report'!D:D, "Private Investment")</f>
        <v/>
      </c>
      <c r="J380">
        <f>INDEX('Input - companies list'!$1:$10000,MATCH(B380,'Input - companies list'!B:B,0),MATCH("Flow",'Input - companies list'!$1:$1,0 ))</f>
        <v/>
      </c>
      <c r="K380">
        <f>INDEX('Input - companies list'!$1:$10000,MATCH(B380,'Input - companies list'!B:B,0),MATCH("Inter-Cluster Connectivity",'Input - companies list'!$1:$1,0 ))</f>
        <v/>
      </c>
      <c r="L380" s="11">
        <f>IFERROR(PERCENTRANK(F:F,F380),0)</f>
        <v/>
      </c>
      <c r="M380" s="11">
        <f>IFERROR(1 - PERCENTRANK(G:G,G380),0)</f>
        <v/>
      </c>
      <c r="N380" s="11">
        <f>IFERROR(1 - PERCENTRANK(H:H,H380),0)</f>
        <v/>
      </c>
      <c r="O380" s="11">
        <f>IFERROR(PERCENTRANK(I:I,I380),0)</f>
        <v/>
      </c>
      <c r="P380" s="11">
        <f>IFERROR(1 - PERCENTRANK(J:J,J380),0)</f>
        <v/>
      </c>
      <c r="Q380" s="11">
        <f>IFERROR(PERCENTRANK(K:K,K380),0)</f>
        <v/>
      </c>
      <c r="R380" s="11">
        <f>L380*weight1+M380*weight2+N380*weight3+O380*weight4+P380*weight5+Q380*weight6</f>
        <v/>
      </c>
    </row>
    <row r="381" spans="1:18">
      <c r="A381" s="14">
        <f>RANK(R381,R:R)</f>
        <v/>
      </c>
      <c r="C381">
        <f>VLOOKUP(B381,'Input - companies list'!B:L,2,FALSE)</f>
        <v/>
      </c>
      <c r="D381">
        <f>VLOOKUP(B381,'Input - companies list'!B:L,11,FALSE)</f>
        <v/>
      </c>
      <c r="E381">
        <f>VLOOKUP(B381,'Input - companies list'!B:E,4,FALSE)</f>
        <v/>
      </c>
      <c r="F381" s="1">
        <f>SUMIFS('Input - target event report'!H:H,'Input - target event report'!B:B,B381,'Input - target event report'!D:D, "Private Investment")</f>
        <v/>
      </c>
      <c r="G381" s="30">
        <f>IF(I381&lt;2,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Investment"))/(I381-1))</f>
        <v/>
      </c>
      <c r="H38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1" s="30">
        <f>COUNTIFS('Input - target event report'!B:B,B381,'Input - target event report'!D:D, "Private Investment")</f>
        <v/>
      </c>
      <c r="J381">
        <f>INDEX('Input - companies list'!$1:$10000,MATCH(B381,'Input - companies list'!B:B,0),MATCH("Flow",'Input - companies list'!$1:$1,0 ))</f>
        <v/>
      </c>
      <c r="K381">
        <f>INDEX('Input - companies list'!$1:$10000,MATCH(B381,'Input - companies list'!B:B,0),MATCH("Inter-Cluster Connectivity",'Input - companies list'!$1:$1,0 ))</f>
        <v/>
      </c>
      <c r="L381" s="11">
        <f>IFERROR(PERCENTRANK(F:F,F381),0)</f>
        <v/>
      </c>
      <c r="M381" s="11">
        <f>IFERROR(1 - PERCENTRANK(G:G,G381),0)</f>
        <v/>
      </c>
      <c r="N381" s="11">
        <f>IFERROR(1 - PERCENTRANK(H:H,H381),0)</f>
        <v/>
      </c>
      <c r="O381" s="11">
        <f>IFERROR(PERCENTRANK(I:I,I381),0)</f>
        <v/>
      </c>
      <c r="P381" s="11">
        <f>IFERROR(1 - PERCENTRANK(J:J,J381),0)</f>
        <v/>
      </c>
      <c r="Q381" s="11">
        <f>IFERROR(PERCENTRANK(K:K,K381),0)</f>
        <v/>
      </c>
      <c r="R381" s="11">
        <f>L381*weight1+M381*weight2+N381*weight3+O381*weight4+P381*weight5+Q381*weight6</f>
        <v/>
      </c>
    </row>
    <row r="382" spans="1:18">
      <c r="A382" s="14">
        <f>RANK(R382,R:R)</f>
        <v/>
      </c>
      <c r="C382">
        <f>VLOOKUP(B382,'Input - companies list'!B:L,2,FALSE)</f>
        <v/>
      </c>
      <c r="D382">
        <f>VLOOKUP(B382,'Input - companies list'!B:L,11,FALSE)</f>
        <v/>
      </c>
      <c r="E382">
        <f>VLOOKUP(B382,'Input - companies list'!B:E,4,FALSE)</f>
        <v/>
      </c>
      <c r="F382" s="1">
        <f>SUMIFS('Input - target event report'!H:H,'Input - target event report'!B:B,B382,'Input - target event report'!D:D, "Private Investment")</f>
        <v/>
      </c>
      <c r="G382" s="30">
        <f>IF(I382&lt;2,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Investment"))/(I382-1))</f>
        <v/>
      </c>
      <c r="H38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2" s="30">
        <f>COUNTIFS('Input - target event report'!B:B,B382,'Input - target event report'!D:D, "Private Investment")</f>
        <v/>
      </c>
      <c r="J382">
        <f>INDEX('Input - companies list'!$1:$10000,MATCH(B382,'Input - companies list'!B:B,0),MATCH("Flow",'Input - companies list'!$1:$1,0 ))</f>
        <v/>
      </c>
      <c r="K382">
        <f>INDEX('Input - companies list'!$1:$10000,MATCH(B382,'Input - companies list'!B:B,0),MATCH("Inter-Cluster Connectivity",'Input - companies list'!$1:$1,0 ))</f>
        <v/>
      </c>
      <c r="L382" s="11">
        <f>IFERROR(PERCENTRANK(F:F,F382),0)</f>
        <v/>
      </c>
      <c r="M382" s="11">
        <f>IFERROR(1 - PERCENTRANK(G:G,G382),0)</f>
        <v/>
      </c>
      <c r="N382" s="11">
        <f>IFERROR(1 - PERCENTRANK(H:H,H382),0)</f>
        <v/>
      </c>
      <c r="O382" s="11">
        <f>IFERROR(PERCENTRANK(I:I,I382),0)</f>
        <v/>
      </c>
      <c r="P382" s="11">
        <f>IFERROR(1 - PERCENTRANK(J:J,J382),0)</f>
        <v/>
      </c>
      <c r="Q382" s="11">
        <f>IFERROR(PERCENTRANK(K:K,K382),0)</f>
        <v/>
      </c>
      <c r="R382" s="11">
        <f>L382*weight1+M382*weight2+N382*weight3+O382*weight4+P382*weight5+Q382*weight6</f>
        <v/>
      </c>
    </row>
    <row r="383" spans="1:18">
      <c r="A383" s="14">
        <f>RANK(R383,R:R)</f>
        <v/>
      </c>
      <c r="C383">
        <f>VLOOKUP(B383,'Input - companies list'!B:L,2,FALSE)</f>
        <v/>
      </c>
      <c r="D383">
        <f>VLOOKUP(B383,'Input - companies list'!B:L,11,FALSE)</f>
        <v/>
      </c>
      <c r="E383">
        <f>VLOOKUP(B383,'Input - companies list'!B:E,4,FALSE)</f>
        <v/>
      </c>
      <c r="F383" s="1">
        <f>SUMIFS('Input - target event report'!H:H,'Input - target event report'!B:B,B383,'Input - target event report'!D:D, "Private Investment")</f>
        <v/>
      </c>
      <c r="G383" s="30">
        <f>IF(I383&lt;2,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Investment"))/(I383-1))</f>
        <v/>
      </c>
      <c r="H38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3" s="30">
        <f>COUNTIFS('Input - target event report'!B:B,B383,'Input - target event report'!D:D, "Private Investment")</f>
        <v/>
      </c>
      <c r="J383">
        <f>INDEX('Input - companies list'!$1:$10000,MATCH(B383,'Input - companies list'!B:B,0),MATCH("Flow",'Input - companies list'!$1:$1,0 ))</f>
        <v/>
      </c>
      <c r="K383">
        <f>INDEX('Input - companies list'!$1:$10000,MATCH(B383,'Input - companies list'!B:B,0),MATCH("Inter-Cluster Connectivity",'Input - companies list'!$1:$1,0 ))</f>
        <v/>
      </c>
      <c r="L383" s="11">
        <f>IFERROR(PERCENTRANK(F:F,F383),0)</f>
        <v/>
      </c>
      <c r="M383" s="11">
        <f>IFERROR(1 - PERCENTRANK(G:G,G383),0)</f>
        <v/>
      </c>
      <c r="N383" s="11">
        <f>IFERROR(1 - PERCENTRANK(H:H,H383),0)</f>
        <v/>
      </c>
      <c r="O383" s="11">
        <f>IFERROR(PERCENTRANK(I:I,I383),0)</f>
        <v/>
      </c>
      <c r="P383" s="11">
        <f>IFERROR(1 - PERCENTRANK(J:J,J383),0)</f>
        <v/>
      </c>
      <c r="Q383" s="11">
        <f>IFERROR(PERCENTRANK(K:K,K383),0)</f>
        <v/>
      </c>
      <c r="R383" s="11">
        <f>L383*weight1+M383*weight2+N383*weight3+O383*weight4+P383*weight5+Q383*weight6</f>
        <v/>
      </c>
    </row>
    <row r="384" spans="1:18">
      <c r="A384" s="14">
        <f>RANK(R384,R:R)</f>
        <v/>
      </c>
      <c r="C384">
        <f>VLOOKUP(B384,'Input - companies list'!B:L,2,FALSE)</f>
        <v/>
      </c>
      <c r="D384">
        <f>VLOOKUP(B384,'Input - companies list'!B:L,11,FALSE)</f>
        <v/>
      </c>
      <c r="E384">
        <f>VLOOKUP(B384,'Input - companies list'!B:E,4,FALSE)</f>
        <v/>
      </c>
      <c r="F384" s="1">
        <f>SUMIFS('Input - target event report'!H:H,'Input - target event report'!B:B,B384,'Input - target event report'!D:D, "Private Investment")</f>
        <v/>
      </c>
      <c r="G384" s="30">
        <f>IF(I384&lt;2,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Investment"))/(I384-1))</f>
        <v/>
      </c>
      <c r="H38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4" s="30">
        <f>COUNTIFS('Input - target event report'!B:B,B384,'Input - target event report'!D:D, "Private Investment")</f>
        <v/>
      </c>
      <c r="J384">
        <f>INDEX('Input - companies list'!$1:$10000,MATCH(B384,'Input - companies list'!B:B,0),MATCH("Flow",'Input - companies list'!$1:$1,0 ))</f>
        <v/>
      </c>
      <c r="K384">
        <f>INDEX('Input - companies list'!$1:$10000,MATCH(B384,'Input - companies list'!B:B,0),MATCH("Inter-Cluster Connectivity",'Input - companies list'!$1:$1,0 ))</f>
        <v/>
      </c>
      <c r="L384" s="11">
        <f>IFERROR(PERCENTRANK(F:F,F384),0)</f>
        <v/>
      </c>
      <c r="M384" s="11">
        <f>IFERROR(1 - PERCENTRANK(G:G,G384),0)</f>
        <v/>
      </c>
      <c r="N384" s="11">
        <f>IFERROR(1 - PERCENTRANK(H:H,H384),0)</f>
        <v/>
      </c>
      <c r="O384" s="11">
        <f>IFERROR(PERCENTRANK(I:I,I384),0)</f>
        <v/>
      </c>
      <c r="P384" s="11">
        <f>IFERROR(1 - PERCENTRANK(J:J,J384),0)</f>
        <v/>
      </c>
      <c r="Q384" s="11">
        <f>IFERROR(PERCENTRANK(K:K,K384),0)</f>
        <v/>
      </c>
      <c r="R384" s="11">
        <f>L384*weight1+M384*weight2+N384*weight3+O384*weight4+P384*weight5+Q384*weight6</f>
        <v/>
      </c>
    </row>
    <row r="385" spans="1:18">
      <c r="A385" s="14">
        <f>RANK(R385,R:R)</f>
        <v/>
      </c>
      <c r="C385">
        <f>VLOOKUP(B385,'Input - companies list'!B:L,2,FALSE)</f>
        <v/>
      </c>
      <c r="D385">
        <f>VLOOKUP(B385,'Input - companies list'!B:L,11,FALSE)</f>
        <v/>
      </c>
      <c r="E385">
        <f>VLOOKUP(B385,'Input - companies list'!B:E,4,FALSE)</f>
        <v/>
      </c>
      <c r="F385" s="1">
        <f>SUMIFS('Input - target event report'!H:H,'Input - target event report'!B:B,B385,'Input - target event report'!D:D, "Private Investment")</f>
        <v/>
      </c>
      <c r="G385" s="30">
        <f>IF(I385&lt;2,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Investment"))/(I385-1))</f>
        <v/>
      </c>
      <c r="H38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5" s="30">
        <f>COUNTIFS('Input - target event report'!B:B,B385,'Input - target event report'!D:D, "Private Investment")</f>
        <v/>
      </c>
      <c r="J385">
        <f>INDEX('Input - companies list'!$1:$10000,MATCH(B385,'Input - companies list'!B:B,0),MATCH("Flow",'Input - companies list'!$1:$1,0 ))</f>
        <v/>
      </c>
      <c r="K385">
        <f>INDEX('Input - companies list'!$1:$10000,MATCH(B385,'Input - companies list'!B:B,0),MATCH("Inter-Cluster Connectivity",'Input - companies list'!$1:$1,0 ))</f>
        <v/>
      </c>
      <c r="L385" s="11">
        <f>IFERROR(PERCENTRANK(F:F,F385),0)</f>
        <v/>
      </c>
      <c r="M385" s="11">
        <f>IFERROR(1 - PERCENTRANK(G:G,G385),0)</f>
        <v/>
      </c>
      <c r="N385" s="11">
        <f>IFERROR(1 - PERCENTRANK(H:H,H385),0)</f>
        <v/>
      </c>
      <c r="O385" s="11">
        <f>IFERROR(PERCENTRANK(I:I,I385),0)</f>
        <v/>
      </c>
      <c r="P385" s="11">
        <f>IFERROR(1 - PERCENTRANK(J:J,J385),0)</f>
        <v/>
      </c>
      <c r="Q385" s="11">
        <f>IFERROR(PERCENTRANK(K:K,K385),0)</f>
        <v/>
      </c>
      <c r="R385" s="11">
        <f>L385*weight1+M385*weight2+N385*weight3+O385*weight4+P385*weight5+Q385*weight6</f>
        <v/>
      </c>
    </row>
    <row r="386" spans="1:18">
      <c r="A386" s="14">
        <f>RANK(R386,R:R)</f>
        <v/>
      </c>
      <c r="C386">
        <f>VLOOKUP(B386,'Input - companies list'!B:L,2,FALSE)</f>
        <v/>
      </c>
      <c r="D386">
        <f>VLOOKUP(B386,'Input - companies list'!B:L,11,FALSE)</f>
        <v/>
      </c>
      <c r="E386">
        <f>VLOOKUP(B386,'Input - companies list'!B:E,4,FALSE)</f>
        <v/>
      </c>
      <c r="F386" s="1">
        <f>SUMIFS('Input - target event report'!H:H,'Input - target event report'!B:B,B386,'Input - target event report'!D:D, "Private Investment")</f>
        <v/>
      </c>
      <c r="G386" s="30">
        <f>IF(I386&lt;2,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Investment"))/(I386-1))</f>
        <v/>
      </c>
      <c r="H38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6" s="30">
        <f>COUNTIFS('Input - target event report'!B:B,B386,'Input - target event report'!D:D, "Private Investment")</f>
        <v/>
      </c>
      <c r="J386">
        <f>INDEX('Input - companies list'!$1:$10000,MATCH(B386,'Input - companies list'!B:B,0),MATCH("Flow",'Input - companies list'!$1:$1,0 ))</f>
        <v/>
      </c>
      <c r="K386">
        <f>INDEX('Input - companies list'!$1:$10000,MATCH(B386,'Input - companies list'!B:B,0),MATCH("Inter-Cluster Connectivity",'Input - companies list'!$1:$1,0 ))</f>
        <v/>
      </c>
      <c r="L386" s="11">
        <f>IFERROR(PERCENTRANK(F:F,F386),0)</f>
        <v/>
      </c>
      <c r="M386" s="11">
        <f>IFERROR(1 - PERCENTRANK(G:G,G386),0)</f>
        <v/>
      </c>
      <c r="N386" s="11">
        <f>IFERROR(1 - PERCENTRANK(H:H,H386),0)</f>
        <v/>
      </c>
      <c r="O386" s="11">
        <f>IFERROR(PERCENTRANK(I:I,I386),0)</f>
        <v/>
      </c>
      <c r="P386" s="11">
        <f>IFERROR(1 - PERCENTRANK(J:J,J386),0)</f>
        <v/>
      </c>
      <c r="Q386" s="11">
        <f>IFERROR(PERCENTRANK(K:K,K386),0)</f>
        <v/>
      </c>
      <c r="R386" s="11">
        <f>L386*weight1+M386*weight2+N386*weight3+O386*weight4+P386*weight5+Q386*weight6</f>
        <v/>
      </c>
    </row>
    <row r="387" spans="1:18">
      <c r="A387" s="14">
        <f>RANK(R387,R:R)</f>
        <v/>
      </c>
      <c r="C387">
        <f>VLOOKUP(B387,'Input - companies list'!B:L,2,FALSE)</f>
        <v/>
      </c>
      <c r="D387">
        <f>VLOOKUP(B387,'Input - companies list'!B:L,11,FALSE)</f>
        <v/>
      </c>
      <c r="E387">
        <f>VLOOKUP(B387,'Input - companies list'!B:E,4,FALSE)</f>
        <v/>
      </c>
      <c r="F387" s="1">
        <f>SUMIFS('Input - target event report'!H:H,'Input - target event report'!B:B,B387,'Input - target event report'!D:D, "Private Investment")</f>
        <v/>
      </c>
      <c r="G387" s="30">
        <f>IF(I387&lt;2,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Investment"))/(I387-1))</f>
        <v/>
      </c>
      <c r="H38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7" s="30">
        <f>COUNTIFS('Input - target event report'!B:B,B387,'Input - target event report'!D:D, "Private Investment")</f>
        <v/>
      </c>
      <c r="J387">
        <f>INDEX('Input - companies list'!$1:$10000,MATCH(B387,'Input - companies list'!B:B,0),MATCH("Flow",'Input - companies list'!$1:$1,0 ))</f>
        <v/>
      </c>
      <c r="K387">
        <f>INDEX('Input - companies list'!$1:$10000,MATCH(B387,'Input - companies list'!B:B,0),MATCH("Inter-Cluster Connectivity",'Input - companies list'!$1:$1,0 ))</f>
        <v/>
      </c>
      <c r="L387" s="11">
        <f>IFERROR(PERCENTRANK(F:F,F387),0)</f>
        <v/>
      </c>
      <c r="M387" s="11">
        <f>IFERROR(1 - PERCENTRANK(G:G,G387),0)</f>
        <v/>
      </c>
      <c r="N387" s="11">
        <f>IFERROR(1 - PERCENTRANK(H:H,H387),0)</f>
        <v/>
      </c>
      <c r="O387" s="11">
        <f>IFERROR(PERCENTRANK(I:I,I387),0)</f>
        <v/>
      </c>
      <c r="P387" s="11">
        <f>IFERROR(1 - PERCENTRANK(J:J,J387),0)</f>
        <v/>
      </c>
      <c r="Q387" s="11">
        <f>IFERROR(PERCENTRANK(K:K,K387),0)</f>
        <v/>
      </c>
      <c r="R387" s="11">
        <f>L387*weight1+M387*weight2+N387*weight3+O387*weight4+P387*weight5+Q387*weight6</f>
        <v/>
      </c>
    </row>
    <row r="388" spans="1:18">
      <c r="A388" s="14">
        <f>RANK(R388,R:R)</f>
        <v/>
      </c>
      <c r="C388">
        <f>VLOOKUP(B388,'Input - companies list'!B:L,2,FALSE)</f>
        <v/>
      </c>
      <c r="D388">
        <f>VLOOKUP(B388,'Input - companies list'!B:L,11,FALSE)</f>
        <v/>
      </c>
      <c r="E388">
        <f>VLOOKUP(B388,'Input - companies list'!B:E,4,FALSE)</f>
        <v/>
      </c>
      <c r="F388" s="1">
        <f>SUMIFS('Input - target event report'!H:H,'Input - target event report'!B:B,B388,'Input - target event report'!D:D, "Private Investment")</f>
        <v/>
      </c>
      <c r="G388" s="30">
        <f>IF(I388&lt;2,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Investment"))/(I388-1))</f>
        <v/>
      </c>
      <c r="H38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8" s="30">
        <f>COUNTIFS('Input - target event report'!B:B,B388,'Input - target event report'!D:D, "Private Investment")</f>
        <v/>
      </c>
      <c r="J388">
        <f>INDEX('Input - companies list'!$1:$10000,MATCH(B388,'Input - companies list'!B:B,0),MATCH("Flow",'Input - companies list'!$1:$1,0 ))</f>
        <v/>
      </c>
      <c r="K388">
        <f>INDEX('Input - companies list'!$1:$10000,MATCH(B388,'Input - companies list'!B:B,0),MATCH("Inter-Cluster Connectivity",'Input - companies list'!$1:$1,0 ))</f>
        <v/>
      </c>
      <c r="L388" s="11">
        <f>IFERROR(PERCENTRANK(F:F,F388),0)</f>
        <v/>
      </c>
      <c r="M388" s="11">
        <f>IFERROR(1 - PERCENTRANK(G:G,G388),0)</f>
        <v/>
      </c>
      <c r="N388" s="11">
        <f>IFERROR(1 - PERCENTRANK(H:H,H388),0)</f>
        <v/>
      </c>
      <c r="O388" s="11">
        <f>IFERROR(PERCENTRANK(I:I,I388),0)</f>
        <v/>
      </c>
      <c r="P388" s="11">
        <f>IFERROR(1 - PERCENTRANK(J:J,J388),0)</f>
        <v/>
      </c>
      <c r="Q388" s="11">
        <f>IFERROR(PERCENTRANK(K:K,K388),0)</f>
        <v/>
      </c>
      <c r="R388" s="11">
        <f>L388*weight1+M388*weight2+N388*weight3+O388*weight4+P388*weight5+Q388*weight6</f>
        <v/>
      </c>
    </row>
    <row r="389" spans="1:18">
      <c r="A389" s="14">
        <f>RANK(R389,R:R)</f>
        <v/>
      </c>
      <c r="C389">
        <f>VLOOKUP(B389,'Input - companies list'!B:L,2,FALSE)</f>
        <v/>
      </c>
      <c r="D389">
        <f>VLOOKUP(B389,'Input - companies list'!B:L,11,FALSE)</f>
        <v/>
      </c>
      <c r="E389">
        <f>VLOOKUP(B389,'Input - companies list'!B:E,4,FALSE)</f>
        <v/>
      </c>
      <c r="F389" s="1">
        <f>SUMIFS('Input - target event report'!H:H,'Input - target event report'!B:B,B389,'Input - target event report'!D:D, "Private Investment")</f>
        <v/>
      </c>
      <c r="G389" s="30">
        <f>IF(I389&lt;2,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Investment"))/(I389-1))</f>
        <v/>
      </c>
      <c r="H38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89" s="30">
        <f>COUNTIFS('Input - target event report'!B:B,B389,'Input - target event report'!D:D, "Private Investment")</f>
        <v/>
      </c>
      <c r="J389">
        <f>INDEX('Input - companies list'!$1:$10000,MATCH(B389,'Input - companies list'!B:B,0),MATCH("Flow",'Input - companies list'!$1:$1,0 ))</f>
        <v/>
      </c>
      <c r="K389">
        <f>INDEX('Input - companies list'!$1:$10000,MATCH(B389,'Input - companies list'!B:B,0),MATCH("Inter-Cluster Connectivity",'Input - companies list'!$1:$1,0 ))</f>
        <v/>
      </c>
      <c r="L389" s="11">
        <f>IFERROR(PERCENTRANK(F:F,F389),0)</f>
        <v/>
      </c>
      <c r="M389" s="11">
        <f>IFERROR(1 - PERCENTRANK(G:G,G389),0)</f>
        <v/>
      </c>
      <c r="N389" s="11">
        <f>IFERROR(1 - PERCENTRANK(H:H,H389),0)</f>
        <v/>
      </c>
      <c r="O389" s="11">
        <f>IFERROR(PERCENTRANK(I:I,I389),0)</f>
        <v/>
      </c>
      <c r="P389" s="11">
        <f>IFERROR(1 - PERCENTRANK(J:J,J389),0)</f>
        <v/>
      </c>
      <c r="Q389" s="11">
        <f>IFERROR(PERCENTRANK(K:K,K389),0)</f>
        <v/>
      </c>
      <c r="R389" s="11">
        <f>L389*weight1+M389*weight2+N389*weight3+O389*weight4+P389*weight5+Q389*weight6</f>
        <v/>
      </c>
    </row>
    <row r="390" spans="1:18">
      <c r="A390" s="14">
        <f>RANK(R390,R:R)</f>
        <v/>
      </c>
      <c r="C390">
        <f>VLOOKUP(B390,'Input - companies list'!B:L,2,FALSE)</f>
        <v/>
      </c>
      <c r="D390">
        <f>VLOOKUP(B390,'Input - companies list'!B:L,11,FALSE)</f>
        <v/>
      </c>
      <c r="E390">
        <f>VLOOKUP(B390,'Input - companies list'!B:E,4,FALSE)</f>
        <v/>
      </c>
      <c r="F390" s="1">
        <f>SUMIFS('Input - target event report'!H:H,'Input - target event report'!B:B,B390,'Input - target event report'!D:D, "Private Investment")</f>
        <v/>
      </c>
      <c r="G390" s="30">
        <f>IF(I390&lt;2,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Investment"))/(I390-1))</f>
        <v/>
      </c>
      <c r="H39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0" s="30">
        <f>COUNTIFS('Input - target event report'!B:B,B390,'Input - target event report'!D:D, "Private Investment")</f>
        <v/>
      </c>
      <c r="J390">
        <f>INDEX('Input - companies list'!$1:$10000,MATCH(B390,'Input - companies list'!B:B,0),MATCH("Flow",'Input - companies list'!$1:$1,0 ))</f>
        <v/>
      </c>
      <c r="K390">
        <f>INDEX('Input - companies list'!$1:$10000,MATCH(B390,'Input - companies list'!B:B,0),MATCH("Inter-Cluster Connectivity",'Input - companies list'!$1:$1,0 ))</f>
        <v/>
      </c>
      <c r="L390" s="11">
        <f>IFERROR(PERCENTRANK(F:F,F390),0)</f>
        <v/>
      </c>
      <c r="M390" s="11">
        <f>IFERROR(1 - PERCENTRANK(G:G,G390),0)</f>
        <v/>
      </c>
      <c r="N390" s="11">
        <f>IFERROR(1 - PERCENTRANK(H:H,H390),0)</f>
        <v/>
      </c>
      <c r="O390" s="11">
        <f>IFERROR(PERCENTRANK(I:I,I390),0)</f>
        <v/>
      </c>
      <c r="P390" s="11">
        <f>IFERROR(1 - PERCENTRANK(J:J,J390),0)</f>
        <v/>
      </c>
      <c r="Q390" s="11">
        <f>IFERROR(PERCENTRANK(K:K,K390),0)</f>
        <v/>
      </c>
      <c r="R390" s="11">
        <f>L390*weight1+M390*weight2+N390*weight3+O390*weight4+P390*weight5+Q390*weight6</f>
        <v/>
      </c>
    </row>
    <row r="391" spans="1:18">
      <c r="A391" s="14">
        <f>RANK(R391,R:R)</f>
        <v/>
      </c>
      <c r="C391">
        <f>VLOOKUP(B391,'Input - companies list'!B:L,2,FALSE)</f>
        <v/>
      </c>
      <c r="D391">
        <f>VLOOKUP(B391,'Input - companies list'!B:L,11,FALSE)</f>
        <v/>
      </c>
      <c r="E391">
        <f>VLOOKUP(B391,'Input - companies list'!B:E,4,FALSE)</f>
        <v/>
      </c>
      <c r="F391" s="1">
        <f>SUMIFS('Input - target event report'!H:H,'Input - target event report'!B:B,B391,'Input - target event report'!D:D, "Private Investment")</f>
        <v/>
      </c>
      <c r="G391" s="30">
        <f>IF(I391&lt;2,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Investment"))/(I391-1))</f>
        <v/>
      </c>
      <c r="H39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1" s="30">
        <f>COUNTIFS('Input - target event report'!B:B,B391,'Input - target event report'!D:D, "Private Investment")</f>
        <v/>
      </c>
      <c r="J391">
        <f>INDEX('Input - companies list'!$1:$10000,MATCH(B391,'Input - companies list'!B:B,0),MATCH("Flow",'Input - companies list'!$1:$1,0 ))</f>
        <v/>
      </c>
      <c r="K391">
        <f>INDEX('Input - companies list'!$1:$10000,MATCH(B391,'Input - companies list'!B:B,0),MATCH("Inter-Cluster Connectivity",'Input - companies list'!$1:$1,0 ))</f>
        <v/>
      </c>
      <c r="L391" s="11">
        <f>IFERROR(PERCENTRANK(F:F,F391),0)</f>
        <v/>
      </c>
      <c r="M391" s="11">
        <f>IFERROR(1 - PERCENTRANK(G:G,G391),0)</f>
        <v/>
      </c>
      <c r="N391" s="11">
        <f>IFERROR(1 - PERCENTRANK(H:H,H391),0)</f>
        <v/>
      </c>
      <c r="O391" s="11">
        <f>IFERROR(PERCENTRANK(I:I,I391),0)</f>
        <v/>
      </c>
      <c r="P391" s="11">
        <f>IFERROR(1 - PERCENTRANK(J:J,J391),0)</f>
        <v/>
      </c>
      <c r="Q391" s="11">
        <f>IFERROR(PERCENTRANK(K:K,K391),0)</f>
        <v/>
      </c>
      <c r="R391" s="11">
        <f>L391*weight1+M391*weight2+N391*weight3+O391*weight4+P391*weight5+Q391*weight6</f>
        <v/>
      </c>
    </row>
    <row r="392" spans="1:18">
      <c r="A392" s="14">
        <f>RANK(R392,R:R)</f>
        <v/>
      </c>
      <c r="C392">
        <f>VLOOKUP(B392,'Input - companies list'!B:L,2,FALSE)</f>
        <v/>
      </c>
      <c r="D392">
        <f>VLOOKUP(B392,'Input - companies list'!B:L,11,FALSE)</f>
        <v/>
      </c>
      <c r="E392">
        <f>VLOOKUP(B392,'Input - companies list'!B:E,4,FALSE)</f>
        <v/>
      </c>
      <c r="F392" s="1">
        <f>SUMIFS('Input - target event report'!H:H,'Input - target event report'!B:B,B392,'Input - target event report'!D:D, "Private Investment")</f>
        <v/>
      </c>
      <c r="G392" s="30">
        <f>IF(I392&lt;2,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Investment"))/(I392-1))</f>
        <v/>
      </c>
      <c r="H39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2" s="30">
        <f>COUNTIFS('Input - target event report'!B:B,B392,'Input - target event report'!D:D, "Private Investment")</f>
        <v/>
      </c>
      <c r="J392">
        <f>INDEX('Input - companies list'!$1:$10000,MATCH(B392,'Input - companies list'!B:B,0),MATCH("Flow",'Input - companies list'!$1:$1,0 ))</f>
        <v/>
      </c>
      <c r="K392">
        <f>INDEX('Input - companies list'!$1:$10000,MATCH(B392,'Input - companies list'!B:B,0),MATCH("Inter-Cluster Connectivity",'Input - companies list'!$1:$1,0 ))</f>
        <v/>
      </c>
      <c r="L392" s="11">
        <f>IFERROR(PERCENTRANK(F:F,F392),0)</f>
        <v/>
      </c>
      <c r="M392" s="11">
        <f>IFERROR(1 - PERCENTRANK(G:G,G392),0)</f>
        <v/>
      </c>
      <c r="N392" s="11">
        <f>IFERROR(1 - PERCENTRANK(H:H,H392),0)</f>
        <v/>
      </c>
      <c r="O392" s="11">
        <f>IFERROR(PERCENTRANK(I:I,I392),0)</f>
        <v/>
      </c>
      <c r="P392" s="11">
        <f>IFERROR(1 - PERCENTRANK(J:J,J392),0)</f>
        <v/>
      </c>
      <c r="Q392" s="11">
        <f>IFERROR(PERCENTRANK(K:K,K392),0)</f>
        <v/>
      </c>
      <c r="R392" s="11">
        <f>L392*weight1+M392*weight2+N392*weight3+O392*weight4+P392*weight5+Q392*weight6</f>
        <v/>
      </c>
    </row>
    <row r="393" spans="1:18">
      <c r="A393" s="14">
        <f>RANK(R393,R:R)</f>
        <v/>
      </c>
      <c r="C393">
        <f>VLOOKUP(B393,'Input - companies list'!B:L,2,FALSE)</f>
        <v/>
      </c>
      <c r="D393">
        <f>VLOOKUP(B393,'Input - companies list'!B:L,11,FALSE)</f>
        <v/>
      </c>
      <c r="E393">
        <f>VLOOKUP(B393,'Input - companies list'!B:E,4,FALSE)</f>
        <v/>
      </c>
      <c r="F393" s="1">
        <f>SUMIFS('Input - target event report'!H:H,'Input - target event report'!B:B,B393,'Input - target event report'!D:D, "Private Investment")</f>
        <v/>
      </c>
      <c r="G393" s="30">
        <f>IF(I393&lt;2,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Investment"))/(I393-1))</f>
        <v/>
      </c>
      <c r="H39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3" s="30">
        <f>COUNTIFS('Input - target event report'!B:B,B393,'Input - target event report'!D:D, "Private Investment")</f>
        <v/>
      </c>
      <c r="J393">
        <f>INDEX('Input - companies list'!$1:$10000,MATCH(B393,'Input - companies list'!B:B,0),MATCH("Flow",'Input - companies list'!$1:$1,0 ))</f>
        <v/>
      </c>
      <c r="K393">
        <f>INDEX('Input - companies list'!$1:$10000,MATCH(B393,'Input - companies list'!B:B,0),MATCH("Inter-Cluster Connectivity",'Input - companies list'!$1:$1,0 ))</f>
        <v/>
      </c>
      <c r="L393" s="11">
        <f>IFERROR(PERCENTRANK(F:F,F393),0)</f>
        <v/>
      </c>
      <c r="M393" s="11">
        <f>IFERROR(1 - PERCENTRANK(G:G,G393),0)</f>
        <v/>
      </c>
      <c r="N393" s="11">
        <f>IFERROR(1 - PERCENTRANK(H:H,H393),0)</f>
        <v/>
      </c>
      <c r="O393" s="11">
        <f>IFERROR(PERCENTRANK(I:I,I393),0)</f>
        <v/>
      </c>
      <c r="P393" s="11">
        <f>IFERROR(1 - PERCENTRANK(J:J,J393),0)</f>
        <v/>
      </c>
      <c r="Q393" s="11">
        <f>IFERROR(PERCENTRANK(K:K,K393),0)</f>
        <v/>
      </c>
      <c r="R393" s="11">
        <f>L393*weight1+M393*weight2+N393*weight3+O393*weight4+P393*weight5+Q393*weight6</f>
        <v/>
      </c>
    </row>
    <row r="394" spans="1:18">
      <c r="A394" s="14">
        <f>RANK(R394,R:R)</f>
        <v/>
      </c>
      <c r="C394">
        <f>VLOOKUP(B394,'Input - companies list'!B:L,2,FALSE)</f>
        <v/>
      </c>
      <c r="D394">
        <f>VLOOKUP(B394,'Input - companies list'!B:L,11,FALSE)</f>
        <v/>
      </c>
      <c r="E394">
        <f>VLOOKUP(B394,'Input - companies list'!B:E,4,FALSE)</f>
        <v/>
      </c>
      <c r="F394" s="1">
        <f>SUMIFS('Input - target event report'!H:H,'Input - target event report'!B:B,B394,'Input - target event report'!D:D, "Private Investment")</f>
        <v/>
      </c>
      <c r="G394" s="30">
        <f>IF(I394&lt;2,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Investment"))/(I394-1))</f>
        <v/>
      </c>
      <c r="H39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4" s="30">
        <f>COUNTIFS('Input - target event report'!B:B,B394,'Input - target event report'!D:D, "Private Investment")</f>
        <v/>
      </c>
      <c r="J394">
        <f>INDEX('Input - companies list'!$1:$10000,MATCH(B394,'Input - companies list'!B:B,0),MATCH("Flow",'Input - companies list'!$1:$1,0 ))</f>
        <v/>
      </c>
      <c r="K394">
        <f>INDEX('Input - companies list'!$1:$10000,MATCH(B394,'Input - companies list'!B:B,0),MATCH("Inter-Cluster Connectivity",'Input - companies list'!$1:$1,0 ))</f>
        <v/>
      </c>
      <c r="L394" s="11">
        <f>IFERROR(PERCENTRANK(F:F,F394),0)</f>
        <v/>
      </c>
      <c r="M394" s="11">
        <f>IFERROR(1 - PERCENTRANK(G:G,G394),0)</f>
        <v/>
      </c>
      <c r="N394" s="11">
        <f>IFERROR(1 - PERCENTRANK(H:H,H394),0)</f>
        <v/>
      </c>
      <c r="O394" s="11">
        <f>IFERROR(PERCENTRANK(I:I,I394),0)</f>
        <v/>
      </c>
      <c r="P394" s="11">
        <f>IFERROR(1 - PERCENTRANK(J:J,J394),0)</f>
        <v/>
      </c>
      <c r="Q394" s="11">
        <f>IFERROR(PERCENTRANK(K:K,K394),0)</f>
        <v/>
      </c>
      <c r="R394" s="11">
        <f>L394*weight1+M394*weight2+N394*weight3+O394*weight4+P394*weight5+Q394*weight6</f>
        <v/>
      </c>
    </row>
    <row r="395" spans="1:18">
      <c r="A395" s="14">
        <f>RANK(R395,R:R)</f>
        <v/>
      </c>
      <c r="C395">
        <f>VLOOKUP(B395,'Input - companies list'!B:L,2,FALSE)</f>
        <v/>
      </c>
      <c r="D395">
        <f>VLOOKUP(B395,'Input - companies list'!B:L,11,FALSE)</f>
        <v/>
      </c>
      <c r="E395">
        <f>VLOOKUP(B395,'Input - companies list'!B:E,4,FALSE)</f>
        <v/>
      </c>
      <c r="F395" s="1">
        <f>SUMIFS('Input - target event report'!H:H,'Input - target event report'!B:B,B395,'Input - target event report'!D:D, "Private Investment")</f>
        <v/>
      </c>
      <c r="G395" s="30">
        <f>IF(I395&lt;2,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Investment"))/(I395-1))</f>
        <v/>
      </c>
      <c r="H39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5" s="30">
        <f>COUNTIFS('Input - target event report'!B:B,B395,'Input - target event report'!D:D, "Private Investment")</f>
        <v/>
      </c>
      <c r="J395">
        <f>INDEX('Input - companies list'!$1:$10000,MATCH(B395,'Input - companies list'!B:B,0),MATCH("Flow",'Input - companies list'!$1:$1,0 ))</f>
        <v/>
      </c>
      <c r="K395">
        <f>INDEX('Input - companies list'!$1:$10000,MATCH(B395,'Input - companies list'!B:B,0),MATCH("Inter-Cluster Connectivity",'Input - companies list'!$1:$1,0 ))</f>
        <v/>
      </c>
      <c r="L395" s="11">
        <f>IFERROR(PERCENTRANK(F:F,F395),0)</f>
        <v/>
      </c>
      <c r="M395" s="11">
        <f>IFERROR(1 - PERCENTRANK(G:G,G395),0)</f>
        <v/>
      </c>
      <c r="N395" s="11">
        <f>IFERROR(1 - PERCENTRANK(H:H,H395),0)</f>
        <v/>
      </c>
      <c r="O395" s="11">
        <f>IFERROR(PERCENTRANK(I:I,I395),0)</f>
        <v/>
      </c>
      <c r="P395" s="11">
        <f>IFERROR(1 - PERCENTRANK(J:J,J395),0)</f>
        <v/>
      </c>
      <c r="Q395" s="11">
        <f>IFERROR(PERCENTRANK(K:K,K395),0)</f>
        <v/>
      </c>
      <c r="R395" s="11">
        <f>L395*weight1+M395*weight2+N395*weight3+O395*weight4+P395*weight5+Q395*weight6</f>
        <v/>
      </c>
    </row>
    <row r="396" spans="1:18">
      <c r="A396" s="14">
        <f>RANK(R396,R:R)</f>
        <v/>
      </c>
      <c r="C396">
        <f>VLOOKUP(B396,'Input - companies list'!B:L,2,FALSE)</f>
        <v/>
      </c>
      <c r="D396">
        <f>VLOOKUP(B396,'Input - companies list'!B:L,11,FALSE)</f>
        <v/>
      </c>
      <c r="E396">
        <f>VLOOKUP(B396,'Input - companies list'!B:E,4,FALSE)</f>
        <v/>
      </c>
      <c r="F396" s="1">
        <f>SUMIFS('Input - target event report'!H:H,'Input - target event report'!B:B,B396,'Input - target event report'!D:D, "Private Investment")</f>
        <v/>
      </c>
      <c r="G396" s="30">
        <f>IF(I396&lt;2,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Investment"))/(I396-1))</f>
        <v/>
      </c>
      <c r="H39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6" s="30">
        <f>COUNTIFS('Input - target event report'!B:B,B396,'Input - target event report'!D:D, "Private Investment")</f>
        <v/>
      </c>
      <c r="J396">
        <f>INDEX('Input - companies list'!$1:$10000,MATCH(B396,'Input - companies list'!B:B,0),MATCH("Flow",'Input - companies list'!$1:$1,0 ))</f>
        <v/>
      </c>
      <c r="K396">
        <f>INDEX('Input - companies list'!$1:$10000,MATCH(B396,'Input - companies list'!B:B,0),MATCH("Inter-Cluster Connectivity",'Input - companies list'!$1:$1,0 ))</f>
        <v/>
      </c>
      <c r="L396" s="11">
        <f>IFERROR(PERCENTRANK(F:F,F396),0)</f>
        <v/>
      </c>
      <c r="M396" s="11">
        <f>IFERROR(1 - PERCENTRANK(G:G,G396),0)</f>
        <v/>
      </c>
      <c r="N396" s="11">
        <f>IFERROR(1 - PERCENTRANK(H:H,H396),0)</f>
        <v/>
      </c>
      <c r="O396" s="11">
        <f>IFERROR(PERCENTRANK(I:I,I396),0)</f>
        <v/>
      </c>
      <c r="P396" s="11">
        <f>IFERROR(1 - PERCENTRANK(J:J,J396),0)</f>
        <v/>
      </c>
      <c r="Q396" s="11">
        <f>IFERROR(PERCENTRANK(K:K,K396),0)</f>
        <v/>
      </c>
      <c r="R396" s="11">
        <f>L396*weight1+M396*weight2+N396*weight3+O396*weight4+P396*weight5+Q396*weight6</f>
        <v/>
      </c>
    </row>
    <row r="397" spans="1:18">
      <c r="A397" s="14">
        <f>RANK(R397,R:R)</f>
        <v/>
      </c>
      <c r="C397">
        <f>VLOOKUP(B397,'Input - companies list'!B:L,2,FALSE)</f>
        <v/>
      </c>
      <c r="D397">
        <f>VLOOKUP(B397,'Input - companies list'!B:L,11,FALSE)</f>
        <v/>
      </c>
      <c r="E397">
        <f>VLOOKUP(B397,'Input - companies list'!B:E,4,FALSE)</f>
        <v/>
      </c>
      <c r="F397" s="1">
        <f>SUMIFS('Input - target event report'!H:H,'Input - target event report'!B:B,B397,'Input - target event report'!D:D, "Private Investment")</f>
        <v/>
      </c>
      <c r="G397" s="30">
        <f>IF(I397&lt;2,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Investment"))/(I397-1))</f>
        <v/>
      </c>
      <c r="H39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7" s="30">
        <f>COUNTIFS('Input - target event report'!B:B,B397,'Input - target event report'!D:D, "Private Investment")</f>
        <v/>
      </c>
      <c r="J397">
        <f>INDEX('Input - companies list'!$1:$10000,MATCH(B397,'Input - companies list'!B:B,0),MATCH("Flow",'Input - companies list'!$1:$1,0 ))</f>
        <v/>
      </c>
      <c r="K397">
        <f>INDEX('Input - companies list'!$1:$10000,MATCH(B397,'Input - companies list'!B:B,0),MATCH("Inter-Cluster Connectivity",'Input - companies list'!$1:$1,0 ))</f>
        <v/>
      </c>
      <c r="L397" s="11">
        <f>IFERROR(PERCENTRANK(F:F,F397),0)</f>
        <v/>
      </c>
      <c r="M397" s="11">
        <f>IFERROR(1 - PERCENTRANK(G:G,G397),0)</f>
        <v/>
      </c>
      <c r="N397" s="11">
        <f>IFERROR(1 - PERCENTRANK(H:H,H397),0)</f>
        <v/>
      </c>
      <c r="O397" s="11">
        <f>IFERROR(PERCENTRANK(I:I,I397),0)</f>
        <v/>
      </c>
      <c r="P397" s="11">
        <f>IFERROR(1 - PERCENTRANK(J:J,J397),0)</f>
        <v/>
      </c>
      <c r="Q397" s="11">
        <f>IFERROR(PERCENTRANK(K:K,K397),0)</f>
        <v/>
      </c>
      <c r="R397" s="11">
        <f>L397*weight1+M397*weight2+N397*weight3+O397*weight4+P397*weight5+Q397*weight6</f>
        <v/>
      </c>
    </row>
    <row r="398" spans="1:18">
      <c r="A398" s="14">
        <f>RANK(R398,R:R)</f>
        <v/>
      </c>
      <c r="C398">
        <f>VLOOKUP(B398,'Input - companies list'!B:L,2,FALSE)</f>
        <v/>
      </c>
      <c r="D398">
        <f>VLOOKUP(B398,'Input - companies list'!B:L,11,FALSE)</f>
        <v/>
      </c>
      <c r="E398">
        <f>VLOOKUP(B398,'Input - companies list'!B:E,4,FALSE)</f>
        <v/>
      </c>
      <c r="F398" s="1">
        <f>SUMIFS('Input - target event report'!H:H,'Input - target event report'!B:B,B398,'Input - target event report'!D:D, "Private Investment")</f>
        <v/>
      </c>
      <c r="G398" s="30">
        <f>IF(I398&lt;2,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Investment"))/(I398-1))</f>
        <v/>
      </c>
      <c r="H39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8" s="30">
        <f>COUNTIFS('Input - target event report'!B:B,B398,'Input - target event report'!D:D, "Private Investment")</f>
        <v/>
      </c>
      <c r="J398">
        <f>INDEX('Input - companies list'!$1:$10000,MATCH(B398,'Input - companies list'!B:B,0),MATCH("Flow",'Input - companies list'!$1:$1,0 ))</f>
        <v/>
      </c>
      <c r="K398">
        <f>INDEX('Input - companies list'!$1:$10000,MATCH(B398,'Input - companies list'!B:B,0),MATCH("Inter-Cluster Connectivity",'Input - companies list'!$1:$1,0 ))</f>
        <v/>
      </c>
      <c r="L398" s="11">
        <f>IFERROR(PERCENTRANK(F:F,F398),0)</f>
        <v/>
      </c>
      <c r="M398" s="11">
        <f>IFERROR(1 - PERCENTRANK(G:G,G398),0)</f>
        <v/>
      </c>
      <c r="N398" s="11">
        <f>IFERROR(1 - PERCENTRANK(H:H,H398),0)</f>
        <v/>
      </c>
      <c r="O398" s="11">
        <f>IFERROR(PERCENTRANK(I:I,I398),0)</f>
        <v/>
      </c>
      <c r="P398" s="11">
        <f>IFERROR(1 - PERCENTRANK(J:J,J398),0)</f>
        <v/>
      </c>
      <c r="Q398" s="11">
        <f>IFERROR(PERCENTRANK(K:K,K398),0)</f>
        <v/>
      </c>
      <c r="R398" s="11">
        <f>L398*weight1+M398*weight2+N398*weight3+O398*weight4+P398*weight5+Q398*weight6</f>
        <v/>
      </c>
    </row>
    <row r="399" spans="1:18">
      <c r="A399" s="14">
        <f>RANK(R399,R:R)</f>
        <v/>
      </c>
      <c r="C399">
        <f>VLOOKUP(B399,'Input - companies list'!B:L,2,FALSE)</f>
        <v/>
      </c>
      <c r="D399">
        <f>VLOOKUP(B399,'Input - companies list'!B:L,11,FALSE)</f>
        <v/>
      </c>
      <c r="E399">
        <f>VLOOKUP(B399,'Input - companies list'!B:E,4,FALSE)</f>
        <v/>
      </c>
      <c r="F399" s="1">
        <f>SUMIFS('Input - target event report'!H:H,'Input - target event report'!B:B,B399,'Input - target event report'!D:D, "Private Investment")</f>
        <v/>
      </c>
      <c r="G399" s="30">
        <f>IF(I399&lt;2,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Investment"))/(I399-1))</f>
        <v/>
      </c>
      <c r="H39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399" s="30">
        <f>COUNTIFS('Input - target event report'!B:B,B399,'Input - target event report'!D:D, "Private Investment")</f>
        <v/>
      </c>
      <c r="J399">
        <f>INDEX('Input - companies list'!$1:$10000,MATCH(B399,'Input - companies list'!B:B,0),MATCH("Flow",'Input - companies list'!$1:$1,0 ))</f>
        <v/>
      </c>
      <c r="K399">
        <f>INDEX('Input - companies list'!$1:$10000,MATCH(B399,'Input - companies list'!B:B,0),MATCH("Inter-Cluster Connectivity",'Input - companies list'!$1:$1,0 ))</f>
        <v/>
      </c>
      <c r="L399" s="11">
        <f>IFERROR(PERCENTRANK(F:F,F399),0)</f>
        <v/>
      </c>
      <c r="M399" s="11">
        <f>IFERROR(1 - PERCENTRANK(G:G,G399),0)</f>
        <v/>
      </c>
      <c r="N399" s="11">
        <f>IFERROR(1 - PERCENTRANK(H:H,H399),0)</f>
        <v/>
      </c>
      <c r="O399" s="11">
        <f>IFERROR(PERCENTRANK(I:I,I399),0)</f>
        <v/>
      </c>
      <c r="P399" s="11">
        <f>IFERROR(1 - PERCENTRANK(J:J,J399),0)</f>
        <v/>
      </c>
      <c r="Q399" s="11">
        <f>IFERROR(PERCENTRANK(K:K,K399),0)</f>
        <v/>
      </c>
      <c r="R399" s="11">
        <f>L399*weight1+M399*weight2+N399*weight3+O399*weight4+P399*weight5+Q399*weight6</f>
        <v/>
      </c>
    </row>
    <row r="400" spans="1:18">
      <c r="A400" s="14">
        <f>RANK(R400,R:R)</f>
        <v/>
      </c>
      <c r="C400">
        <f>VLOOKUP(B400,'Input - companies list'!B:L,2,FALSE)</f>
        <v/>
      </c>
      <c r="D400">
        <f>VLOOKUP(B400,'Input - companies list'!B:L,11,FALSE)</f>
        <v/>
      </c>
      <c r="E400">
        <f>VLOOKUP(B400,'Input - companies list'!B:E,4,FALSE)</f>
        <v/>
      </c>
      <c r="F400" s="1">
        <f>SUMIFS('Input - target event report'!H:H,'Input - target event report'!B:B,B400,'Input - target event report'!D:D, "Private Investment")</f>
        <v/>
      </c>
      <c r="G400" s="30">
        <f>IF(I400&lt;2,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Investment"))/(I400-1))</f>
        <v/>
      </c>
      <c r="H40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0" s="30">
        <f>COUNTIFS('Input - target event report'!B:B,B400,'Input - target event report'!D:D, "Private Investment")</f>
        <v/>
      </c>
      <c r="J400">
        <f>INDEX('Input - companies list'!$1:$10000,MATCH(B400,'Input - companies list'!B:B,0),MATCH("Flow",'Input - companies list'!$1:$1,0 ))</f>
        <v/>
      </c>
      <c r="K400">
        <f>INDEX('Input - companies list'!$1:$10000,MATCH(B400,'Input - companies list'!B:B,0),MATCH("Inter-Cluster Connectivity",'Input - companies list'!$1:$1,0 ))</f>
        <v/>
      </c>
      <c r="L400" s="11">
        <f>IFERROR(PERCENTRANK(F:F,F400),0)</f>
        <v/>
      </c>
      <c r="M400" s="11">
        <f>IFERROR(1 - PERCENTRANK(G:G,G400),0)</f>
        <v/>
      </c>
      <c r="N400" s="11">
        <f>IFERROR(1 - PERCENTRANK(H:H,H400),0)</f>
        <v/>
      </c>
      <c r="O400" s="11">
        <f>IFERROR(PERCENTRANK(I:I,I400),0)</f>
        <v/>
      </c>
      <c r="P400" s="11">
        <f>IFERROR(1 - PERCENTRANK(J:J,J400),0)</f>
        <v/>
      </c>
      <c r="Q400" s="11">
        <f>IFERROR(PERCENTRANK(K:K,K400),0)</f>
        <v/>
      </c>
      <c r="R400" s="11">
        <f>L400*weight1+M400*weight2+N400*weight3+O400*weight4+P400*weight5+Q400*weight6</f>
        <v/>
      </c>
    </row>
    <row r="401" spans="1:18">
      <c r="A401" s="14">
        <f>RANK(R401,R:R)</f>
        <v/>
      </c>
      <c r="C401">
        <f>VLOOKUP(B401,'Input - companies list'!B:L,2,FALSE)</f>
        <v/>
      </c>
      <c r="D401">
        <f>VLOOKUP(B401,'Input - companies list'!B:L,11,FALSE)</f>
        <v/>
      </c>
      <c r="E401">
        <f>VLOOKUP(B401,'Input - companies list'!B:E,4,FALSE)</f>
        <v/>
      </c>
      <c r="F401" s="1">
        <f>SUMIFS('Input - target event report'!H:H,'Input - target event report'!B:B,B401,'Input - target event report'!D:D, "Private Investment")</f>
        <v/>
      </c>
      <c r="G401" s="30">
        <f>IF(I401&lt;2,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Investment"))/(I401-1))</f>
        <v/>
      </c>
      <c r="H40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1" s="30">
        <f>COUNTIFS('Input - target event report'!B:B,B401,'Input - target event report'!D:D, "Private Investment")</f>
        <v/>
      </c>
      <c r="J401">
        <f>INDEX('Input - companies list'!$1:$10000,MATCH(B401,'Input - companies list'!B:B,0),MATCH("Flow",'Input - companies list'!$1:$1,0 ))</f>
        <v/>
      </c>
      <c r="K401">
        <f>INDEX('Input - companies list'!$1:$10000,MATCH(B401,'Input - companies list'!B:B,0),MATCH("Inter-Cluster Connectivity",'Input - companies list'!$1:$1,0 ))</f>
        <v/>
      </c>
      <c r="L401" s="11">
        <f>IFERROR(PERCENTRANK(F:F,F401),0)</f>
        <v/>
      </c>
      <c r="M401" s="11">
        <f>IFERROR(1 - PERCENTRANK(G:G,G401),0)</f>
        <v/>
      </c>
      <c r="N401" s="11">
        <f>IFERROR(1 - PERCENTRANK(H:H,H401),0)</f>
        <v/>
      </c>
      <c r="O401" s="11">
        <f>IFERROR(PERCENTRANK(I:I,I401),0)</f>
        <v/>
      </c>
      <c r="P401" s="11">
        <f>IFERROR(1 - PERCENTRANK(J:J,J401),0)</f>
        <v/>
      </c>
      <c r="Q401" s="11">
        <f>IFERROR(PERCENTRANK(K:K,K401),0)</f>
        <v/>
      </c>
      <c r="R401" s="11">
        <f>L401*weight1+M401*weight2+N401*weight3+O401*weight4+P401*weight5+Q401*weight6</f>
        <v/>
      </c>
    </row>
    <row r="402" spans="1:18">
      <c r="A402" s="14">
        <f>RANK(R402,R:R)</f>
        <v/>
      </c>
      <c r="C402">
        <f>VLOOKUP(B402,'Input - companies list'!B:L,2,FALSE)</f>
        <v/>
      </c>
      <c r="D402">
        <f>VLOOKUP(B402,'Input - companies list'!B:L,11,FALSE)</f>
        <v/>
      </c>
      <c r="E402">
        <f>VLOOKUP(B402,'Input - companies list'!B:E,4,FALSE)</f>
        <v/>
      </c>
      <c r="F402" s="1">
        <f>SUMIFS('Input - target event report'!H:H,'Input - target event report'!B:B,B402,'Input - target event report'!D:D, "Private Investment")</f>
        <v/>
      </c>
      <c r="G402" s="30">
        <f>IF(I402&lt;2,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Investment"))/(I402-1))</f>
        <v/>
      </c>
      <c r="H40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2" s="30">
        <f>COUNTIFS('Input - target event report'!B:B,B402,'Input - target event report'!D:D, "Private Investment")</f>
        <v/>
      </c>
      <c r="J402">
        <f>INDEX('Input - companies list'!$1:$10000,MATCH(B402,'Input - companies list'!B:B,0),MATCH("Flow",'Input - companies list'!$1:$1,0 ))</f>
        <v/>
      </c>
      <c r="K402">
        <f>INDEX('Input - companies list'!$1:$10000,MATCH(B402,'Input - companies list'!B:B,0),MATCH("Inter-Cluster Connectivity",'Input - companies list'!$1:$1,0 ))</f>
        <v/>
      </c>
      <c r="L402" s="11">
        <f>IFERROR(PERCENTRANK(F:F,F402),0)</f>
        <v/>
      </c>
      <c r="M402" s="11">
        <f>IFERROR(1 - PERCENTRANK(G:G,G402),0)</f>
        <v/>
      </c>
      <c r="N402" s="11">
        <f>IFERROR(1 - PERCENTRANK(H:H,H402),0)</f>
        <v/>
      </c>
      <c r="O402" s="11">
        <f>IFERROR(PERCENTRANK(I:I,I402),0)</f>
        <v/>
      </c>
      <c r="P402" s="11">
        <f>IFERROR(1 - PERCENTRANK(J:J,J402),0)</f>
        <v/>
      </c>
      <c r="Q402" s="11">
        <f>IFERROR(PERCENTRANK(K:K,K402),0)</f>
        <v/>
      </c>
      <c r="R402" s="11">
        <f>L402*weight1+M402*weight2+N402*weight3+O402*weight4+P402*weight5+Q402*weight6</f>
        <v/>
      </c>
    </row>
    <row r="403" spans="1:18">
      <c r="A403" s="14">
        <f>RANK(R403,R:R)</f>
        <v/>
      </c>
      <c r="C403">
        <f>VLOOKUP(B403,'Input - companies list'!B:L,2,FALSE)</f>
        <v/>
      </c>
      <c r="D403">
        <f>VLOOKUP(B403,'Input - companies list'!B:L,11,FALSE)</f>
        <v/>
      </c>
      <c r="E403">
        <f>VLOOKUP(B403,'Input - companies list'!B:E,4,FALSE)</f>
        <v/>
      </c>
      <c r="F403" s="1">
        <f>SUMIFS('Input - target event report'!H:H,'Input - target event report'!B:B,B403,'Input - target event report'!D:D, "Private Investment")</f>
        <v/>
      </c>
      <c r="G403" s="30">
        <f>IF(I403&lt;2,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Investment"))/(I403-1))</f>
        <v/>
      </c>
      <c r="H40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3" s="30">
        <f>COUNTIFS('Input - target event report'!B:B,B403,'Input - target event report'!D:D, "Private Investment")</f>
        <v/>
      </c>
      <c r="J403">
        <f>INDEX('Input - companies list'!$1:$10000,MATCH(B403,'Input - companies list'!B:B,0),MATCH("Flow",'Input - companies list'!$1:$1,0 ))</f>
        <v/>
      </c>
      <c r="K403">
        <f>INDEX('Input - companies list'!$1:$10000,MATCH(B403,'Input - companies list'!B:B,0),MATCH("Inter-Cluster Connectivity",'Input - companies list'!$1:$1,0 ))</f>
        <v/>
      </c>
      <c r="L403" s="11">
        <f>IFERROR(PERCENTRANK(F:F,F403),0)</f>
        <v/>
      </c>
      <c r="M403" s="11">
        <f>IFERROR(1 - PERCENTRANK(G:G,G403),0)</f>
        <v/>
      </c>
      <c r="N403" s="11">
        <f>IFERROR(1 - PERCENTRANK(H:H,H403),0)</f>
        <v/>
      </c>
      <c r="O403" s="11">
        <f>IFERROR(PERCENTRANK(I:I,I403),0)</f>
        <v/>
      </c>
      <c r="P403" s="11">
        <f>IFERROR(1 - PERCENTRANK(J:J,J403),0)</f>
        <v/>
      </c>
      <c r="Q403" s="11">
        <f>IFERROR(PERCENTRANK(K:K,K403),0)</f>
        <v/>
      </c>
      <c r="R403" s="11">
        <f>L403*weight1+M403*weight2+N403*weight3+O403*weight4+P403*weight5+Q403*weight6</f>
        <v/>
      </c>
    </row>
    <row r="404" spans="1:18">
      <c r="A404" s="14">
        <f>RANK(R404,R:R)</f>
        <v/>
      </c>
      <c r="C404">
        <f>VLOOKUP(B404,'Input - companies list'!B:L,2,FALSE)</f>
        <v/>
      </c>
      <c r="D404">
        <f>VLOOKUP(B404,'Input - companies list'!B:L,11,FALSE)</f>
        <v/>
      </c>
      <c r="E404">
        <f>VLOOKUP(B404,'Input - companies list'!B:E,4,FALSE)</f>
        <v/>
      </c>
      <c r="F404" s="1">
        <f>SUMIFS('Input - target event report'!H:H,'Input - target event report'!B:B,B404,'Input - target event report'!D:D, "Private Investment")</f>
        <v/>
      </c>
      <c r="G404" s="30">
        <f>IF(I404&lt;2,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Investment"))/(I404-1))</f>
        <v/>
      </c>
      <c r="H40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4" s="30">
        <f>COUNTIFS('Input - target event report'!B:B,B404,'Input - target event report'!D:D, "Private Investment")</f>
        <v/>
      </c>
      <c r="J404">
        <f>INDEX('Input - companies list'!$1:$10000,MATCH(B404,'Input - companies list'!B:B,0),MATCH("Flow",'Input - companies list'!$1:$1,0 ))</f>
        <v/>
      </c>
      <c r="K404">
        <f>INDEX('Input - companies list'!$1:$10000,MATCH(B404,'Input - companies list'!B:B,0),MATCH("Inter-Cluster Connectivity",'Input - companies list'!$1:$1,0 ))</f>
        <v/>
      </c>
      <c r="L404" s="11">
        <f>IFERROR(PERCENTRANK(F:F,F404),0)</f>
        <v/>
      </c>
      <c r="M404" s="11">
        <f>IFERROR(1 - PERCENTRANK(G:G,G404),0)</f>
        <v/>
      </c>
      <c r="N404" s="11">
        <f>IFERROR(1 - PERCENTRANK(H:H,H404),0)</f>
        <v/>
      </c>
      <c r="O404" s="11">
        <f>IFERROR(PERCENTRANK(I:I,I404),0)</f>
        <v/>
      </c>
      <c r="P404" s="11">
        <f>IFERROR(1 - PERCENTRANK(J:J,J404),0)</f>
        <v/>
      </c>
      <c r="Q404" s="11">
        <f>IFERROR(PERCENTRANK(K:K,K404),0)</f>
        <v/>
      </c>
      <c r="R404" s="11">
        <f>L404*weight1+M404*weight2+N404*weight3+O404*weight4+P404*weight5+Q404*weight6</f>
        <v/>
      </c>
    </row>
    <row r="405" spans="1:18">
      <c r="A405" s="14">
        <f>RANK(R405,R:R)</f>
        <v/>
      </c>
      <c r="C405">
        <f>VLOOKUP(B405,'Input - companies list'!B:L,2,FALSE)</f>
        <v/>
      </c>
      <c r="D405">
        <f>VLOOKUP(B405,'Input - companies list'!B:L,11,FALSE)</f>
        <v/>
      </c>
      <c r="E405">
        <f>VLOOKUP(B405,'Input - companies list'!B:E,4,FALSE)</f>
        <v/>
      </c>
      <c r="F405" s="1">
        <f>SUMIFS('Input - target event report'!H:H,'Input - target event report'!B:B,B405,'Input - target event report'!D:D, "Private Investment")</f>
        <v/>
      </c>
      <c r="G405" s="30">
        <f>IF(I405&lt;2,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Investment"))/(I405-1))</f>
        <v/>
      </c>
      <c r="H40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5" s="30">
        <f>COUNTIFS('Input - target event report'!B:B,B405,'Input - target event report'!D:D, "Private Investment")</f>
        <v/>
      </c>
      <c r="J405">
        <f>INDEX('Input - companies list'!$1:$10000,MATCH(B405,'Input - companies list'!B:B,0),MATCH("Flow",'Input - companies list'!$1:$1,0 ))</f>
        <v/>
      </c>
      <c r="K405">
        <f>INDEX('Input - companies list'!$1:$10000,MATCH(B405,'Input - companies list'!B:B,0),MATCH("Inter-Cluster Connectivity",'Input - companies list'!$1:$1,0 ))</f>
        <v/>
      </c>
      <c r="L405" s="11">
        <f>IFERROR(PERCENTRANK(F:F,F405),0)</f>
        <v/>
      </c>
      <c r="M405" s="11">
        <f>IFERROR(1 - PERCENTRANK(G:G,G405),0)</f>
        <v/>
      </c>
      <c r="N405" s="11">
        <f>IFERROR(1 - PERCENTRANK(H:H,H405),0)</f>
        <v/>
      </c>
      <c r="O405" s="11">
        <f>IFERROR(PERCENTRANK(I:I,I405),0)</f>
        <v/>
      </c>
      <c r="P405" s="11">
        <f>IFERROR(1 - PERCENTRANK(J:J,J405),0)</f>
        <v/>
      </c>
      <c r="Q405" s="11">
        <f>IFERROR(PERCENTRANK(K:K,K405),0)</f>
        <v/>
      </c>
      <c r="R405" s="11">
        <f>L405*weight1+M405*weight2+N405*weight3+O405*weight4+P405*weight5+Q405*weight6</f>
        <v/>
      </c>
    </row>
    <row r="406" spans="1:18">
      <c r="A406" s="14">
        <f>RANK(R406,R:R)</f>
        <v/>
      </c>
      <c r="C406">
        <f>VLOOKUP(B406,'Input - companies list'!B:L,2,FALSE)</f>
        <v/>
      </c>
      <c r="D406">
        <f>VLOOKUP(B406,'Input - companies list'!B:L,11,FALSE)</f>
        <v/>
      </c>
      <c r="E406">
        <f>VLOOKUP(B406,'Input - companies list'!B:E,4,FALSE)</f>
        <v/>
      </c>
      <c r="F406" s="1">
        <f>SUMIFS('Input - target event report'!H:H,'Input - target event report'!B:B,B406,'Input - target event report'!D:D, "Private Investment")</f>
        <v/>
      </c>
      <c r="G406" s="30">
        <f>IF(I406&lt;2,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Investment"))/(I406-1))</f>
        <v/>
      </c>
      <c r="H40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6" s="30">
        <f>COUNTIFS('Input - target event report'!B:B,B406,'Input - target event report'!D:D, "Private Investment")</f>
        <v/>
      </c>
      <c r="J406">
        <f>INDEX('Input - companies list'!$1:$10000,MATCH(B406,'Input - companies list'!B:B,0),MATCH("Flow",'Input - companies list'!$1:$1,0 ))</f>
        <v/>
      </c>
      <c r="K406">
        <f>INDEX('Input - companies list'!$1:$10000,MATCH(B406,'Input - companies list'!B:B,0),MATCH("Inter-Cluster Connectivity",'Input - companies list'!$1:$1,0 ))</f>
        <v/>
      </c>
      <c r="L406" s="11">
        <f>IFERROR(PERCENTRANK(F:F,F406),0)</f>
        <v/>
      </c>
      <c r="M406" s="11">
        <f>IFERROR(1 - PERCENTRANK(G:G,G406),0)</f>
        <v/>
      </c>
      <c r="N406" s="11">
        <f>IFERROR(1 - PERCENTRANK(H:H,H406),0)</f>
        <v/>
      </c>
      <c r="O406" s="11">
        <f>IFERROR(PERCENTRANK(I:I,I406),0)</f>
        <v/>
      </c>
      <c r="P406" s="11">
        <f>IFERROR(1 - PERCENTRANK(J:J,J406),0)</f>
        <v/>
      </c>
      <c r="Q406" s="11">
        <f>IFERROR(PERCENTRANK(K:K,K406),0)</f>
        <v/>
      </c>
      <c r="R406" s="11">
        <f>L406*weight1+M406*weight2+N406*weight3+O406*weight4+P406*weight5+Q406*weight6</f>
        <v/>
      </c>
    </row>
    <row r="407" spans="1:18">
      <c r="A407" s="14">
        <f>RANK(R407,R:R)</f>
        <v/>
      </c>
      <c r="B407" s="2" t="n"/>
      <c r="C407">
        <f>VLOOKUP(B407,'Input - companies list'!B:L,2,FALSE)</f>
        <v/>
      </c>
      <c r="D407">
        <f>VLOOKUP(B407,'Input - companies list'!B:L,11,FALSE)</f>
        <v/>
      </c>
      <c r="E407">
        <f>VLOOKUP(B407,'Input - companies list'!B:E,4,FALSE)</f>
        <v/>
      </c>
      <c r="F407" s="1">
        <f>SUMIFS('Input - target event report'!H:H,'Input - target event report'!B:B,B407,'Input - target event report'!D:D, "Private Investment")</f>
        <v/>
      </c>
      <c r="G407" s="30">
        <f>IF(I407&lt;2,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Investment"))/(I407-1))</f>
        <v/>
      </c>
      <c r="H40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7" s="30">
        <f>COUNTIFS('Input - target event report'!B:B,B407,'Input - target event report'!D:D, "Private Investment")</f>
        <v/>
      </c>
      <c r="J407">
        <f>INDEX('Input - companies list'!$1:$10000,MATCH(B407,'Input - companies list'!B:B,0),MATCH("Flow",'Input - companies list'!$1:$1,0 ))</f>
        <v/>
      </c>
      <c r="K407">
        <f>INDEX('Input - companies list'!$1:$10000,MATCH(B407,'Input - companies list'!B:B,0),MATCH("Inter-Cluster Connectivity",'Input - companies list'!$1:$1,0 ))</f>
        <v/>
      </c>
      <c r="L407" s="11">
        <f>IFERROR(PERCENTRANK(F:F,F407),0)</f>
        <v/>
      </c>
      <c r="M407" s="11">
        <f>IFERROR(1 - PERCENTRANK(G:G,G407),0)</f>
        <v/>
      </c>
      <c r="N407" s="11">
        <f>IFERROR(1 - PERCENTRANK(H:H,H407),0)</f>
        <v/>
      </c>
      <c r="O407" s="11">
        <f>IFERROR(PERCENTRANK(I:I,I407),0)</f>
        <v/>
      </c>
      <c r="P407" s="11">
        <f>IFERROR(1 - PERCENTRANK(J:J,J407),0)</f>
        <v/>
      </c>
      <c r="Q407" s="11">
        <f>IFERROR(PERCENTRANK(K:K,K407),0)</f>
        <v/>
      </c>
      <c r="R407" s="11">
        <f>L407*weight1+M407*weight2+N407*weight3+O407*weight4+P407*weight5+Q407*weight6</f>
        <v/>
      </c>
    </row>
    <row r="408" spans="1:18">
      <c r="A408" s="14">
        <f>RANK(R408,R:R)</f>
        <v/>
      </c>
      <c r="C408">
        <f>VLOOKUP(B408,'Input - companies list'!B:L,2,FALSE)</f>
        <v/>
      </c>
      <c r="D408">
        <f>VLOOKUP(B408,'Input - companies list'!B:L,11,FALSE)</f>
        <v/>
      </c>
      <c r="E408">
        <f>VLOOKUP(B408,'Input - companies list'!B:E,4,FALSE)</f>
        <v/>
      </c>
      <c r="F408" s="1">
        <f>SUMIFS('Input - target event report'!H:H,'Input - target event report'!B:B,B408,'Input - target event report'!D:D, "Private Investment")</f>
        <v/>
      </c>
      <c r="G408" s="30">
        <f>IF(I408&lt;2,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Investment"))/(I408-1))</f>
        <v/>
      </c>
      <c r="H40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8" s="30">
        <f>COUNTIFS('Input - target event report'!B:B,B408,'Input - target event report'!D:D, "Private Investment")</f>
        <v/>
      </c>
      <c r="J408">
        <f>INDEX('Input - companies list'!$1:$10000,MATCH(B408,'Input - companies list'!B:B,0),MATCH("Flow",'Input - companies list'!$1:$1,0 ))</f>
        <v/>
      </c>
      <c r="K408">
        <f>INDEX('Input - companies list'!$1:$10000,MATCH(B408,'Input - companies list'!B:B,0),MATCH("Inter-Cluster Connectivity",'Input - companies list'!$1:$1,0 ))</f>
        <v/>
      </c>
      <c r="L408" s="11">
        <f>IFERROR(PERCENTRANK(F:F,F408),0)</f>
        <v/>
      </c>
      <c r="M408" s="11">
        <f>IFERROR(1 - PERCENTRANK(G:G,G408),0)</f>
        <v/>
      </c>
      <c r="N408" s="11">
        <f>IFERROR(1 - PERCENTRANK(H:H,H408),0)</f>
        <v/>
      </c>
      <c r="O408" s="11">
        <f>IFERROR(PERCENTRANK(I:I,I408),0)</f>
        <v/>
      </c>
      <c r="P408" s="11">
        <f>IFERROR(1 - PERCENTRANK(J:J,J408),0)</f>
        <v/>
      </c>
      <c r="Q408" s="11">
        <f>IFERROR(PERCENTRANK(K:K,K408),0)</f>
        <v/>
      </c>
      <c r="R408" s="11">
        <f>L408*weight1+M408*weight2+N408*weight3+O408*weight4+P408*weight5+Q408*weight6</f>
        <v/>
      </c>
    </row>
    <row r="409" spans="1:18">
      <c r="A409" s="14">
        <f>RANK(R409,R:R)</f>
        <v/>
      </c>
      <c r="C409">
        <f>VLOOKUP(B409,'Input - companies list'!B:L,2,FALSE)</f>
        <v/>
      </c>
      <c r="D409">
        <f>VLOOKUP(B409,'Input - companies list'!B:L,11,FALSE)</f>
        <v/>
      </c>
      <c r="E409">
        <f>VLOOKUP(B409,'Input - companies list'!B:E,4,FALSE)</f>
        <v/>
      </c>
      <c r="F409" s="1">
        <f>SUMIFS('Input - target event report'!H:H,'Input - target event report'!B:B,B409,'Input - target event report'!D:D, "Private Investment")</f>
        <v/>
      </c>
      <c r="G409" s="30">
        <f>IF(I409&lt;2,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Investment"))/(I409-1))</f>
        <v/>
      </c>
      <c r="H40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09" s="30">
        <f>COUNTIFS('Input - target event report'!B:B,B409,'Input - target event report'!D:D, "Private Investment")</f>
        <v/>
      </c>
      <c r="J409">
        <f>INDEX('Input - companies list'!$1:$10000,MATCH(B409,'Input - companies list'!B:B,0),MATCH("Flow",'Input - companies list'!$1:$1,0 ))</f>
        <v/>
      </c>
      <c r="K409">
        <f>INDEX('Input - companies list'!$1:$10000,MATCH(B409,'Input - companies list'!B:B,0),MATCH("Inter-Cluster Connectivity",'Input - companies list'!$1:$1,0 ))</f>
        <v/>
      </c>
      <c r="L409" s="11">
        <f>IFERROR(PERCENTRANK(F:F,F409),0)</f>
        <v/>
      </c>
      <c r="M409" s="11">
        <f>IFERROR(1 - PERCENTRANK(G:G,G409),0)</f>
        <v/>
      </c>
      <c r="N409" s="11">
        <f>IFERROR(1 - PERCENTRANK(H:H,H409),0)</f>
        <v/>
      </c>
      <c r="O409" s="11">
        <f>IFERROR(PERCENTRANK(I:I,I409),0)</f>
        <v/>
      </c>
      <c r="P409" s="11">
        <f>IFERROR(1 - PERCENTRANK(J:J,J409),0)</f>
        <v/>
      </c>
      <c r="Q409" s="11">
        <f>IFERROR(PERCENTRANK(K:K,K409),0)</f>
        <v/>
      </c>
      <c r="R409" s="11">
        <f>L409*weight1+M409*weight2+N409*weight3+O409*weight4+P409*weight5+Q409*weight6</f>
        <v/>
      </c>
    </row>
    <row r="410" spans="1:18">
      <c r="A410" s="14">
        <f>RANK(R410,R:R)</f>
        <v/>
      </c>
      <c r="C410">
        <f>VLOOKUP(B410,'Input - companies list'!B:L,2,FALSE)</f>
        <v/>
      </c>
      <c r="D410">
        <f>VLOOKUP(B410,'Input - companies list'!B:L,11,FALSE)</f>
        <v/>
      </c>
      <c r="E410">
        <f>VLOOKUP(B410,'Input - companies list'!B:E,4,FALSE)</f>
        <v/>
      </c>
      <c r="F410" s="1">
        <f>SUMIFS('Input - target event report'!H:H,'Input - target event report'!B:B,B410,'Input - target event report'!D:D, "Private Investment")</f>
        <v/>
      </c>
      <c r="G410" s="30">
        <f>IF(I410&lt;2,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Investment"))/(I410-1))</f>
        <v/>
      </c>
      <c r="H41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0" s="30">
        <f>COUNTIFS('Input - target event report'!B:B,B410,'Input - target event report'!D:D, "Private Investment")</f>
        <v/>
      </c>
      <c r="J410">
        <f>INDEX('Input - companies list'!$1:$10000,MATCH(B410,'Input - companies list'!B:B,0),MATCH("Flow",'Input - companies list'!$1:$1,0 ))</f>
        <v/>
      </c>
      <c r="K410">
        <f>INDEX('Input - companies list'!$1:$10000,MATCH(B410,'Input - companies list'!B:B,0),MATCH("Inter-Cluster Connectivity",'Input - companies list'!$1:$1,0 ))</f>
        <v/>
      </c>
      <c r="L410" s="11">
        <f>IFERROR(PERCENTRANK(F:F,F410),0)</f>
        <v/>
      </c>
      <c r="M410" s="11">
        <f>IFERROR(1 - PERCENTRANK(G:G,G410),0)</f>
        <v/>
      </c>
      <c r="N410" s="11">
        <f>IFERROR(1 - PERCENTRANK(H:H,H410),0)</f>
        <v/>
      </c>
      <c r="O410" s="11">
        <f>IFERROR(PERCENTRANK(I:I,I410),0)</f>
        <v/>
      </c>
      <c r="P410" s="11">
        <f>IFERROR(1 - PERCENTRANK(J:J,J410),0)</f>
        <v/>
      </c>
      <c r="Q410" s="11">
        <f>IFERROR(PERCENTRANK(K:K,K410),0)</f>
        <v/>
      </c>
      <c r="R410" s="11">
        <f>L410*weight1+M410*weight2+N410*weight3+O410*weight4+P410*weight5+Q410*weight6</f>
        <v/>
      </c>
    </row>
    <row r="411" spans="1:18">
      <c r="A411" s="14">
        <f>RANK(R411,R:R)</f>
        <v/>
      </c>
      <c r="C411">
        <f>VLOOKUP(B411,'Input - companies list'!B:L,2,FALSE)</f>
        <v/>
      </c>
      <c r="D411">
        <f>VLOOKUP(B411,'Input - companies list'!B:L,11,FALSE)</f>
        <v/>
      </c>
      <c r="E411">
        <f>VLOOKUP(B411,'Input - companies list'!B:E,4,FALSE)</f>
        <v/>
      </c>
      <c r="F411" s="1">
        <f>SUMIFS('Input - target event report'!H:H,'Input - target event report'!B:B,B411,'Input - target event report'!D:D, "Private Investment")</f>
        <v/>
      </c>
      <c r="G411" s="30">
        <f>IF(I411&lt;2,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Investment"))/(I411-1))</f>
        <v/>
      </c>
      <c r="H41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1" s="30">
        <f>COUNTIFS('Input - target event report'!B:B,B411,'Input - target event report'!D:D, "Private Investment")</f>
        <v/>
      </c>
      <c r="J411">
        <f>INDEX('Input - companies list'!$1:$10000,MATCH(B411,'Input - companies list'!B:B,0),MATCH("Flow",'Input - companies list'!$1:$1,0 ))</f>
        <v/>
      </c>
      <c r="K411">
        <f>INDEX('Input - companies list'!$1:$10000,MATCH(B411,'Input - companies list'!B:B,0),MATCH("Inter-Cluster Connectivity",'Input - companies list'!$1:$1,0 ))</f>
        <v/>
      </c>
      <c r="L411" s="11">
        <f>IFERROR(PERCENTRANK(F:F,F411),0)</f>
        <v/>
      </c>
      <c r="M411" s="11">
        <f>IFERROR(1 - PERCENTRANK(G:G,G411),0)</f>
        <v/>
      </c>
      <c r="N411" s="11">
        <f>IFERROR(1 - PERCENTRANK(H:H,H411),0)</f>
        <v/>
      </c>
      <c r="O411" s="11">
        <f>IFERROR(PERCENTRANK(I:I,I411),0)</f>
        <v/>
      </c>
      <c r="P411" s="11">
        <f>IFERROR(1 - PERCENTRANK(J:J,J411),0)</f>
        <v/>
      </c>
      <c r="Q411" s="11">
        <f>IFERROR(PERCENTRANK(K:K,K411),0)</f>
        <v/>
      </c>
      <c r="R411" s="11">
        <f>L411*weight1+M411*weight2+N411*weight3+O411*weight4+P411*weight5+Q411*weight6</f>
        <v/>
      </c>
    </row>
    <row r="412" spans="1:18">
      <c r="A412" s="14">
        <f>RANK(R412,R:R)</f>
        <v/>
      </c>
      <c r="C412">
        <f>VLOOKUP(B412,'Input - companies list'!B:L,2,FALSE)</f>
        <v/>
      </c>
      <c r="D412">
        <f>VLOOKUP(B412,'Input - companies list'!B:L,11,FALSE)</f>
        <v/>
      </c>
      <c r="E412">
        <f>VLOOKUP(B412,'Input - companies list'!B:E,4,FALSE)</f>
        <v/>
      </c>
      <c r="F412" s="1">
        <f>SUMIFS('Input - target event report'!H:H,'Input - target event report'!B:B,B412,'Input - target event report'!D:D, "Private Investment")</f>
        <v/>
      </c>
      <c r="G412" s="30">
        <f>IF(I412&lt;2,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Investment"))/(I412-1))</f>
        <v/>
      </c>
      <c r="H41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2" s="30">
        <f>COUNTIFS('Input - target event report'!B:B,B412,'Input - target event report'!D:D, "Private Investment")</f>
        <v/>
      </c>
      <c r="J412">
        <f>INDEX('Input - companies list'!$1:$10000,MATCH(B412,'Input - companies list'!B:B,0),MATCH("Flow",'Input - companies list'!$1:$1,0 ))</f>
        <v/>
      </c>
      <c r="K412">
        <f>INDEX('Input - companies list'!$1:$10000,MATCH(B412,'Input - companies list'!B:B,0),MATCH("Inter-Cluster Connectivity",'Input - companies list'!$1:$1,0 ))</f>
        <v/>
      </c>
      <c r="L412" s="11">
        <f>IFERROR(PERCENTRANK(F:F,F412),0)</f>
        <v/>
      </c>
      <c r="M412" s="11">
        <f>IFERROR(1 - PERCENTRANK(G:G,G412),0)</f>
        <v/>
      </c>
      <c r="N412" s="11">
        <f>IFERROR(1 - PERCENTRANK(H:H,H412),0)</f>
        <v/>
      </c>
      <c r="O412" s="11">
        <f>IFERROR(PERCENTRANK(I:I,I412),0)</f>
        <v/>
      </c>
      <c r="P412" s="11">
        <f>IFERROR(1 - PERCENTRANK(J:J,J412),0)</f>
        <v/>
      </c>
      <c r="Q412" s="11">
        <f>IFERROR(PERCENTRANK(K:K,K412),0)</f>
        <v/>
      </c>
      <c r="R412" s="11">
        <f>L412*weight1+M412*weight2+N412*weight3+O412*weight4+P412*weight5+Q412*weight6</f>
        <v/>
      </c>
    </row>
    <row r="413" spans="1:18">
      <c r="A413" s="14">
        <f>RANK(R413,R:R)</f>
        <v/>
      </c>
      <c r="C413">
        <f>VLOOKUP(B413,'Input - companies list'!B:L,2,FALSE)</f>
        <v/>
      </c>
      <c r="D413">
        <f>VLOOKUP(B413,'Input - companies list'!B:L,11,FALSE)</f>
        <v/>
      </c>
      <c r="E413">
        <f>VLOOKUP(B413,'Input - companies list'!B:E,4,FALSE)</f>
        <v/>
      </c>
      <c r="F413" s="1">
        <f>SUMIFS('Input - target event report'!H:H,'Input - target event report'!B:B,B413,'Input - target event report'!D:D, "Private Investment")</f>
        <v/>
      </c>
      <c r="G413" s="30">
        <f>IF(I413&lt;2,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Investment"))/(I413-1))</f>
        <v/>
      </c>
      <c r="H41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3" s="30">
        <f>COUNTIFS('Input - target event report'!B:B,B413,'Input - target event report'!D:D, "Private Investment")</f>
        <v/>
      </c>
      <c r="J413">
        <f>INDEX('Input - companies list'!$1:$10000,MATCH(B413,'Input - companies list'!B:B,0),MATCH("Flow",'Input - companies list'!$1:$1,0 ))</f>
        <v/>
      </c>
      <c r="K413">
        <f>INDEX('Input - companies list'!$1:$10000,MATCH(B413,'Input - companies list'!B:B,0),MATCH("Inter-Cluster Connectivity",'Input - companies list'!$1:$1,0 ))</f>
        <v/>
      </c>
      <c r="L413" s="11">
        <f>IFERROR(PERCENTRANK(F:F,F413),0)</f>
        <v/>
      </c>
      <c r="M413" s="11">
        <f>IFERROR(1 - PERCENTRANK(G:G,G413),0)</f>
        <v/>
      </c>
      <c r="N413" s="11">
        <f>IFERROR(1 - PERCENTRANK(H:H,H413),0)</f>
        <v/>
      </c>
      <c r="O413" s="11">
        <f>IFERROR(PERCENTRANK(I:I,I413),0)</f>
        <v/>
      </c>
      <c r="P413" s="11">
        <f>IFERROR(1 - PERCENTRANK(J:J,J413),0)</f>
        <v/>
      </c>
      <c r="Q413" s="11">
        <f>IFERROR(PERCENTRANK(K:K,K413),0)</f>
        <v/>
      </c>
      <c r="R413" s="11">
        <f>L413*weight1+M413*weight2+N413*weight3+O413*weight4+P413*weight5+Q413*weight6</f>
        <v/>
      </c>
    </row>
    <row r="414" spans="1:18">
      <c r="A414" s="14">
        <f>RANK(R414,R:R)</f>
        <v/>
      </c>
      <c r="C414">
        <f>VLOOKUP(B414,'Input - companies list'!B:L,2,FALSE)</f>
        <v/>
      </c>
      <c r="D414">
        <f>VLOOKUP(B414,'Input - companies list'!B:L,11,FALSE)</f>
        <v/>
      </c>
      <c r="E414">
        <f>VLOOKUP(B414,'Input - companies list'!B:E,4,FALSE)</f>
        <v/>
      </c>
      <c r="F414" s="1">
        <f>SUMIFS('Input - target event report'!H:H,'Input - target event report'!B:B,B414,'Input - target event report'!D:D, "Private Investment")</f>
        <v/>
      </c>
      <c r="G414" s="30">
        <f>IF(I414&lt;2,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Investment"))/(I414-1))</f>
        <v/>
      </c>
      <c r="H41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4" s="30">
        <f>COUNTIFS('Input - target event report'!B:B,B414,'Input - target event report'!D:D, "Private Investment")</f>
        <v/>
      </c>
      <c r="J414">
        <f>INDEX('Input - companies list'!$1:$10000,MATCH(B414,'Input - companies list'!B:B,0),MATCH("Flow",'Input - companies list'!$1:$1,0 ))</f>
        <v/>
      </c>
      <c r="K414">
        <f>INDEX('Input - companies list'!$1:$10000,MATCH(B414,'Input - companies list'!B:B,0),MATCH("Inter-Cluster Connectivity",'Input - companies list'!$1:$1,0 ))</f>
        <v/>
      </c>
      <c r="L414" s="11">
        <f>IFERROR(PERCENTRANK(F:F,F414),0)</f>
        <v/>
      </c>
      <c r="M414" s="11">
        <f>IFERROR(1 - PERCENTRANK(G:G,G414),0)</f>
        <v/>
      </c>
      <c r="N414" s="11">
        <f>IFERROR(1 - PERCENTRANK(H:H,H414),0)</f>
        <v/>
      </c>
      <c r="O414" s="11">
        <f>IFERROR(PERCENTRANK(I:I,I414),0)</f>
        <v/>
      </c>
      <c r="P414" s="11">
        <f>IFERROR(1 - PERCENTRANK(J:J,J414),0)</f>
        <v/>
      </c>
      <c r="Q414" s="11">
        <f>IFERROR(PERCENTRANK(K:K,K414),0)</f>
        <v/>
      </c>
      <c r="R414" s="11">
        <f>L414*weight1+M414*weight2+N414*weight3+O414*weight4+P414*weight5+Q414*weight6</f>
        <v/>
      </c>
    </row>
    <row r="415" spans="1:18">
      <c r="A415" s="14">
        <f>RANK(R415,R:R)</f>
        <v/>
      </c>
      <c r="C415">
        <f>VLOOKUP(B415,'Input - companies list'!B:L,2,FALSE)</f>
        <v/>
      </c>
      <c r="D415">
        <f>VLOOKUP(B415,'Input - companies list'!B:L,11,FALSE)</f>
        <v/>
      </c>
      <c r="E415">
        <f>VLOOKUP(B415,'Input - companies list'!B:E,4,FALSE)</f>
        <v/>
      </c>
      <c r="F415" s="1">
        <f>SUMIFS('Input - target event report'!H:H,'Input - target event report'!B:B,B415,'Input - target event report'!D:D, "Private Investment")</f>
        <v/>
      </c>
      <c r="G415" s="30">
        <f>IF(I415&lt;2,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Investment"))/(I415-1))</f>
        <v/>
      </c>
      <c r="H41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5" s="30">
        <f>COUNTIFS('Input - target event report'!B:B,B415,'Input - target event report'!D:D, "Private Investment")</f>
        <v/>
      </c>
      <c r="J415">
        <f>INDEX('Input - companies list'!$1:$10000,MATCH(B415,'Input - companies list'!B:B,0),MATCH("Flow",'Input - companies list'!$1:$1,0 ))</f>
        <v/>
      </c>
      <c r="K415">
        <f>INDEX('Input - companies list'!$1:$10000,MATCH(B415,'Input - companies list'!B:B,0),MATCH("Inter-Cluster Connectivity",'Input - companies list'!$1:$1,0 ))</f>
        <v/>
      </c>
      <c r="L415" s="11">
        <f>IFERROR(PERCENTRANK(F:F,F415),0)</f>
        <v/>
      </c>
      <c r="M415" s="11">
        <f>IFERROR(1 - PERCENTRANK(G:G,G415),0)</f>
        <v/>
      </c>
      <c r="N415" s="11">
        <f>IFERROR(1 - PERCENTRANK(H:H,H415),0)</f>
        <v/>
      </c>
      <c r="O415" s="11">
        <f>IFERROR(PERCENTRANK(I:I,I415),0)</f>
        <v/>
      </c>
      <c r="P415" s="11">
        <f>IFERROR(1 - PERCENTRANK(J:J,J415),0)</f>
        <v/>
      </c>
      <c r="Q415" s="11">
        <f>IFERROR(PERCENTRANK(K:K,K415),0)</f>
        <v/>
      </c>
      <c r="R415" s="11">
        <f>L415*weight1+M415*weight2+N415*weight3+O415*weight4+P415*weight5+Q415*weight6</f>
        <v/>
      </c>
    </row>
    <row r="416" spans="1:18">
      <c r="A416" s="14">
        <f>RANK(R416,R:R)</f>
        <v/>
      </c>
      <c r="C416">
        <f>VLOOKUP(B416,'Input - companies list'!B:L,2,FALSE)</f>
        <v/>
      </c>
      <c r="D416">
        <f>VLOOKUP(B416,'Input - companies list'!B:L,11,FALSE)</f>
        <v/>
      </c>
      <c r="E416">
        <f>VLOOKUP(B416,'Input - companies list'!B:E,4,FALSE)</f>
        <v/>
      </c>
      <c r="F416" s="1">
        <f>SUMIFS('Input - target event report'!H:H,'Input - target event report'!B:B,B416,'Input - target event report'!D:D, "Private Investment")</f>
        <v/>
      </c>
      <c r="G416" s="30">
        <f>IF(I416&lt;2,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Investment"))/(I416-1))</f>
        <v/>
      </c>
      <c r="H41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6" s="30">
        <f>COUNTIFS('Input - target event report'!B:B,B416,'Input - target event report'!D:D, "Private Investment")</f>
        <v/>
      </c>
      <c r="J416">
        <f>INDEX('Input - companies list'!$1:$10000,MATCH(B416,'Input - companies list'!B:B,0),MATCH("Flow",'Input - companies list'!$1:$1,0 ))</f>
        <v/>
      </c>
      <c r="K416">
        <f>INDEX('Input - companies list'!$1:$10000,MATCH(B416,'Input - companies list'!B:B,0),MATCH("Inter-Cluster Connectivity",'Input - companies list'!$1:$1,0 ))</f>
        <v/>
      </c>
      <c r="L416" s="11">
        <f>IFERROR(PERCENTRANK(F:F,F416),0)</f>
        <v/>
      </c>
      <c r="M416" s="11">
        <f>IFERROR(1 - PERCENTRANK(G:G,G416),0)</f>
        <v/>
      </c>
      <c r="N416" s="11">
        <f>IFERROR(1 - PERCENTRANK(H:H,H416),0)</f>
        <v/>
      </c>
      <c r="O416" s="11">
        <f>IFERROR(PERCENTRANK(I:I,I416),0)</f>
        <v/>
      </c>
      <c r="P416" s="11">
        <f>IFERROR(1 - PERCENTRANK(J:J,J416),0)</f>
        <v/>
      </c>
      <c r="Q416" s="11">
        <f>IFERROR(PERCENTRANK(K:K,K416),0)</f>
        <v/>
      </c>
      <c r="R416" s="11">
        <f>L416*weight1+M416*weight2+N416*weight3+O416*weight4+P416*weight5+Q416*weight6</f>
        <v/>
      </c>
    </row>
    <row r="417" spans="1:18">
      <c r="A417" s="14">
        <f>RANK(R417,R:R)</f>
        <v/>
      </c>
      <c r="C417">
        <f>VLOOKUP(B417,'Input - companies list'!B:L,2,FALSE)</f>
        <v/>
      </c>
      <c r="D417">
        <f>VLOOKUP(B417,'Input - companies list'!B:L,11,FALSE)</f>
        <v/>
      </c>
      <c r="E417">
        <f>VLOOKUP(B417,'Input - companies list'!B:E,4,FALSE)</f>
        <v/>
      </c>
      <c r="F417" s="1">
        <f>SUMIFS('Input - target event report'!H:H,'Input - target event report'!B:B,B417,'Input - target event report'!D:D, "Private Investment")</f>
        <v/>
      </c>
      <c r="G417" s="30">
        <f>IF(I417&lt;2,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Investment"))/(I417-1))</f>
        <v/>
      </c>
      <c r="H41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7" s="30">
        <f>COUNTIFS('Input - target event report'!B:B,B417,'Input - target event report'!D:D, "Private Investment")</f>
        <v/>
      </c>
      <c r="J417">
        <f>INDEX('Input - companies list'!$1:$10000,MATCH(B417,'Input - companies list'!B:B,0),MATCH("Flow",'Input - companies list'!$1:$1,0 ))</f>
        <v/>
      </c>
      <c r="K417">
        <f>INDEX('Input - companies list'!$1:$10000,MATCH(B417,'Input - companies list'!B:B,0),MATCH("Inter-Cluster Connectivity",'Input - companies list'!$1:$1,0 ))</f>
        <v/>
      </c>
      <c r="L417" s="11">
        <f>IFERROR(PERCENTRANK(F:F,F417),0)</f>
        <v/>
      </c>
      <c r="M417" s="11">
        <f>IFERROR(1 - PERCENTRANK(G:G,G417),0)</f>
        <v/>
      </c>
      <c r="N417" s="11">
        <f>IFERROR(1 - PERCENTRANK(H:H,H417),0)</f>
        <v/>
      </c>
      <c r="O417" s="11">
        <f>IFERROR(PERCENTRANK(I:I,I417),0)</f>
        <v/>
      </c>
      <c r="P417" s="11">
        <f>IFERROR(1 - PERCENTRANK(J:J,J417),0)</f>
        <v/>
      </c>
      <c r="Q417" s="11">
        <f>IFERROR(PERCENTRANK(K:K,K417),0)</f>
        <v/>
      </c>
      <c r="R417" s="11">
        <f>L417*weight1+M417*weight2+N417*weight3+O417*weight4+P417*weight5+Q417*weight6</f>
        <v/>
      </c>
    </row>
    <row r="418" spans="1:18">
      <c r="A418" s="14">
        <f>RANK(R418,R:R)</f>
        <v/>
      </c>
      <c r="C418">
        <f>VLOOKUP(B418,'Input - companies list'!B:L,2,FALSE)</f>
        <v/>
      </c>
      <c r="D418">
        <f>VLOOKUP(B418,'Input - companies list'!B:L,11,FALSE)</f>
        <v/>
      </c>
      <c r="E418">
        <f>VLOOKUP(B418,'Input - companies list'!B:E,4,FALSE)</f>
        <v/>
      </c>
      <c r="F418" s="1">
        <f>SUMIFS('Input - target event report'!H:H,'Input - target event report'!B:B,B418,'Input - target event report'!D:D, "Private Investment")</f>
        <v/>
      </c>
      <c r="G418" s="30">
        <f>IF(I418&lt;2,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Investment"))/(I418-1))</f>
        <v/>
      </c>
      <c r="H41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8" s="30">
        <f>COUNTIFS('Input - target event report'!B:B,B418,'Input - target event report'!D:D, "Private Investment")</f>
        <v/>
      </c>
      <c r="J418">
        <f>INDEX('Input - companies list'!$1:$10000,MATCH(B418,'Input - companies list'!B:B,0),MATCH("Flow",'Input - companies list'!$1:$1,0 ))</f>
        <v/>
      </c>
      <c r="K418">
        <f>INDEX('Input - companies list'!$1:$10000,MATCH(B418,'Input - companies list'!B:B,0),MATCH("Inter-Cluster Connectivity",'Input - companies list'!$1:$1,0 ))</f>
        <v/>
      </c>
      <c r="L418" s="11">
        <f>IFERROR(PERCENTRANK(F:F,F418),0)</f>
        <v/>
      </c>
      <c r="M418" s="11">
        <f>IFERROR(1 - PERCENTRANK(G:G,G418),0)</f>
        <v/>
      </c>
      <c r="N418" s="11">
        <f>IFERROR(1 - PERCENTRANK(H:H,H418),0)</f>
        <v/>
      </c>
      <c r="O418" s="11">
        <f>IFERROR(PERCENTRANK(I:I,I418),0)</f>
        <v/>
      </c>
      <c r="P418" s="11">
        <f>IFERROR(1 - PERCENTRANK(J:J,J418),0)</f>
        <v/>
      </c>
      <c r="Q418" s="11">
        <f>IFERROR(PERCENTRANK(K:K,K418),0)</f>
        <v/>
      </c>
      <c r="R418" s="11">
        <f>L418*weight1+M418*weight2+N418*weight3+O418*weight4+P418*weight5+Q418*weight6</f>
        <v/>
      </c>
    </row>
    <row r="419" spans="1:18">
      <c r="A419" s="14">
        <f>RANK(R419,R:R)</f>
        <v/>
      </c>
      <c r="C419">
        <f>VLOOKUP(B419,'Input - companies list'!B:L,2,FALSE)</f>
        <v/>
      </c>
      <c r="D419">
        <f>VLOOKUP(B419,'Input - companies list'!B:L,11,FALSE)</f>
        <v/>
      </c>
      <c r="E419">
        <f>VLOOKUP(B419,'Input - companies list'!B:E,4,FALSE)</f>
        <v/>
      </c>
      <c r="F419" s="1">
        <f>SUMIFS('Input - target event report'!H:H,'Input - target event report'!B:B,B419,'Input - target event report'!D:D, "Private Investment")</f>
        <v/>
      </c>
      <c r="G419" s="30">
        <f>IF(I419&lt;2,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Investment"))/(I419-1))</f>
        <v/>
      </c>
      <c r="H41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19" s="30">
        <f>COUNTIFS('Input - target event report'!B:B,B419,'Input - target event report'!D:D, "Private Investment")</f>
        <v/>
      </c>
      <c r="J419">
        <f>INDEX('Input - companies list'!$1:$10000,MATCH(B419,'Input - companies list'!B:B,0),MATCH("Flow",'Input - companies list'!$1:$1,0 ))</f>
        <v/>
      </c>
      <c r="K419">
        <f>INDEX('Input - companies list'!$1:$10000,MATCH(B419,'Input - companies list'!B:B,0),MATCH("Inter-Cluster Connectivity",'Input - companies list'!$1:$1,0 ))</f>
        <v/>
      </c>
      <c r="L419" s="11">
        <f>IFERROR(PERCENTRANK(F:F,F419),0)</f>
        <v/>
      </c>
      <c r="M419" s="11">
        <f>IFERROR(1 - PERCENTRANK(G:G,G419),0)</f>
        <v/>
      </c>
      <c r="N419" s="11">
        <f>IFERROR(1 - PERCENTRANK(H:H,H419),0)</f>
        <v/>
      </c>
      <c r="O419" s="11">
        <f>IFERROR(PERCENTRANK(I:I,I419),0)</f>
        <v/>
      </c>
      <c r="P419" s="11">
        <f>IFERROR(1 - PERCENTRANK(J:J,J419),0)</f>
        <v/>
      </c>
      <c r="Q419" s="11">
        <f>IFERROR(PERCENTRANK(K:K,K419),0)</f>
        <v/>
      </c>
      <c r="R419" s="11">
        <f>L419*weight1+M419*weight2+N419*weight3+O419*weight4+P419*weight5+Q419*weight6</f>
        <v/>
      </c>
    </row>
    <row r="420" spans="1:18">
      <c r="A420" s="14">
        <f>RANK(R420,R:R)</f>
        <v/>
      </c>
      <c r="C420">
        <f>VLOOKUP(B420,'Input - companies list'!B:L,2,FALSE)</f>
        <v/>
      </c>
      <c r="D420">
        <f>VLOOKUP(B420,'Input - companies list'!B:L,11,FALSE)</f>
        <v/>
      </c>
      <c r="E420">
        <f>VLOOKUP(B420,'Input - companies list'!B:E,4,FALSE)</f>
        <v/>
      </c>
      <c r="F420" s="1">
        <f>SUMIFS('Input - target event report'!H:H,'Input - target event report'!B:B,B420,'Input - target event report'!D:D, "Private Investment")</f>
        <v/>
      </c>
      <c r="G420" s="30">
        <f>IF(I420&lt;2,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Investment"))/(I420-1))</f>
        <v/>
      </c>
      <c r="H42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0" s="30">
        <f>COUNTIFS('Input - target event report'!B:B,B420,'Input - target event report'!D:D, "Private Investment")</f>
        <v/>
      </c>
      <c r="J420">
        <f>INDEX('Input - companies list'!$1:$10000,MATCH(B420,'Input - companies list'!B:B,0),MATCH("Flow",'Input - companies list'!$1:$1,0 ))</f>
        <v/>
      </c>
      <c r="K420">
        <f>INDEX('Input - companies list'!$1:$10000,MATCH(B420,'Input - companies list'!B:B,0),MATCH("Inter-Cluster Connectivity",'Input - companies list'!$1:$1,0 ))</f>
        <v/>
      </c>
      <c r="L420" s="11">
        <f>IFERROR(PERCENTRANK(F:F,F420),0)</f>
        <v/>
      </c>
      <c r="M420" s="11">
        <f>IFERROR(1 - PERCENTRANK(G:G,G420),0)</f>
        <v/>
      </c>
      <c r="N420" s="11">
        <f>IFERROR(1 - PERCENTRANK(H:H,H420),0)</f>
        <v/>
      </c>
      <c r="O420" s="11">
        <f>IFERROR(PERCENTRANK(I:I,I420),0)</f>
        <v/>
      </c>
      <c r="P420" s="11">
        <f>IFERROR(1 - PERCENTRANK(J:J,J420),0)</f>
        <v/>
      </c>
      <c r="Q420" s="11">
        <f>IFERROR(PERCENTRANK(K:K,K420),0)</f>
        <v/>
      </c>
      <c r="R420" s="11">
        <f>L420*weight1+M420*weight2+N420*weight3+O420*weight4+P420*weight5+Q420*weight6</f>
        <v/>
      </c>
    </row>
    <row r="421" spans="1:18">
      <c r="A421" s="14">
        <f>RANK(R421,R:R)</f>
        <v/>
      </c>
      <c r="C421">
        <f>VLOOKUP(B421,'Input - companies list'!B:L,2,FALSE)</f>
        <v/>
      </c>
      <c r="D421">
        <f>VLOOKUP(B421,'Input - companies list'!B:L,11,FALSE)</f>
        <v/>
      </c>
      <c r="E421">
        <f>VLOOKUP(B421,'Input - companies list'!B:E,4,FALSE)</f>
        <v/>
      </c>
      <c r="F421" s="1">
        <f>SUMIFS('Input - target event report'!H:H,'Input - target event report'!B:B,B421,'Input - target event report'!D:D, "Private Investment")</f>
        <v/>
      </c>
      <c r="G421" s="30">
        <f>IF(I421&lt;2,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Investment"))/(I421-1))</f>
        <v/>
      </c>
      <c r="H42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1" s="30">
        <f>COUNTIFS('Input - target event report'!B:B,B421,'Input - target event report'!D:D, "Private Investment")</f>
        <v/>
      </c>
      <c r="J421">
        <f>INDEX('Input - companies list'!$1:$10000,MATCH(B421,'Input - companies list'!B:B,0),MATCH("Flow",'Input - companies list'!$1:$1,0 ))</f>
        <v/>
      </c>
      <c r="K421">
        <f>INDEX('Input - companies list'!$1:$10000,MATCH(B421,'Input - companies list'!B:B,0),MATCH("Inter-Cluster Connectivity",'Input - companies list'!$1:$1,0 ))</f>
        <v/>
      </c>
      <c r="L421" s="11">
        <f>IFERROR(PERCENTRANK(F:F,F421),0)</f>
        <v/>
      </c>
      <c r="M421" s="11">
        <f>IFERROR(1 - PERCENTRANK(G:G,G421),0)</f>
        <v/>
      </c>
      <c r="N421" s="11">
        <f>IFERROR(1 - PERCENTRANK(H:H,H421),0)</f>
        <v/>
      </c>
      <c r="O421" s="11">
        <f>IFERROR(PERCENTRANK(I:I,I421),0)</f>
        <v/>
      </c>
      <c r="P421" s="11">
        <f>IFERROR(1 - PERCENTRANK(J:J,J421),0)</f>
        <v/>
      </c>
      <c r="Q421" s="11">
        <f>IFERROR(PERCENTRANK(K:K,K421),0)</f>
        <v/>
      </c>
      <c r="R421" s="11">
        <f>L421*weight1+M421*weight2+N421*weight3+O421*weight4+P421*weight5+Q421*weight6</f>
        <v/>
      </c>
    </row>
    <row r="422" spans="1:18">
      <c r="A422" s="14">
        <f>RANK(R422,R:R)</f>
        <v/>
      </c>
      <c r="C422">
        <f>VLOOKUP(B422,'Input - companies list'!B:L,2,FALSE)</f>
        <v/>
      </c>
      <c r="D422">
        <f>VLOOKUP(B422,'Input - companies list'!B:L,11,FALSE)</f>
        <v/>
      </c>
      <c r="E422">
        <f>VLOOKUP(B422,'Input - companies list'!B:E,4,FALSE)</f>
        <v/>
      </c>
      <c r="F422" s="1">
        <f>SUMIFS('Input - target event report'!H:H,'Input - target event report'!B:B,B422,'Input - target event report'!D:D, "Private Investment")</f>
        <v/>
      </c>
      <c r="G422" s="30">
        <f>IF(I422&lt;2,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Investment"))/(I422-1))</f>
        <v/>
      </c>
      <c r="H42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2" s="30">
        <f>COUNTIFS('Input - target event report'!B:B,B422,'Input - target event report'!D:D, "Private Investment")</f>
        <v/>
      </c>
      <c r="J422">
        <f>INDEX('Input - companies list'!$1:$10000,MATCH(B422,'Input - companies list'!B:B,0),MATCH("Flow",'Input - companies list'!$1:$1,0 ))</f>
        <v/>
      </c>
      <c r="K422">
        <f>INDEX('Input - companies list'!$1:$10000,MATCH(B422,'Input - companies list'!B:B,0),MATCH("Inter-Cluster Connectivity",'Input - companies list'!$1:$1,0 ))</f>
        <v/>
      </c>
      <c r="L422" s="11">
        <f>IFERROR(PERCENTRANK(F:F,F422),0)</f>
        <v/>
      </c>
      <c r="M422" s="11">
        <f>IFERROR(1 - PERCENTRANK(G:G,G422),0)</f>
        <v/>
      </c>
      <c r="N422" s="11">
        <f>IFERROR(1 - PERCENTRANK(H:H,H422),0)</f>
        <v/>
      </c>
      <c r="O422" s="11">
        <f>IFERROR(PERCENTRANK(I:I,I422),0)</f>
        <v/>
      </c>
      <c r="P422" s="11">
        <f>IFERROR(1 - PERCENTRANK(J:J,J422),0)</f>
        <v/>
      </c>
      <c r="Q422" s="11">
        <f>IFERROR(PERCENTRANK(K:K,K422),0)</f>
        <v/>
      </c>
      <c r="R422" s="11">
        <f>L422*weight1+M422*weight2+N422*weight3+O422*weight4+P422*weight5+Q422*weight6</f>
        <v/>
      </c>
    </row>
    <row r="423" spans="1:18">
      <c r="A423" s="14">
        <f>RANK(R423,R:R)</f>
        <v/>
      </c>
      <c r="C423">
        <f>VLOOKUP(B423,'Input - companies list'!B:L,2,FALSE)</f>
        <v/>
      </c>
      <c r="D423">
        <f>VLOOKUP(B423,'Input - companies list'!B:L,11,FALSE)</f>
        <v/>
      </c>
      <c r="E423">
        <f>VLOOKUP(B423,'Input - companies list'!B:E,4,FALSE)</f>
        <v/>
      </c>
      <c r="F423" s="1">
        <f>SUMIFS('Input - target event report'!H:H,'Input - target event report'!B:B,B423,'Input - target event report'!D:D, "Private Investment")</f>
        <v/>
      </c>
      <c r="G423" s="30">
        <f>IF(I423&lt;2,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Investment"))/(I423-1))</f>
        <v/>
      </c>
      <c r="H42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3" s="30">
        <f>COUNTIFS('Input - target event report'!B:B,B423,'Input - target event report'!D:D, "Private Investment")</f>
        <v/>
      </c>
      <c r="J423">
        <f>INDEX('Input - companies list'!$1:$10000,MATCH(B423,'Input - companies list'!B:B,0),MATCH("Flow",'Input - companies list'!$1:$1,0 ))</f>
        <v/>
      </c>
      <c r="K423">
        <f>INDEX('Input - companies list'!$1:$10000,MATCH(B423,'Input - companies list'!B:B,0),MATCH("Inter-Cluster Connectivity",'Input - companies list'!$1:$1,0 ))</f>
        <v/>
      </c>
      <c r="L423" s="11">
        <f>IFERROR(PERCENTRANK(F:F,F423),0)</f>
        <v/>
      </c>
      <c r="M423" s="11">
        <f>IFERROR(1 - PERCENTRANK(G:G,G423),0)</f>
        <v/>
      </c>
      <c r="N423" s="11">
        <f>IFERROR(1 - PERCENTRANK(H:H,H423),0)</f>
        <v/>
      </c>
      <c r="O423" s="11">
        <f>IFERROR(PERCENTRANK(I:I,I423),0)</f>
        <v/>
      </c>
      <c r="P423" s="11">
        <f>IFERROR(1 - PERCENTRANK(J:J,J423),0)</f>
        <v/>
      </c>
      <c r="Q423" s="11">
        <f>IFERROR(PERCENTRANK(K:K,K423),0)</f>
        <v/>
      </c>
      <c r="R423" s="11">
        <f>L423*weight1+M423*weight2+N423*weight3+O423*weight4+P423*weight5+Q423*weight6</f>
        <v/>
      </c>
    </row>
    <row r="424" spans="1:18">
      <c r="A424" s="14">
        <f>RANK(R424,R:R)</f>
        <v/>
      </c>
      <c r="C424">
        <f>VLOOKUP(B424,'Input - companies list'!B:L,2,FALSE)</f>
        <v/>
      </c>
      <c r="D424">
        <f>VLOOKUP(B424,'Input - companies list'!B:L,11,FALSE)</f>
        <v/>
      </c>
      <c r="E424">
        <f>VLOOKUP(B424,'Input - companies list'!B:E,4,FALSE)</f>
        <v/>
      </c>
      <c r="F424" s="1">
        <f>SUMIFS('Input - target event report'!H:H,'Input - target event report'!B:B,B424,'Input - target event report'!D:D, "Private Investment")</f>
        <v/>
      </c>
      <c r="G424" s="30">
        <f>IF(I424&lt;2,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Investment"))/(I424-1))</f>
        <v/>
      </c>
      <c r="H42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4" s="30">
        <f>COUNTIFS('Input - target event report'!B:B,B424,'Input - target event report'!D:D, "Private Investment")</f>
        <v/>
      </c>
      <c r="J424">
        <f>INDEX('Input - companies list'!$1:$10000,MATCH(B424,'Input - companies list'!B:B,0),MATCH("Flow",'Input - companies list'!$1:$1,0 ))</f>
        <v/>
      </c>
      <c r="K424">
        <f>INDEX('Input - companies list'!$1:$10000,MATCH(B424,'Input - companies list'!B:B,0),MATCH("Inter-Cluster Connectivity",'Input - companies list'!$1:$1,0 ))</f>
        <v/>
      </c>
      <c r="L424" s="11">
        <f>IFERROR(PERCENTRANK(F:F,F424),0)</f>
        <v/>
      </c>
      <c r="M424" s="11">
        <f>IFERROR(1 - PERCENTRANK(G:G,G424),0)</f>
        <v/>
      </c>
      <c r="N424" s="11">
        <f>IFERROR(1 - PERCENTRANK(H:H,H424),0)</f>
        <v/>
      </c>
      <c r="O424" s="11">
        <f>IFERROR(PERCENTRANK(I:I,I424),0)</f>
        <v/>
      </c>
      <c r="P424" s="11">
        <f>IFERROR(1 - PERCENTRANK(J:J,J424),0)</f>
        <v/>
      </c>
      <c r="Q424" s="11">
        <f>IFERROR(PERCENTRANK(K:K,K424),0)</f>
        <v/>
      </c>
      <c r="R424" s="11">
        <f>L424*weight1+M424*weight2+N424*weight3+O424*weight4+P424*weight5+Q424*weight6</f>
        <v/>
      </c>
    </row>
    <row r="425" spans="1:18">
      <c r="A425" s="14">
        <f>RANK(R425,R:R)</f>
        <v/>
      </c>
      <c r="C425">
        <f>VLOOKUP(B425,'Input - companies list'!B:L,2,FALSE)</f>
        <v/>
      </c>
      <c r="D425">
        <f>VLOOKUP(B425,'Input - companies list'!B:L,11,FALSE)</f>
        <v/>
      </c>
      <c r="E425">
        <f>VLOOKUP(B425,'Input - companies list'!B:E,4,FALSE)</f>
        <v/>
      </c>
      <c r="F425" s="1">
        <f>SUMIFS('Input - target event report'!H:H,'Input - target event report'!B:B,B425,'Input - target event report'!D:D, "Private Investment")</f>
        <v/>
      </c>
      <c r="G425" s="30">
        <f>IF(I425&lt;2,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Investment"))/(I425-1))</f>
        <v/>
      </c>
      <c r="H42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5" s="30">
        <f>COUNTIFS('Input - target event report'!B:B,B425,'Input - target event report'!D:D, "Private Investment")</f>
        <v/>
      </c>
      <c r="J425">
        <f>INDEX('Input - companies list'!$1:$10000,MATCH(B425,'Input - companies list'!B:B,0),MATCH("Flow",'Input - companies list'!$1:$1,0 ))</f>
        <v/>
      </c>
      <c r="K425">
        <f>INDEX('Input - companies list'!$1:$10000,MATCH(B425,'Input - companies list'!B:B,0),MATCH("Inter-Cluster Connectivity",'Input - companies list'!$1:$1,0 ))</f>
        <v/>
      </c>
      <c r="L425" s="11">
        <f>IFERROR(PERCENTRANK(F:F,F425),0)</f>
        <v/>
      </c>
      <c r="M425" s="11">
        <f>IFERROR(1 - PERCENTRANK(G:G,G425),0)</f>
        <v/>
      </c>
      <c r="N425" s="11">
        <f>IFERROR(1 - PERCENTRANK(H:H,H425),0)</f>
        <v/>
      </c>
      <c r="O425" s="11">
        <f>IFERROR(PERCENTRANK(I:I,I425),0)</f>
        <v/>
      </c>
      <c r="P425" s="11">
        <f>IFERROR(1 - PERCENTRANK(J:J,J425),0)</f>
        <v/>
      </c>
      <c r="Q425" s="11">
        <f>IFERROR(PERCENTRANK(K:K,K425),0)</f>
        <v/>
      </c>
      <c r="R425" s="11">
        <f>L425*weight1+M425*weight2+N425*weight3+O425*weight4+P425*weight5+Q425*weight6</f>
        <v/>
      </c>
    </row>
    <row r="426" spans="1:18">
      <c r="A426" s="14">
        <f>RANK(R426,R:R)</f>
        <v/>
      </c>
      <c r="C426">
        <f>VLOOKUP(B426,'Input - companies list'!B:L,2,FALSE)</f>
        <v/>
      </c>
      <c r="D426">
        <f>VLOOKUP(B426,'Input - companies list'!B:L,11,FALSE)</f>
        <v/>
      </c>
      <c r="E426">
        <f>VLOOKUP(B426,'Input - companies list'!B:E,4,FALSE)</f>
        <v/>
      </c>
      <c r="F426" s="1">
        <f>SUMIFS('Input - target event report'!H:H,'Input - target event report'!B:B,B426,'Input - target event report'!D:D, "Private Investment")</f>
        <v/>
      </c>
      <c r="G426" s="30">
        <f>IF(I426&lt;2,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Investment"))/(I426-1))</f>
        <v/>
      </c>
      <c r="H42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6" s="30">
        <f>COUNTIFS('Input - target event report'!B:B,B426,'Input - target event report'!D:D, "Private Investment")</f>
        <v/>
      </c>
      <c r="J426">
        <f>INDEX('Input - companies list'!$1:$10000,MATCH(B426,'Input - companies list'!B:B,0),MATCH("Flow",'Input - companies list'!$1:$1,0 ))</f>
        <v/>
      </c>
      <c r="K426">
        <f>INDEX('Input - companies list'!$1:$10000,MATCH(B426,'Input - companies list'!B:B,0),MATCH("Inter-Cluster Connectivity",'Input - companies list'!$1:$1,0 ))</f>
        <v/>
      </c>
      <c r="L426" s="11">
        <f>IFERROR(PERCENTRANK(F:F,F426),0)</f>
        <v/>
      </c>
      <c r="M426" s="11">
        <f>IFERROR(1 - PERCENTRANK(G:G,G426),0)</f>
        <v/>
      </c>
      <c r="N426" s="11">
        <f>IFERROR(1 - PERCENTRANK(H:H,H426),0)</f>
        <v/>
      </c>
      <c r="O426" s="11">
        <f>IFERROR(PERCENTRANK(I:I,I426),0)</f>
        <v/>
      </c>
      <c r="P426" s="11">
        <f>IFERROR(1 - PERCENTRANK(J:J,J426),0)</f>
        <v/>
      </c>
      <c r="Q426" s="11">
        <f>IFERROR(PERCENTRANK(K:K,K426),0)</f>
        <v/>
      </c>
      <c r="R426" s="11">
        <f>L426*weight1+M426*weight2+N426*weight3+O426*weight4+P426*weight5+Q426*weight6</f>
        <v/>
      </c>
    </row>
    <row r="427" spans="1:18">
      <c r="A427" s="14">
        <f>RANK(R427,R:R)</f>
        <v/>
      </c>
      <c r="C427">
        <f>VLOOKUP(B427,'Input - companies list'!B:L,2,FALSE)</f>
        <v/>
      </c>
      <c r="D427">
        <f>VLOOKUP(B427,'Input - companies list'!B:L,11,FALSE)</f>
        <v/>
      </c>
      <c r="E427">
        <f>VLOOKUP(B427,'Input - companies list'!B:E,4,FALSE)</f>
        <v/>
      </c>
      <c r="F427" s="1">
        <f>SUMIFS('Input - target event report'!H:H,'Input - target event report'!B:B,B427,'Input - target event report'!D:D, "Private Investment")</f>
        <v/>
      </c>
      <c r="G427" s="30">
        <f>IF(I427&lt;2,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Investment"))/(I427-1))</f>
        <v/>
      </c>
      <c r="H42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7" s="30">
        <f>COUNTIFS('Input - target event report'!B:B,B427,'Input - target event report'!D:D, "Private Investment")</f>
        <v/>
      </c>
      <c r="J427">
        <f>INDEX('Input - companies list'!$1:$10000,MATCH(B427,'Input - companies list'!B:B,0),MATCH("Flow",'Input - companies list'!$1:$1,0 ))</f>
        <v/>
      </c>
      <c r="K427">
        <f>INDEX('Input - companies list'!$1:$10000,MATCH(B427,'Input - companies list'!B:B,0),MATCH("Inter-Cluster Connectivity",'Input - companies list'!$1:$1,0 ))</f>
        <v/>
      </c>
      <c r="L427" s="11">
        <f>IFERROR(PERCENTRANK(F:F,F427),0)</f>
        <v/>
      </c>
      <c r="M427" s="11">
        <f>IFERROR(1 - PERCENTRANK(G:G,G427),0)</f>
        <v/>
      </c>
      <c r="N427" s="11">
        <f>IFERROR(1 - PERCENTRANK(H:H,H427),0)</f>
        <v/>
      </c>
      <c r="O427" s="11">
        <f>IFERROR(PERCENTRANK(I:I,I427),0)</f>
        <v/>
      </c>
      <c r="P427" s="11">
        <f>IFERROR(1 - PERCENTRANK(J:J,J427),0)</f>
        <v/>
      </c>
      <c r="Q427" s="11">
        <f>IFERROR(PERCENTRANK(K:K,K427),0)</f>
        <v/>
      </c>
      <c r="R427" s="11">
        <f>L427*weight1+M427*weight2+N427*weight3+O427*weight4+P427*weight5+Q427*weight6</f>
        <v/>
      </c>
    </row>
    <row r="428" spans="1:18">
      <c r="A428" s="14">
        <f>RANK(R428,R:R)</f>
        <v/>
      </c>
      <c r="C428">
        <f>VLOOKUP(B428,'Input - companies list'!B:L,2,FALSE)</f>
        <v/>
      </c>
      <c r="D428">
        <f>VLOOKUP(B428,'Input - companies list'!B:L,11,FALSE)</f>
        <v/>
      </c>
      <c r="E428">
        <f>VLOOKUP(B428,'Input - companies list'!B:E,4,FALSE)</f>
        <v/>
      </c>
      <c r="F428" s="1">
        <f>SUMIFS('Input - target event report'!H:H,'Input - target event report'!B:B,B428,'Input - target event report'!D:D, "Private Investment")</f>
        <v/>
      </c>
      <c r="G428" s="30">
        <f>IF(I428&lt;2,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Investment"))/(I428-1))</f>
        <v/>
      </c>
      <c r="H42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8" s="30">
        <f>COUNTIFS('Input - target event report'!B:B,B428,'Input - target event report'!D:D, "Private Investment")</f>
        <v/>
      </c>
      <c r="J428">
        <f>INDEX('Input - companies list'!$1:$10000,MATCH(B428,'Input - companies list'!B:B,0),MATCH("Flow",'Input - companies list'!$1:$1,0 ))</f>
        <v/>
      </c>
      <c r="K428">
        <f>INDEX('Input - companies list'!$1:$10000,MATCH(B428,'Input - companies list'!B:B,0),MATCH("Inter-Cluster Connectivity",'Input - companies list'!$1:$1,0 ))</f>
        <v/>
      </c>
      <c r="L428" s="11">
        <f>IFERROR(PERCENTRANK(F:F,F428),0)</f>
        <v/>
      </c>
      <c r="M428" s="11">
        <f>IFERROR(1 - PERCENTRANK(G:G,G428),0)</f>
        <v/>
      </c>
      <c r="N428" s="11">
        <f>IFERROR(1 - PERCENTRANK(H:H,H428),0)</f>
        <v/>
      </c>
      <c r="O428" s="11">
        <f>IFERROR(PERCENTRANK(I:I,I428),0)</f>
        <v/>
      </c>
      <c r="P428" s="11">
        <f>IFERROR(1 - PERCENTRANK(J:J,J428),0)</f>
        <v/>
      </c>
      <c r="Q428" s="11">
        <f>IFERROR(PERCENTRANK(K:K,K428),0)</f>
        <v/>
      </c>
      <c r="R428" s="11">
        <f>L428*weight1+M428*weight2+N428*weight3+O428*weight4+P428*weight5+Q428*weight6</f>
        <v/>
      </c>
    </row>
    <row r="429" spans="1:18">
      <c r="A429" s="14">
        <f>RANK(R429,R:R)</f>
        <v/>
      </c>
      <c r="C429">
        <f>VLOOKUP(B429,'Input - companies list'!B:L,2,FALSE)</f>
        <v/>
      </c>
      <c r="D429">
        <f>VLOOKUP(B429,'Input - companies list'!B:L,11,FALSE)</f>
        <v/>
      </c>
      <c r="E429">
        <f>VLOOKUP(B429,'Input - companies list'!B:E,4,FALSE)</f>
        <v/>
      </c>
      <c r="F429" s="1">
        <f>SUMIFS('Input - target event report'!H:H,'Input - target event report'!B:B,B429,'Input - target event report'!D:D, "Private Investment")</f>
        <v/>
      </c>
      <c r="G429" s="30">
        <f>IF(I429&lt;2,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Investment"))/(I429-1))</f>
        <v/>
      </c>
      <c r="H42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29" s="30">
        <f>COUNTIFS('Input - target event report'!B:B,B429,'Input - target event report'!D:D, "Private Investment")</f>
        <v/>
      </c>
      <c r="J429">
        <f>INDEX('Input - companies list'!$1:$10000,MATCH(B429,'Input - companies list'!B:B,0),MATCH("Flow",'Input - companies list'!$1:$1,0 ))</f>
        <v/>
      </c>
      <c r="K429">
        <f>INDEX('Input - companies list'!$1:$10000,MATCH(B429,'Input - companies list'!B:B,0),MATCH("Inter-Cluster Connectivity",'Input - companies list'!$1:$1,0 ))</f>
        <v/>
      </c>
      <c r="L429" s="11">
        <f>IFERROR(PERCENTRANK(F:F,F429),0)</f>
        <v/>
      </c>
      <c r="M429" s="11">
        <f>IFERROR(1 - PERCENTRANK(G:G,G429),0)</f>
        <v/>
      </c>
      <c r="N429" s="11">
        <f>IFERROR(1 - PERCENTRANK(H:H,H429),0)</f>
        <v/>
      </c>
      <c r="O429" s="11">
        <f>IFERROR(PERCENTRANK(I:I,I429),0)</f>
        <v/>
      </c>
      <c r="P429" s="11">
        <f>IFERROR(1 - PERCENTRANK(J:J,J429),0)</f>
        <v/>
      </c>
      <c r="Q429" s="11">
        <f>IFERROR(PERCENTRANK(K:K,K429),0)</f>
        <v/>
      </c>
      <c r="R429" s="11">
        <f>L429*weight1+M429*weight2+N429*weight3+O429*weight4+P429*weight5+Q429*weight6</f>
        <v/>
      </c>
    </row>
    <row r="430" spans="1:18">
      <c r="A430" s="14">
        <f>RANK(R430,R:R)</f>
        <v/>
      </c>
      <c r="B430" s="2" t="n"/>
      <c r="C430">
        <f>VLOOKUP(B430,'Input - companies list'!B:L,2,FALSE)</f>
        <v/>
      </c>
      <c r="D430">
        <f>VLOOKUP(B430,'Input - companies list'!B:L,11,FALSE)</f>
        <v/>
      </c>
      <c r="E430">
        <f>VLOOKUP(B430,'Input - companies list'!B:E,4,FALSE)</f>
        <v/>
      </c>
      <c r="F430" s="1">
        <f>SUMIFS('Input - target event report'!H:H,'Input - target event report'!B:B,B430,'Input - target event report'!D:D, "Private Investment")</f>
        <v/>
      </c>
      <c r="G430" s="30">
        <f>IF(I430&lt;2,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Investment"))/(I430-1))</f>
        <v/>
      </c>
      <c r="H43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0" s="30">
        <f>COUNTIFS('Input - target event report'!B:B,B430,'Input - target event report'!D:D, "Private Investment")</f>
        <v/>
      </c>
      <c r="J430">
        <f>INDEX('Input - companies list'!$1:$10000,MATCH(B430,'Input - companies list'!B:B,0),MATCH("Flow",'Input - companies list'!$1:$1,0 ))</f>
        <v/>
      </c>
      <c r="K430">
        <f>INDEX('Input - companies list'!$1:$10000,MATCH(B430,'Input - companies list'!B:B,0),MATCH("Inter-Cluster Connectivity",'Input - companies list'!$1:$1,0 ))</f>
        <v/>
      </c>
      <c r="L430" s="11">
        <f>IFERROR(PERCENTRANK(F:F,F430),0)</f>
        <v/>
      </c>
      <c r="M430" s="11">
        <f>IFERROR(1 - PERCENTRANK(G:G,G430),0)</f>
        <v/>
      </c>
      <c r="N430" s="11">
        <f>IFERROR(1 - PERCENTRANK(H:H,H430),0)</f>
        <v/>
      </c>
      <c r="O430" s="11">
        <f>IFERROR(PERCENTRANK(I:I,I430),0)</f>
        <v/>
      </c>
      <c r="P430" s="11">
        <f>IFERROR(1 - PERCENTRANK(J:J,J430),0)</f>
        <v/>
      </c>
      <c r="Q430" s="11">
        <f>IFERROR(PERCENTRANK(K:K,K430),0)</f>
        <v/>
      </c>
      <c r="R430" s="11">
        <f>L430*weight1+M430*weight2+N430*weight3+O430*weight4+P430*weight5+Q430*weight6</f>
        <v/>
      </c>
    </row>
    <row r="431" spans="1:18">
      <c r="A431" s="14">
        <f>RANK(R431,R:R)</f>
        <v/>
      </c>
      <c r="C431">
        <f>VLOOKUP(B431,'Input - companies list'!B:L,2,FALSE)</f>
        <v/>
      </c>
      <c r="D431">
        <f>VLOOKUP(B431,'Input - companies list'!B:L,11,FALSE)</f>
        <v/>
      </c>
      <c r="E431">
        <f>VLOOKUP(B431,'Input - companies list'!B:E,4,FALSE)</f>
        <v/>
      </c>
      <c r="F431" s="1">
        <f>SUMIFS('Input - target event report'!H:H,'Input - target event report'!B:B,B431,'Input - target event report'!D:D, "Private Investment")</f>
        <v/>
      </c>
      <c r="G431" s="30">
        <f>IF(I431&lt;2,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Investment"))/(I431-1))</f>
        <v/>
      </c>
      <c r="H43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1" s="30">
        <f>COUNTIFS('Input - target event report'!B:B,B431,'Input - target event report'!D:D, "Private Investment")</f>
        <v/>
      </c>
      <c r="J431">
        <f>INDEX('Input - companies list'!$1:$10000,MATCH(B431,'Input - companies list'!B:B,0),MATCH("Flow",'Input - companies list'!$1:$1,0 ))</f>
        <v/>
      </c>
      <c r="K431">
        <f>INDEX('Input - companies list'!$1:$10000,MATCH(B431,'Input - companies list'!B:B,0),MATCH("Inter-Cluster Connectivity",'Input - companies list'!$1:$1,0 ))</f>
        <v/>
      </c>
      <c r="L431" s="11">
        <f>IFERROR(PERCENTRANK(F:F,F431),0)</f>
        <v/>
      </c>
      <c r="M431" s="11">
        <f>IFERROR(1 - PERCENTRANK(G:G,G431),0)</f>
        <v/>
      </c>
      <c r="N431" s="11">
        <f>IFERROR(1 - PERCENTRANK(H:H,H431),0)</f>
        <v/>
      </c>
      <c r="O431" s="11">
        <f>IFERROR(PERCENTRANK(I:I,I431),0)</f>
        <v/>
      </c>
      <c r="P431" s="11">
        <f>IFERROR(1 - PERCENTRANK(J:J,J431),0)</f>
        <v/>
      </c>
      <c r="Q431" s="11">
        <f>IFERROR(PERCENTRANK(K:K,K431),0)</f>
        <v/>
      </c>
      <c r="R431" s="11">
        <f>L431*weight1+M431*weight2+N431*weight3+O431*weight4+P431*weight5+Q431*weight6</f>
        <v/>
      </c>
    </row>
    <row r="432" spans="1:18">
      <c r="A432" s="14">
        <f>RANK(R432,R:R)</f>
        <v/>
      </c>
      <c r="C432">
        <f>VLOOKUP(B432,'Input - companies list'!B:L,2,FALSE)</f>
        <v/>
      </c>
      <c r="D432">
        <f>VLOOKUP(B432,'Input - companies list'!B:L,11,FALSE)</f>
        <v/>
      </c>
      <c r="E432">
        <f>VLOOKUP(B432,'Input - companies list'!B:E,4,FALSE)</f>
        <v/>
      </c>
      <c r="F432" s="1">
        <f>SUMIFS('Input - target event report'!H:H,'Input - target event report'!B:B,B432,'Input - target event report'!D:D, "Private Investment")</f>
        <v/>
      </c>
      <c r="G432" s="30">
        <f>IF(I432&lt;2,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Investment"))/(I432-1))</f>
        <v/>
      </c>
      <c r="H43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2" s="30">
        <f>COUNTIFS('Input - target event report'!B:B,B432,'Input - target event report'!D:D, "Private Investment")</f>
        <v/>
      </c>
      <c r="J432">
        <f>INDEX('Input - companies list'!$1:$10000,MATCH(B432,'Input - companies list'!B:B,0),MATCH("Flow",'Input - companies list'!$1:$1,0 ))</f>
        <v/>
      </c>
      <c r="K432">
        <f>INDEX('Input - companies list'!$1:$10000,MATCH(B432,'Input - companies list'!B:B,0),MATCH("Inter-Cluster Connectivity",'Input - companies list'!$1:$1,0 ))</f>
        <v/>
      </c>
      <c r="L432" s="11">
        <f>IFERROR(PERCENTRANK(F:F,F432),0)</f>
        <v/>
      </c>
      <c r="M432" s="11">
        <f>IFERROR(1 - PERCENTRANK(G:G,G432),0)</f>
        <v/>
      </c>
      <c r="N432" s="11">
        <f>IFERROR(1 - PERCENTRANK(H:H,H432),0)</f>
        <v/>
      </c>
      <c r="O432" s="11">
        <f>IFERROR(PERCENTRANK(I:I,I432),0)</f>
        <v/>
      </c>
      <c r="P432" s="11">
        <f>IFERROR(1 - PERCENTRANK(J:J,J432),0)</f>
        <v/>
      </c>
      <c r="Q432" s="11">
        <f>IFERROR(PERCENTRANK(K:K,K432),0)</f>
        <v/>
      </c>
      <c r="R432" s="11">
        <f>L432*weight1+M432*weight2+N432*weight3+O432*weight4+P432*weight5+Q432*weight6</f>
        <v/>
      </c>
    </row>
    <row r="433" spans="1:18">
      <c r="A433" s="14">
        <f>RANK(R433,R:R)</f>
        <v/>
      </c>
      <c r="C433">
        <f>VLOOKUP(B433,'Input - companies list'!B:L,2,FALSE)</f>
        <v/>
      </c>
      <c r="D433">
        <f>VLOOKUP(B433,'Input - companies list'!B:L,11,FALSE)</f>
        <v/>
      </c>
      <c r="E433">
        <f>VLOOKUP(B433,'Input - companies list'!B:E,4,FALSE)</f>
        <v/>
      </c>
      <c r="F433" s="1">
        <f>SUMIFS('Input - target event report'!H:H,'Input - target event report'!B:B,B433,'Input - target event report'!D:D, "Private Investment")</f>
        <v/>
      </c>
      <c r="G433" s="30">
        <f>IF(I433&lt;2,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Investment"))/(I433-1))</f>
        <v/>
      </c>
      <c r="H43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3" s="30">
        <f>COUNTIFS('Input - target event report'!B:B,B433,'Input - target event report'!D:D, "Private Investment")</f>
        <v/>
      </c>
      <c r="J433">
        <f>INDEX('Input - companies list'!$1:$10000,MATCH(B433,'Input - companies list'!B:B,0),MATCH("Flow",'Input - companies list'!$1:$1,0 ))</f>
        <v/>
      </c>
      <c r="K433">
        <f>INDEX('Input - companies list'!$1:$10000,MATCH(B433,'Input - companies list'!B:B,0),MATCH("Inter-Cluster Connectivity",'Input - companies list'!$1:$1,0 ))</f>
        <v/>
      </c>
      <c r="L433" s="11">
        <f>IFERROR(PERCENTRANK(F:F,F433),0)</f>
        <v/>
      </c>
      <c r="M433" s="11">
        <f>IFERROR(1 - PERCENTRANK(G:G,G433),0)</f>
        <v/>
      </c>
      <c r="N433" s="11">
        <f>IFERROR(1 - PERCENTRANK(H:H,H433),0)</f>
        <v/>
      </c>
      <c r="O433" s="11">
        <f>IFERROR(PERCENTRANK(I:I,I433),0)</f>
        <v/>
      </c>
      <c r="P433" s="11">
        <f>IFERROR(1 - PERCENTRANK(J:J,J433),0)</f>
        <v/>
      </c>
      <c r="Q433" s="11">
        <f>IFERROR(PERCENTRANK(K:K,K433),0)</f>
        <v/>
      </c>
      <c r="R433" s="11">
        <f>L433*weight1+M433*weight2+N433*weight3+O433*weight4+P433*weight5+Q433*weight6</f>
        <v/>
      </c>
    </row>
    <row r="434" spans="1:18">
      <c r="A434" s="14">
        <f>RANK(R434,R:R)</f>
        <v/>
      </c>
      <c r="C434">
        <f>VLOOKUP(B434,'Input - companies list'!B:L,2,FALSE)</f>
        <v/>
      </c>
      <c r="D434">
        <f>VLOOKUP(B434,'Input - companies list'!B:L,11,FALSE)</f>
        <v/>
      </c>
      <c r="E434">
        <f>VLOOKUP(B434,'Input - companies list'!B:E,4,FALSE)</f>
        <v/>
      </c>
      <c r="F434" s="1">
        <f>SUMIFS('Input - target event report'!H:H,'Input - target event report'!B:B,B434,'Input - target event report'!D:D, "Private Investment")</f>
        <v/>
      </c>
      <c r="G434" s="30">
        <f>IF(I434&lt;2,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Investment"))/(I434-1))</f>
        <v/>
      </c>
      <c r="H43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4" s="30">
        <f>COUNTIFS('Input - target event report'!B:B,B434,'Input - target event report'!D:D, "Private Investment")</f>
        <v/>
      </c>
      <c r="J434">
        <f>INDEX('Input - companies list'!$1:$10000,MATCH(B434,'Input - companies list'!B:B,0),MATCH("Flow",'Input - companies list'!$1:$1,0 ))</f>
        <v/>
      </c>
      <c r="K434">
        <f>INDEX('Input - companies list'!$1:$10000,MATCH(B434,'Input - companies list'!B:B,0),MATCH("Inter-Cluster Connectivity",'Input - companies list'!$1:$1,0 ))</f>
        <v/>
      </c>
      <c r="L434" s="11">
        <f>IFERROR(PERCENTRANK(F:F,F434),0)</f>
        <v/>
      </c>
      <c r="M434" s="11">
        <f>IFERROR(1 - PERCENTRANK(G:G,G434),0)</f>
        <v/>
      </c>
      <c r="N434" s="11">
        <f>IFERROR(1 - PERCENTRANK(H:H,H434),0)</f>
        <v/>
      </c>
      <c r="O434" s="11">
        <f>IFERROR(PERCENTRANK(I:I,I434),0)</f>
        <v/>
      </c>
      <c r="P434" s="11">
        <f>IFERROR(1 - PERCENTRANK(J:J,J434),0)</f>
        <v/>
      </c>
      <c r="Q434" s="11">
        <f>IFERROR(PERCENTRANK(K:K,K434),0)</f>
        <v/>
      </c>
      <c r="R434" s="11">
        <f>L434*weight1+M434*weight2+N434*weight3+O434*weight4+P434*weight5+Q434*weight6</f>
        <v/>
      </c>
    </row>
    <row r="435" spans="1:18">
      <c r="A435" s="14">
        <f>RANK(R435,R:R)</f>
        <v/>
      </c>
      <c r="C435">
        <f>VLOOKUP(B435,'Input - companies list'!B:L,2,FALSE)</f>
        <v/>
      </c>
      <c r="D435">
        <f>VLOOKUP(B435,'Input - companies list'!B:L,11,FALSE)</f>
        <v/>
      </c>
      <c r="E435">
        <f>VLOOKUP(B435,'Input - companies list'!B:E,4,FALSE)</f>
        <v/>
      </c>
      <c r="F435" s="1">
        <f>SUMIFS('Input - target event report'!H:H,'Input - target event report'!B:B,B435,'Input - target event report'!D:D, "Private Investment")</f>
        <v/>
      </c>
      <c r="G435" s="30">
        <f>IF(I435&lt;2,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Investment"))/(I435-1))</f>
        <v/>
      </c>
      <c r="H43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5" s="30">
        <f>COUNTIFS('Input - target event report'!B:B,B435,'Input - target event report'!D:D, "Private Investment")</f>
        <v/>
      </c>
      <c r="J435">
        <f>INDEX('Input - companies list'!$1:$10000,MATCH(B435,'Input - companies list'!B:B,0),MATCH("Flow",'Input - companies list'!$1:$1,0 ))</f>
        <v/>
      </c>
      <c r="K435">
        <f>INDEX('Input - companies list'!$1:$10000,MATCH(B435,'Input - companies list'!B:B,0),MATCH("Inter-Cluster Connectivity",'Input - companies list'!$1:$1,0 ))</f>
        <v/>
      </c>
      <c r="L435" s="11">
        <f>IFERROR(PERCENTRANK(F:F,F435),0)</f>
        <v/>
      </c>
      <c r="M435" s="11">
        <f>IFERROR(1 - PERCENTRANK(G:G,G435),0)</f>
        <v/>
      </c>
      <c r="N435" s="11">
        <f>IFERROR(1 - PERCENTRANK(H:H,H435),0)</f>
        <v/>
      </c>
      <c r="O435" s="11">
        <f>IFERROR(PERCENTRANK(I:I,I435),0)</f>
        <v/>
      </c>
      <c r="P435" s="11">
        <f>IFERROR(1 - PERCENTRANK(J:J,J435),0)</f>
        <v/>
      </c>
      <c r="Q435" s="11">
        <f>IFERROR(PERCENTRANK(K:K,K435),0)</f>
        <v/>
      </c>
      <c r="R435" s="11">
        <f>L435*weight1+M435*weight2+N435*weight3+O435*weight4+P435*weight5+Q435*weight6</f>
        <v/>
      </c>
    </row>
    <row r="436" spans="1:18">
      <c r="A436" s="14">
        <f>RANK(R436,R:R)</f>
        <v/>
      </c>
      <c r="C436">
        <f>VLOOKUP(B436,'Input - companies list'!B:L,2,FALSE)</f>
        <v/>
      </c>
      <c r="D436">
        <f>VLOOKUP(B436,'Input - companies list'!B:L,11,FALSE)</f>
        <v/>
      </c>
      <c r="E436">
        <f>VLOOKUP(B436,'Input - companies list'!B:E,4,FALSE)</f>
        <v/>
      </c>
      <c r="F436" s="1">
        <f>SUMIFS('Input - target event report'!H:H,'Input - target event report'!B:B,B436,'Input - target event report'!D:D, "Private Investment")</f>
        <v/>
      </c>
      <c r="G436" s="30">
        <f>IF(I436&lt;2,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Investment"))/(I436-1))</f>
        <v/>
      </c>
      <c r="H43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6" s="30">
        <f>COUNTIFS('Input - target event report'!B:B,B436,'Input - target event report'!D:D, "Private Investment")</f>
        <v/>
      </c>
      <c r="J436">
        <f>INDEX('Input - companies list'!$1:$10000,MATCH(B436,'Input - companies list'!B:B,0),MATCH("Flow",'Input - companies list'!$1:$1,0 ))</f>
        <v/>
      </c>
      <c r="K436">
        <f>INDEX('Input - companies list'!$1:$10000,MATCH(B436,'Input - companies list'!B:B,0),MATCH("Inter-Cluster Connectivity",'Input - companies list'!$1:$1,0 ))</f>
        <v/>
      </c>
      <c r="L436" s="11">
        <f>IFERROR(PERCENTRANK(F:F,F436),0)</f>
        <v/>
      </c>
      <c r="M436" s="11">
        <f>IFERROR(1 - PERCENTRANK(G:G,G436),0)</f>
        <v/>
      </c>
      <c r="N436" s="11">
        <f>IFERROR(1 - PERCENTRANK(H:H,H436),0)</f>
        <v/>
      </c>
      <c r="O436" s="11">
        <f>IFERROR(PERCENTRANK(I:I,I436),0)</f>
        <v/>
      </c>
      <c r="P436" s="11">
        <f>IFERROR(1 - PERCENTRANK(J:J,J436),0)</f>
        <v/>
      </c>
      <c r="Q436" s="11">
        <f>IFERROR(PERCENTRANK(K:K,K436),0)</f>
        <v/>
      </c>
      <c r="R436" s="11">
        <f>L436*weight1+M436*weight2+N436*weight3+O436*weight4+P436*weight5+Q436*weight6</f>
        <v/>
      </c>
    </row>
    <row r="437" spans="1:18">
      <c r="A437" s="14">
        <f>RANK(R437,R:R)</f>
        <v/>
      </c>
      <c r="C437">
        <f>VLOOKUP(B437,'Input - companies list'!B:L,2,FALSE)</f>
        <v/>
      </c>
      <c r="D437">
        <f>VLOOKUP(B437,'Input - companies list'!B:L,11,FALSE)</f>
        <v/>
      </c>
      <c r="E437">
        <f>VLOOKUP(B437,'Input - companies list'!B:E,4,FALSE)</f>
        <v/>
      </c>
      <c r="F437" s="1">
        <f>SUMIFS('Input - target event report'!H:H,'Input - target event report'!B:B,B437,'Input - target event report'!D:D, "Private Investment")</f>
        <v/>
      </c>
      <c r="G437" s="30">
        <f>IF(I437&lt;2,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Investment"))/(I437-1))</f>
        <v/>
      </c>
      <c r="H43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7" s="30">
        <f>COUNTIFS('Input - target event report'!B:B,B437,'Input - target event report'!D:D, "Private Investment")</f>
        <v/>
      </c>
      <c r="J437">
        <f>INDEX('Input - companies list'!$1:$10000,MATCH(B437,'Input - companies list'!B:B,0),MATCH("Flow",'Input - companies list'!$1:$1,0 ))</f>
        <v/>
      </c>
      <c r="K437">
        <f>INDEX('Input - companies list'!$1:$10000,MATCH(B437,'Input - companies list'!B:B,0),MATCH("Inter-Cluster Connectivity",'Input - companies list'!$1:$1,0 ))</f>
        <v/>
      </c>
      <c r="L437" s="11">
        <f>IFERROR(PERCENTRANK(F:F,F437),0)</f>
        <v/>
      </c>
      <c r="M437" s="11">
        <f>IFERROR(1 - PERCENTRANK(G:G,G437),0)</f>
        <v/>
      </c>
      <c r="N437" s="11">
        <f>IFERROR(1 - PERCENTRANK(H:H,H437),0)</f>
        <v/>
      </c>
      <c r="O437" s="11">
        <f>IFERROR(PERCENTRANK(I:I,I437),0)</f>
        <v/>
      </c>
      <c r="P437" s="11">
        <f>IFERROR(1 - PERCENTRANK(J:J,J437),0)</f>
        <v/>
      </c>
      <c r="Q437" s="11">
        <f>IFERROR(PERCENTRANK(K:K,K437),0)</f>
        <v/>
      </c>
      <c r="R437" s="11">
        <f>L437*weight1+M437*weight2+N437*weight3+O437*weight4+P437*weight5+Q437*weight6</f>
        <v/>
      </c>
    </row>
    <row r="438" spans="1:18">
      <c r="A438" s="14">
        <f>RANK(R438,R:R)</f>
        <v/>
      </c>
      <c r="C438">
        <f>VLOOKUP(B438,'Input - companies list'!B:L,2,FALSE)</f>
        <v/>
      </c>
      <c r="D438">
        <f>VLOOKUP(B438,'Input - companies list'!B:L,11,FALSE)</f>
        <v/>
      </c>
      <c r="E438">
        <f>VLOOKUP(B438,'Input - companies list'!B:E,4,FALSE)</f>
        <v/>
      </c>
      <c r="F438" s="1">
        <f>SUMIFS('Input - target event report'!H:H,'Input - target event report'!B:B,B438,'Input - target event report'!D:D, "Private Investment")</f>
        <v/>
      </c>
      <c r="G438" s="30">
        <f>IF(I438&lt;2,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Investment"))/(I438-1))</f>
        <v/>
      </c>
      <c r="H43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8" s="30">
        <f>COUNTIFS('Input - target event report'!B:B,B438,'Input - target event report'!D:D, "Private Investment")</f>
        <v/>
      </c>
      <c r="J438">
        <f>INDEX('Input - companies list'!$1:$10000,MATCH(B438,'Input - companies list'!B:B,0),MATCH("Flow",'Input - companies list'!$1:$1,0 ))</f>
        <v/>
      </c>
      <c r="K438">
        <f>INDEX('Input - companies list'!$1:$10000,MATCH(B438,'Input - companies list'!B:B,0),MATCH("Inter-Cluster Connectivity",'Input - companies list'!$1:$1,0 ))</f>
        <v/>
      </c>
      <c r="L438" s="11">
        <f>IFERROR(PERCENTRANK(F:F,F438),0)</f>
        <v/>
      </c>
      <c r="M438" s="11">
        <f>IFERROR(1 - PERCENTRANK(G:G,G438),0)</f>
        <v/>
      </c>
      <c r="N438" s="11">
        <f>IFERROR(1 - PERCENTRANK(H:H,H438),0)</f>
        <v/>
      </c>
      <c r="O438" s="11">
        <f>IFERROR(PERCENTRANK(I:I,I438),0)</f>
        <v/>
      </c>
      <c r="P438" s="11">
        <f>IFERROR(1 - PERCENTRANK(J:J,J438),0)</f>
        <v/>
      </c>
      <c r="Q438" s="11">
        <f>IFERROR(PERCENTRANK(K:K,K438),0)</f>
        <v/>
      </c>
      <c r="R438" s="11">
        <f>L438*weight1+M438*weight2+N438*weight3+O438*weight4+P438*weight5+Q438*weight6</f>
        <v/>
      </c>
    </row>
    <row r="439" spans="1:18">
      <c r="A439" s="14">
        <f>RANK(R439,R:R)</f>
        <v/>
      </c>
      <c r="C439">
        <f>VLOOKUP(B439,'Input - companies list'!B:L,2,FALSE)</f>
        <v/>
      </c>
      <c r="D439">
        <f>VLOOKUP(B439,'Input - companies list'!B:L,11,FALSE)</f>
        <v/>
      </c>
      <c r="E439">
        <f>VLOOKUP(B439,'Input - companies list'!B:E,4,FALSE)</f>
        <v/>
      </c>
      <c r="F439" s="1">
        <f>SUMIFS('Input - target event report'!H:H,'Input - target event report'!B:B,B439,'Input - target event report'!D:D, "Private Investment")</f>
        <v/>
      </c>
      <c r="G439" s="30">
        <f>IF(I439&lt;2,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Investment"))/(I439-1))</f>
        <v/>
      </c>
      <c r="H43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39" s="30">
        <f>COUNTIFS('Input - target event report'!B:B,B439,'Input - target event report'!D:D, "Private Investment")</f>
        <v/>
      </c>
      <c r="J439">
        <f>INDEX('Input - companies list'!$1:$10000,MATCH(B439,'Input - companies list'!B:B,0),MATCH("Flow",'Input - companies list'!$1:$1,0 ))</f>
        <v/>
      </c>
      <c r="K439">
        <f>INDEX('Input - companies list'!$1:$10000,MATCH(B439,'Input - companies list'!B:B,0),MATCH("Inter-Cluster Connectivity",'Input - companies list'!$1:$1,0 ))</f>
        <v/>
      </c>
      <c r="L439" s="11">
        <f>IFERROR(PERCENTRANK(F:F,F439),0)</f>
        <v/>
      </c>
      <c r="M439" s="11">
        <f>IFERROR(1 - PERCENTRANK(G:G,G439),0)</f>
        <v/>
      </c>
      <c r="N439" s="11">
        <f>IFERROR(1 - PERCENTRANK(H:H,H439),0)</f>
        <v/>
      </c>
      <c r="O439" s="11">
        <f>IFERROR(PERCENTRANK(I:I,I439),0)</f>
        <v/>
      </c>
      <c r="P439" s="11">
        <f>IFERROR(1 - PERCENTRANK(J:J,J439),0)</f>
        <v/>
      </c>
      <c r="Q439" s="11">
        <f>IFERROR(PERCENTRANK(K:K,K439),0)</f>
        <v/>
      </c>
      <c r="R439" s="11">
        <f>L439*weight1+M439*weight2+N439*weight3+O439*weight4+P439*weight5+Q439*weight6</f>
        <v/>
      </c>
    </row>
    <row r="440" spans="1:18">
      <c r="A440" s="14">
        <f>RANK(R440,R:R)</f>
        <v/>
      </c>
      <c r="C440">
        <f>VLOOKUP(B440,'Input - companies list'!B:L,2,FALSE)</f>
        <v/>
      </c>
      <c r="D440">
        <f>VLOOKUP(B440,'Input - companies list'!B:L,11,FALSE)</f>
        <v/>
      </c>
      <c r="E440">
        <f>VLOOKUP(B440,'Input - companies list'!B:E,4,FALSE)</f>
        <v/>
      </c>
      <c r="F440" s="1">
        <f>SUMIFS('Input - target event report'!H:H,'Input - target event report'!B:B,B440,'Input - target event report'!D:D, "Private Investment")</f>
        <v/>
      </c>
      <c r="G440" s="30">
        <f>IF(I440&lt;2,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Investment"))/(I440-1))</f>
        <v/>
      </c>
      <c r="H44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0" s="30">
        <f>COUNTIFS('Input - target event report'!B:B,B440,'Input - target event report'!D:D, "Private Investment")</f>
        <v/>
      </c>
      <c r="J440">
        <f>INDEX('Input - companies list'!$1:$10000,MATCH(B440,'Input - companies list'!B:B,0),MATCH("Flow",'Input - companies list'!$1:$1,0 ))</f>
        <v/>
      </c>
      <c r="K440">
        <f>INDEX('Input - companies list'!$1:$10000,MATCH(B440,'Input - companies list'!B:B,0),MATCH("Inter-Cluster Connectivity",'Input - companies list'!$1:$1,0 ))</f>
        <v/>
      </c>
      <c r="L440" s="11">
        <f>IFERROR(PERCENTRANK(F:F,F440),0)</f>
        <v/>
      </c>
      <c r="M440" s="11">
        <f>IFERROR(1 - PERCENTRANK(G:G,G440),0)</f>
        <v/>
      </c>
      <c r="N440" s="11">
        <f>IFERROR(1 - PERCENTRANK(H:H,H440),0)</f>
        <v/>
      </c>
      <c r="O440" s="11">
        <f>IFERROR(PERCENTRANK(I:I,I440),0)</f>
        <v/>
      </c>
      <c r="P440" s="11">
        <f>IFERROR(1 - PERCENTRANK(J:J,J440),0)</f>
        <v/>
      </c>
      <c r="Q440" s="11">
        <f>IFERROR(PERCENTRANK(K:K,K440),0)</f>
        <v/>
      </c>
      <c r="R440" s="11">
        <f>L440*weight1+M440*weight2+N440*weight3+O440*weight4+P440*weight5+Q440*weight6</f>
        <v/>
      </c>
    </row>
    <row r="441" spans="1:18">
      <c r="A441" s="14">
        <f>RANK(R441,R:R)</f>
        <v/>
      </c>
      <c r="C441">
        <f>VLOOKUP(B441,'Input - companies list'!B:L,2,FALSE)</f>
        <v/>
      </c>
      <c r="D441">
        <f>VLOOKUP(B441,'Input - companies list'!B:L,11,FALSE)</f>
        <v/>
      </c>
      <c r="E441">
        <f>VLOOKUP(B441,'Input - companies list'!B:E,4,FALSE)</f>
        <v/>
      </c>
      <c r="F441" s="1">
        <f>SUMIFS('Input - target event report'!H:H,'Input - target event report'!B:B,B441,'Input - target event report'!D:D, "Private Investment")</f>
        <v/>
      </c>
      <c r="G441" s="30">
        <f>IF(I441&lt;2,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Investment"))/(I441-1))</f>
        <v/>
      </c>
      <c r="H44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1" s="30">
        <f>COUNTIFS('Input - target event report'!B:B,B441,'Input - target event report'!D:D, "Private Investment")</f>
        <v/>
      </c>
      <c r="J441">
        <f>INDEX('Input - companies list'!$1:$10000,MATCH(B441,'Input - companies list'!B:B,0),MATCH("Flow",'Input - companies list'!$1:$1,0 ))</f>
        <v/>
      </c>
      <c r="K441">
        <f>INDEX('Input - companies list'!$1:$10000,MATCH(B441,'Input - companies list'!B:B,0),MATCH("Inter-Cluster Connectivity",'Input - companies list'!$1:$1,0 ))</f>
        <v/>
      </c>
      <c r="L441" s="11">
        <f>IFERROR(PERCENTRANK(F:F,F441),0)</f>
        <v/>
      </c>
      <c r="M441" s="11">
        <f>IFERROR(1 - PERCENTRANK(G:G,G441),0)</f>
        <v/>
      </c>
      <c r="N441" s="11">
        <f>IFERROR(1 - PERCENTRANK(H:H,H441),0)</f>
        <v/>
      </c>
      <c r="O441" s="11">
        <f>IFERROR(PERCENTRANK(I:I,I441),0)</f>
        <v/>
      </c>
      <c r="P441" s="11">
        <f>IFERROR(1 - PERCENTRANK(J:J,J441),0)</f>
        <v/>
      </c>
      <c r="Q441" s="11">
        <f>IFERROR(PERCENTRANK(K:K,K441),0)</f>
        <v/>
      </c>
      <c r="R441" s="11">
        <f>L441*weight1+M441*weight2+N441*weight3+O441*weight4+P441*weight5+Q441*weight6</f>
        <v/>
      </c>
    </row>
    <row r="442" spans="1:18">
      <c r="A442" s="14">
        <f>RANK(R442,R:R)</f>
        <v/>
      </c>
      <c r="C442">
        <f>VLOOKUP(B442,'Input - companies list'!B:L,2,FALSE)</f>
        <v/>
      </c>
      <c r="D442">
        <f>VLOOKUP(B442,'Input - companies list'!B:L,11,FALSE)</f>
        <v/>
      </c>
      <c r="E442">
        <f>VLOOKUP(B442,'Input - companies list'!B:E,4,FALSE)</f>
        <v/>
      </c>
      <c r="F442" s="1">
        <f>SUMIFS('Input - target event report'!H:H,'Input - target event report'!B:B,B442,'Input - target event report'!D:D, "Private Investment")</f>
        <v/>
      </c>
      <c r="G442" s="30">
        <f>IF(I442&lt;2,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Investment"))/(I442-1))</f>
        <v/>
      </c>
      <c r="H44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2" s="30">
        <f>COUNTIFS('Input - target event report'!B:B,B442,'Input - target event report'!D:D, "Private Investment")</f>
        <v/>
      </c>
      <c r="J442">
        <f>INDEX('Input - companies list'!$1:$10000,MATCH(B442,'Input - companies list'!B:B,0),MATCH("Flow",'Input - companies list'!$1:$1,0 ))</f>
        <v/>
      </c>
      <c r="K442">
        <f>INDEX('Input - companies list'!$1:$10000,MATCH(B442,'Input - companies list'!B:B,0),MATCH("Inter-Cluster Connectivity",'Input - companies list'!$1:$1,0 ))</f>
        <v/>
      </c>
      <c r="L442" s="11">
        <f>IFERROR(PERCENTRANK(F:F,F442),0)</f>
        <v/>
      </c>
      <c r="M442" s="11">
        <f>IFERROR(1 - PERCENTRANK(G:G,G442),0)</f>
        <v/>
      </c>
      <c r="N442" s="11">
        <f>IFERROR(1 - PERCENTRANK(H:H,H442),0)</f>
        <v/>
      </c>
      <c r="O442" s="11">
        <f>IFERROR(PERCENTRANK(I:I,I442),0)</f>
        <v/>
      </c>
      <c r="P442" s="11">
        <f>IFERROR(1 - PERCENTRANK(J:J,J442),0)</f>
        <v/>
      </c>
      <c r="Q442" s="11">
        <f>IFERROR(PERCENTRANK(K:K,K442),0)</f>
        <v/>
      </c>
      <c r="R442" s="11">
        <f>L442*weight1+M442*weight2+N442*weight3+O442*weight4+P442*weight5+Q442*weight6</f>
        <v/>
      </c>
    </row>
    <row r="443" spans="1:18">
      <c r="A443" s="14">
        <f>RANK(R443,R:R)</f>
        <v/>
      </c>
      <c r="C443">
        <f>VLOOKUP(B443,'Input - companies list'!B:L,2,FALSE)</f>
        <v/>
      </c>
      <c r="D443">
        <f>VLOOKUP(B443,'Input - companies list'!B:L,11,FALSE)</f>
        <v/>
      </c>
      <c r="E443">
        <f>VLOOKUP(B443,'Input - companies list'!B:E,4,FALSE)</f>
        <v/>
      </c>
      <c r="F443" s="1">
        <f>SUMIFS('Input - target event report'!H:H,'Input - target event report'!B:B,B443,'Input - target event report'!D:D, "Private Investment")</f>
        <v/>
      </c>
      <c r="G443" s="30">
        <f>IF(I443&lt;2,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Investment"))/(I443-1))</f>
        <v/>
      </c>
      <c r="H44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3" s="30">
        <f>COUNTIFS('Input - target event report'!B:B,B443,'Input - target event report'!D:D, "Private Investment")</f>
        <v/>
      </c>
      <c r="J443">
        <f>INDEX('Input - companies list'!$1:$10000,MATCH(B443,'Input - companies list'!B:B,0),MATCH("Flow",'Input - companies list'!$1:$1,0 ))</f>
        <v/>
      </c>
      <c r="K443">
        <f>INDEX('Input - companies list'!$1:$10000,MATCH(B443,'Input - companies list'!B:B,0),MATCH("Inter-Cluster Connectivity",'Input - companies list'!$1:$1,0 ))</f>
        <v/>
      </c>
      <c r="L443" s="11">
        <f>IFERROR(PERCENTRANK(F:F,F443),0)</f>
        <v/>
      </c>
      <c r="M443" s="11">
        <f>IFERROR(1 - PERCENTRANK(G:G,G443),0)</f>
        <v/>
      </c>
      <c r="N443" s="11">
        <f>IFERROR(1 - PERCENTRANK(H:H,H443),0)</f>
        <v/>
      </c>
      <c r="O443" s="11">
        <f>IFERROR(PERCENTRANK(I:I,I443),0)</f>
        <v/>
      </c>
      <c r="P443" s="11">
        <f>IFERROR(1 - PERCENTRANK(J:J,J443),0)</f>
        <v/>
      </c>
      <c r="Q443" s="11">
        <f>IFERROR(PERCENTRANK(K:K,K443),0)</f>
        <v/>
      </c>
      <c r="R443" s="11">
        <f>L443*weight1+M443*weight2+N443*weight3+O443*weight4+P443*weight5+Q443*weight6</f>
        <v/>
      </c>
    </row>
    <row r="444" spans="1:18">
      <c r="A444" s="14">
        <f>RANK(R444,R:R)</f>
        <v/>
      </c>
      <c r="C444">
        <f>VLOOKUP(B444,'Input - companies list'!B:L,2,FALSE)</f>
        <v/>
      </c>
      <c r="D444">
        <f>VLOOKUP(B444,'Input - companies list'!B:L,11,FALSE)</f>
        <v/>
      </c>
      <c r="E444">
        <f>VLOOKUP(B444,'Input - companies list'!B:E,4,FALSE)</f>
        <v/>
      </c>
      <c r="F444" s="1">
        <f>SUMIFS('Input - target event report'!H:H,'Input - target event report'!B:B,B444,'Input - target event report'!D:D, "Private Investment")</f>
        <v/>
      </c>
      <c r="G444" s="30">
        <f>IF(I444&lt;2,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Investment"))/(I444-1))</f>
        <v/>
      </c>
      <c r="H44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4" s="30">
        <f>COUNTIFS('Input - target event report'!B:B,B444,'Input - target event report'!D:D, "Private Investment")</f>
        <v/>
      </c>
      <c r="J444">
        <f>INDEX('Input - companies list'!$1:$10000,MATCH(B444,'Input - companies list'!B:B,0),MATCH("Flow",'Input - companies list'!$1:$1,0 ))</f>
        <v/>
      </c>
      <c r="K444">
        <f>INDEX('Input - companies list'!$1:$10000,MATCH(B444,'Input - companies list'!B:B,0),MATCH("Inter-Cluster Connectivity",'Input - companies list'!$1:$1,0 ))</f>
        <v/>
      </c>
      <c r="L444" s="11">
        <f>IFERROR(PERCENTRANK(F:F,F444),0)</f>
        <v/>
      </c>
      <c r="M444" s="11">
        <f>IFERROR(1 - PERCENTRANK(G:G,G444),0)</f>
        <v/>
      </c>
      <c r="N444" s="11">
        <f>IFERROR(1 - PERCENTRANK(H:H,H444),0)</f>
        <v/>
      </c>
      <c r="O444" s="11">
        <f>IFERROR(PERCENTRANK(I:I,I444),0)</f>
        <v/>
      </c>
      <c r="P444" s="11">
        <f>IFERROR(1 - PERCENTRANK(J:J,J444),0)</f>
        <v/>
      </c>
      <c r="Q444" s="11">
        <f>IFERROR(PERCENTRANK(K:K,K444),0)</f>
        <v/>
      </c>
      <c r="R444" s="11">
        <f>L444*weight1+M444*weight2+N444*weight3+O444*weight4+P444*weight5+Q444*weight6</f>
        <v/>
      </c>
    </row>
    <row r="445" spans="1:18">
      <c r="A445" s="14">
        <f>RANK(R445,R:R)</f>
        <v/>
      </c>
      <c r="C445">
        <f>VLOOKUP(B445,'Input - companies list'!B:L,2,FALSE)</f>
        <v/>
      </c>
      <c r="D445">
        <f>VLOOKUP(B445,'Input - companies list'!B:L,11,FALSE)</f>
        <v/>
      </c>
      <c r="E445">
        <f>VLOOKUP(B445,'Input - companies list'!B:E,4,FALSE)</f>
        <v/>
      </c>
      <c r="F445" s="1">
        <f>SUMIFS('Input - target event report'!H:H,'Input - target event report'!B:B,B445,'Input - target event report'!D:D, "Private Investment")</f>
        <v/>
      </c>
      <c r="G445" s="30">
        <f>IF(I445&lt;2,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Investment"))/(I445-1))</f>
        <v/>
      </c>
      <c r="H44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5" s="30">
        <f>COUNTIFS('Input - target event report'!B:B,B445,'Input - target event report'!D:D, "Private Investment")</f>
        <v/>
      </c>
      <c r="J445">
        <f>INDEX('Input - companies list'!$1:$10000,MATCH(B445,'Input - companies list'!B:B,0),MATCH("Flow",'Input - companies list'!$1:$1,0 ))</f>
        <v/>
      </c>
      <c r="K445">
        <f>INDEX('Input - companies list'!$1:$10000,MATCH(B445,'Input - companies list'!B:B,0),MATCH("Inter-Cluster Connectivity",'Input - companies list'!$1:$1,0 ))</f>
        <v/>
      </c>
      <c r="L445" s="11">
        <f>IFERROR(PERCENTRANK(F:F,F445),0)</f>
        <v/>
      </c>
      <c r="M445" s="11">
        <f>IFERROR(1 - PERCENTRANK(G:G,G445),0)</f>
        <v/>
      </c>
      <c r="N445" s="11">
        <f>IFERROR(1 - PERCENTRANK(H:H,H445),0)</f>
        <v/>
      </c>
      <c r="O445" s="11">
        <f>IFERROR(PERCENTRANK(I:I,I445),0)</f>
        <v/>
      </c>
      <c r="P445" s="11">
        <f>IFERROR(1 - PERCENTRANK(J:J,J445),0)</f>
        <v/>
      </c>
      <c r="Q445" s="11">
        <f>IFERROR(PERCENTRANK(K:K,K445),0)</f>
        <v/>
      </c>
      <c r="R445" s="11">
        <f>L445*weight1+M445*weight2+N445*weight3+O445*weight4+P445*weight5+Q445*weight6</f>
        <v/>
      </c>
    </row>
    <row r="446" spans="1:18">
      <c r="A446" s="14">
        <f>RANK(R446,R:R)</f>
        <v/>
      </c>
      <c r="C446">
        <f>VLOOKUP(B446,'Input - companies list'!B:L,2,FALSE)</f>
        <v/>
      </c>
      <c r="D446">
        <f>VLOOKUP(B446,'Input - companies list'!B:L,11,FALSE)</f>
        <v/>
      </c>
      <c r="E446">
        <f>VLOOKUP(B446,'Input - companies list'!B:E,4,FALSE)</f>
        <v/>
      </c>
      <c r="F446" s="1">
        <f>SUMIFS('Input - target event report'!H:H,'Input - target event report'!B:B,B446,'Input - target event report'!D:D, "Private Investment")</f>
        <v/>
      </c>
      <c r="G446" s="30">
        <f>IF(I446&lt;2,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Investment"))/(I446-1))</f>
        <v/>
      </c>
      <c r="H44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6" s="30">
        <f>COUNTIFS('Input - target event report'!B:B,B446,'Input - target event report'!D:D, "Private Investment")</f>
        <v/>
      </c>
      <c r="J446">
        <f>INDEX('Input - companies list'!$1:$10000,MATCH(B446,'Input - companies list'!B:B,0),MATCH("Flow",'Input - companies list'!$1:$1,0 ))</f>
        <v/>
      </c>
      <c r="K446">
        <f>INDEX('Input - companies list'!$1:$10000,MATCH(B446,'Input - companies list'!B:B,0),MATCH("Inter-Cluster Connectivity",'Input - companies list'!$1:$1,0 ))</f>
        <v/>
      </c>
      <c r="L446" s="11">
        <f>IFERROR(PERCENTRANK(F:F,F446),0)</f>
        <v/>
      </c>
      <c r="M446" s="11">
        <f>IFERROR(1 - PERCENTRANK(G:G,G446),0)</f>
        <v/>
      </c>
      <c r="N446" s="11">
        <f>IFERROR(1 - PERCENTRANK(H:H,H446),0)</f>
        <v/>
      </c>
      <c r="O446" s="11">
        <f>IFERROR(PERCENTRANK(I:I,I446),0)</f>
        <v/>
      </c>
      <c r="P446" s="11">
        <f>IFERROR(1 - PERCENTRANK(J:J,J446),0)</f>
        <v/>
      </c>
      <c r="Q446" s="11">
        <f>IFERROR(PERCENTRANK(K:K,K446),0)</f>
        <v/>
      </c>
      <c r="R446" s="11">
        <f>L446*weight1+M446*weight2+N446*weight3+O446*weight4+P446*weight5+Q446*weight6</f>
        <v/>
      </c>
    </row>
    <row r="447" spans="1:18">
      <c r="A447" s="14">
        <f>RANK(R447,R:R)</f>
        <v/>
      </c>
      <c r="C447">
        <f>VLOOKUP(B447,'Input - companies list'!B:L,2,FALSE)</f>
        <v/>
      </c>
      <c r="D447">
        <f>VLOOKUP(B447,'Input - companies list'!B:L,11,FALSE)</f>
        <v/>
      </c>
      <c r="E447">
        <f>VLOOKUP(B447,'Input - companies list'!B:E,4,FALSE)</f>
        <v/>
      </c>
      <c r="F447" s="1">
        <f>SUMIFS('Input - target event report'!H:H,'Input - target event report'!B:B,B447,'Input - target event report'!D:D, "Private Investment")</f>
        <v/>
      </c>
      <c r="G447" s="30">
        <f>IF(I447&lt;2,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Investment"))/(I447-1))</f>
        <v/>
      </c>
      <c r="H44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7" s="30">
        <f>COUNTIFS('Input - target event report'!B:B,B447,'Input - target event report'!D:D, "Private Investment")</f>
        <v/>
      </c>
      <c r="J447">
        <f>INDEX('Input - companies list'!$1:$10000,MATCH(B447,'Input - companies list'!B:B,0),MATCH("Flow",'Input - companies list'!$1:$1,0 ))</f>
        <v/>
      </c>
      <c r="K447">
        <f>INDEX('Input - companies list'!$1:$10000,MATCH(B447,'Input - companies list'!B:B,0),MATCH("Inter-Cluster Connectivity",'Input - companies list'!$1:$1,0 ))</f>
        <v/>
      </c>
      <c r="L447" s="11">
        <f>IFERROR(PERCENTRANK(F:F,F447),0)</f>
        <v/>
      </c>
      <c r="M447" s="11">
        <f>IFERROR(1 - PERCENTRANK(G:G,G447),0)</f>
        <v/>
      </c>
      <c r="N447" s="11">
        <f>IFERROR(1 - PERCENTRANK(H:H,H447),0)</f>
        <v/>
      </c>
      <c r="O447" s="11">
        <f>IFERROR(PERCENTRANK(I:I,I447),0)</f>
        <v/>
      </c>
      <c r="P447" s="11">
        <f>IFERROR(1 - PERCENTRANK(J:J,J447),0)</f>
        <v/>
      </c>
      <c r="Q447" s="11">
        <f>IFERROR(PERCENTRANK(K:K,K447),0)</f>
        <v/>
      </c>
      <c r="R447" s="11">
        <f>L447*weight1+M447*weight2+N447*weight3+O447*weight4+P447*weight5+Q447*weight6</f>
        <v/>
      </c>
    </row>
    <row r="448" spans="1:18">
      <c r="A448" s="14">
        <f>RANK(R448,R:R)</f>
        <v/>
      </c>
      <c r="C448">
        <f>VLOOKUP(B448,'Input - companies list'!B:L,2,FALSE)</f>
        <v/>
      </c>
      <c r="D448">
        <f>VLOOKUP(B448,'Input - companies list'!B:L,11,FALSE)</f>
        <v/>
      </c>
      <c r="E448">
        <f>VLOOKUP(B448,'Input - companies list'!B:E,4,FALSE)</f>
        <v/>
      </c>
      <c r="F448" s="1">
        <f>SUMIFS('Input - target event report'!H:H,'Input - target event report'!B:B,B448,'Input - target event report'!D:D, "Private Investment")</f>
        <v/>
      </c>
      <c r="G448" s="30">
        <f>IF(I448&lt;2,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Investment"))/(I448-1))</f>
        <v/>
      </c>
      <c r="H44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8" s="30">
        <f>COUNTIFS('Input - target event report'!B:B,B448,'Input - target event report'!D:D, "Private Investment")</f>
        <v/>
      </c>
      <c r="J448">
        <f>INDEX('Input - companies list'!$1:$10000,MATCH(B448,'Input - companies list'!B:B,0),MATCH("Flow",'Input - companies list'!$1:$1,0 ))</f>
        <v/>
      </c>
      <c r="K448">
        <f>INDEX('Input - companies list'!$1:$10000,MATCH(B448,'Input - companies list'!B:B,0),MATCH("Inter-Cluster Connectivity",'Input - companies list'!$1:$1,0 ))</f>
        <v/>
      </c>
      <c r="L448" s="11">
        <f>IFERROR(PERCENTRANK(F:F,F448),0)</f>
        <v/>
      </c>
      <c r="M448" s="11">
        <f>IFERROR(1 - PERCENTRANK(G:G,G448),0)</f>
        <v/>
      </c>
      <c r="N448" s="11">
        <f>IFERROR(1 - PERCENTRANK(H:H,H448),0)</f>
        <v/>
      </c>
      <c r="O448" s="11">
        <f>IFERROR(PERCENTRANK(I:I,I448),0)</f>
        <v/>
      </c>
      <c r="P448" s="11">
        <f>IFERROR(1 - PERCENTRANK(J:J,J448),0)</f>
        <v/>
      </c>
      <c r="Q448" s="11">
        <f>IFERROR(PERCENTRANK(K:K,K448),0)</f>
        <v/>
      </c>
      <c r="R448" s="11">
        <f>L448*weight1+M448*weight2+N448*weight3+O448*weight4+P448*weight5+Q448*weight6</f>
        <v/>
      </c>
    </row>
    <row r="449" spans="1:18">
      <c r="A449" s="14">
        <f>RANK(R449,R:R)</f>
        <v/>
      </c>
      <c r="C449">
        <f>VLOOKUP(B449,'Input - companies list'!B:L,2,FALSE)</f>
        <v/>
      </c>
      <c r="D449">
        <f>VLOOKUP(B449,'Input - companies list'!B:L,11,FALSE)</f>
        <v/>
      </c>
      <c r="E449">
        <f>VLOOKUP(B449,'Input - companies list'!B:E,4,FALSE)</f>
        <v/>
      </c>
      <c r="F449" s="1">
        <f>SUMIFS('Input - target event report'!H:H,'Input - target event report'!B:B,B449,'Input - target event report'!D:D, "Private Investment")</f>
        <v/>
      </c>
      <c r="G449" s="30">
        <f>IF(I449&lt;2,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Investment"))/(I449-1))</f>
        <v/>
      </c>
      <c r="H44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49" s="30">
        <f>COUNTIFS('Input - target event report'!B:B,B449,'Input - target event report'!D:D, "Private Investment")</f>
        <v/>
      </c>
      <c r="J449">
        <f>INDEX('Input - companies list'!$1:$10000,MATCH(B449,'Input - companies list'!B:B,0),MATCH("Flow",'Input - companies list'!$1:$1,0 ))</f>
        <v/>
      </c>
      <c r="K449">
        <f>INDEX('Input - companies list'!$1:$10000,MATCH(B449,'Input - companies list'!B:B,0),MATCH("Inter-Cluster Connectivity",'Input - companies list'!$1:$1,0 ))</f>
        <v/>
      </c>
      <c r="L449" s="11">
        <f>IFERROR(PERCENTRANK(F:F,F449),0)</f>
        <v/>
      </c>
      <c r="M449" s="11">
        <f>IFERROR(1 - PERCENTRANK(G:G,G449),0)</f>
        <v/>
      </c>
      <c r="N449" s="11">
        <f>IFERROR(1 - PERCENTRANK(H:H,H449),0)</f>
        <v/>
      </c>
      <c r="O449" s="11">
        <f>IFERROR(PERCENTRANK(I:I,I449),0)</f>
        <v/>
      </c>
      <c r="P449" s="11">
        <f>IFERROR(1 - PERCENTRANK(J:J,J449),0)</f>
        <v/>
      </c>
      <c r="Q449" s="11">
        <f>IFERROR(PERCENTRANK(K:K,K449),0)</f>
        <v/>
      </c>
      <c r="R449" s="11">
        <f>L449*weight1+M449*weight2+N449*weight3+O449*weight4+P449*weight5+Q449*weight6</f>
        <v/>
      </c>
    </row>
    <row r="450" spans="1:18">
      <c r="A450" s="14">
        <f>RANK(R450,R:R)</f>
        <v/>
      </c>
      <c r="C450">
        <f>VLOOKUP(B450,'Input - companies list'!B:L,2,FALSE)</f>
        <v/>
      </c>
      <c r="D450">
        <f>VLOOKUP(B450,'Input - companies list'!B:L,11,FALSE)</f>
        <v/>
      </c>
      <c r="E450">
        <f>VLOOKUP(B450,'Input - companies list'!B:E,4,FALSE)</f>
        <v/>
      </c>
      <c r="F450" s="1">
        <f>SUMIFS('Input - target event report'!H:H,'Input - target event report'!B:B,B450,'Input - target event report'!D:D, "Private Investment")</f>
        <v/>
      </c>
      <c r="G450" s="30">
        <f>IF(I450&lt;2,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Investment"))/(I450-1))</f>
        <v/>
      </c>
      <c r="H45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0" s="30">
        <f>COUNTIFS('Input - target event report'!B:B,B450,'Input - target event report'!D:D, "Private Investment")</f>
        <v/>
      </c>
      <c r="J450">
        <f>INDEX('Input - companies list'!$1:$10000,MATCH(B450,'Input - companies list'!B:B,0),MATCH("Flow",'Input - companies list'!$1:$1,0 ))</f>
        <v/>
      </c>
      <c r="K450">
        <f>INDEX('Input - companies list'!$1:$10000,MATCH(B450,'Input - companies list'!B:B,0),MATCH("Inter-Cluster Connectivity",'Input - companies list'!$1:$1,0 ))</f>
        <v/>
      </c>
      <c r="L450" s="11">
        <f>IFERROR(PERCENTRANK(F:F,F450),0)</f>
        <v/>
      </c>
      <c r="M450" s="11">
        <f>IFERROR(1 - PERCENTRANK(G:G,G450),0)</f>
        <v/>
      </c>
      <c r="N450" s="11">
        <f>IFERROR(1 - PERCENTRANK(H:H,H450),0)</f>
        <v/>
      </c>
      <c r="O450" s="11">
        <f>IFERROR(PERCENTRANK(I:I,I450),0)</f>
        <v/>
      </c>
      <c r="P450" s="11">
        <f>IFERROR(1 - PERCENTRANK(J:J,J450),0)</f>
        <v/>
      </c>
      <c r="Q450" s="11">
        <f>IFERROR(PERCENTRANK(K:K,K450),0)</f>
        <v/>
      </c>
      <c r="R450" s="11">
        <f>L450*weight1+M450*weight2+N450*weight3+O450*weight4+P450*weight5+Q450*weight6</f>
        <v/>
      </c>
    </row>
    <row r="451" spans="1:18">
      <c r="A451" s="14">
        <f>RANK(R451,R:R)</f>
        <v/>
      </c>
      <c r="C451">
        <f>VLOOKUP(B451,'Input - companies list'!B:L,2,FALSE)</f>
        <v/>
      </c>
      <c r="D451">
        <f>VLOOKUP(B451,'Input - companies list'!B:L,11,FALSE)</f>
        <v/>
      </c>
      <c r="E451">
        <f>VLOOKUP(B451,'Input - companies list'!B:E,4,FALSE)</f>
        <v/>
      </c>
      <c r="F451" s="1">
        <f>SUMIFS('Input - target event report'!H:H,'Input - target event report'!B:B,B451,'Input - target event report'!D:D, "Private Investment")</f>
        <v/>
      </c>
      <c r="G451" s="30">
        <f>IF(I451&lt;2,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Investment"))/(I451-1))</f>
        <v/>
      </c>
      <c r="H45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1" s="30">
        <f>COUNTIFS('Input - target event report'!B:B,B451,'Input - target event report'!D:D, "Private Investment")</f>
        <v/>
      </c>
      <c r="J451">
        <f>INDEX('Input - companies list'!$1:$10000,MATCH(B451,'Input - companies list'!B:B,0),MATCH("Flow",'Input - companies list'!$1:$1,0 ))</f>
        <v/>
      </c>
      <c r="K451">
        <f>INDEX('Input - companies list'!$1:$10000,MATCH(B451,'Input - companies list'!B:B,0),MATCH("Inter-Cluster Connectivity",'Input - companies list'!$1:$1,0 ))</f>
        <v/>
      </c>
      <c r="L451" s="11">
        <f>IFERROR(PERCENTRANK(F:F,F451),0)</f>
        <v/>
      </c>
      <c r="M451" s="11">
        <f>IFERROR(1 - PERCENTRANK(G:G,G451),0)</f>
        <v/>
      </c>
      <c r="N451" s="11">
        <f>IFERROR(1 - PERCENTRANK(H:H,H451),0)</f>
        <v/>
      </c>
      <c r="O451" s="11">
        <f>IFERROR(PERCENTRANK(I:I,I451),0)</f>
        <v/>
      </c>
      <c r="P451" s="11">
        <f>IFERROR(1 - PERCENTRANK(J:J,J451),0)</f>
        <v/>
      </c>
      <c r="Q451" s="11">
        <f>IFERROR(PERCENTRANK(K:K,K451),0)</f>
        <v/>
      </c>
      <c r="R451" s="11">
        <f>L451*weight1+M451*weight2+N451*weight3+O451*weight4+P451*weight5+Q451*weight6</f>
        <v/>
      </c>
    </row>
    <row r="452" spans="1:18">
      <c r="A452" s="14">
        <f>RANK(R452,R:R)</f>
        <v/>
      </c>
      <c r="C452">
        <f>VLOOKUP(B452,'Input - companies list'!B:L,2,FALSE)</f>
        <v/>
      </c>
      <c r="D452">
        <f>VLOOKUP(B452,'Input - companies list'!B:L,11,FALSE)</f>
        <v/>
      </c>
      <c r="E452">
        <f>VLOOKUP(B452,'Input - companies list'!B:E,4,FALSE)</f>
        <v/>
      </c>
      <c r="F452" s="1">
        <f>SUMIFS('Input - target event report'!H:H,'Input - target event report'!B:B,B452,'Input - target event report'!D:D, "Private Investment")</f>
        <v/>
      </c>
      <c r="G452" s="30">
        <f>IF(I452&lt;2,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Investment"))/(I452-1))</f>
        <v/>
      </c>
      <c r="H45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2" s="30">
        <f>COUNTIFS('Input - target event report'!B:B,B452,'Input - target event report'!D:D, "Private Investment")</f>
        <v/>
      </c>
      <c r="J452">
        <f>INDEX('Input - companies list'!$1:$10000,MATCH(B452,'Input - companies list'!B:B,0),MATCH("Flow",'Input - companies list'!$1:$1,0 ))</f>
        <v/>
      </c>
      <c r="K452">
        <f>INDEX('Input - companies list'!$1:$10000,MATCH(B452,'Input - companies list'!B:B,0),MATCH("Inter-Cluster Connectivity",'Input - companies list'!$1:$1,0 ))</f>
        <v/>
      </c>
      <c r="L452" s="11">
        <f>IFERROR(PERCENTRANK(F:F,F452),0)</f>
        <v/>
      </c>
      <c r="M452" s="11">
        <f>IFERROR(1 - PERCENTRANK(G:G,G452),0)</f>
        <v/>
      </c>
      <c r="N452" s="11">
        <f>IFERROR(1 - PERCENTRANK(H:H,H452),0)</f>
        <v/>
      </c>
      <c r="O452" s="11">
        <f>IFERROR(PERCENTRANK(I:I,I452),0)</f>
        <v/>
      </c>
      <c r="P452" s="11">
        <f>IFERROR(1 - PERCENTRANK(J:J,J452),0)</f>
        <v/>
      </c>
      <c r="Q452" s="11">
        <f>IFERROR(PERCENTRANK(K:K,K452),0)</f>
        <v/>
      </c>
      <c r="R452" s="11">
        <f>L452*weight1+M452*weight2+N452*weight3+O452*weight4+P452*weight5+Q452*weight6</f>
        <v/>
      </c>
    </row>
    <row r="453" spans="1:18">
      <c r="A453" s="14">
        <f>RANK(R453,R:R)</f>
        <v/>
      </c>
      <c r="C453">
        <f>VLOOKUP(B453,'Input - companies list'!B:L,2,FALSE)</f>
        <v/>
      </c>
      <c r="D453">
        <f>VLOOKUP(B453,'Input - companies list'!B:L,11,FALSE)</f>
        <v/>
      </c>
      <c r="E453">
        <f>VLOOKUP(B453,'Input - companies list'!B:E,4,FALSE)</f>
        <v/>
      </c>
      <c r="F453" s="1">
        <f>SUMIFS('Input - target event report'!H:H,'Input - target event report'!B:B,B453,'Input - target event report'!D:D, "Private Investment")</f>
        <v/>
      </c>
      <c r="G453" s="30">
        <f>IF(I453&lt;2,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Investment"))/(I453-1))</f>
        <v/>
      </c>
      <c r="H45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3" s="30">
        <f>COUNTIFS('Input - target event report'!B:B,B453,'Input - target event report'!D:D, "Private Investment")</f>
        <v/>
      </c>
      <c r="J453">
        <f>INDEX('Input - companies list'!$1:$10000,MATCH(B453,'Input - companies list'!B:B,0),MATCH("Flow",'Input - companies list'!$1:$1,0 ))</f>
        <v/>
      </c>
      <c r="K453">
        <f>INDEX('Input - companies list'!$1:$10000,MATCH(B453,'Input - companies list'!B:B,0),MATCH("Inter-Cluster Connectivity",'Input - companies list'!$1:$1,0 ))</f>
        <v/>
      </c>
      <c r="L453" s="11">
        <f>IFERROR(PERCENTRANK(F:F,F453),0)</f>
        <v/>
      </c>
      <c r="M453" s="11">
        <f>IFERROR(1 - PERCENTRANK(G:G,G453),0)</f>
        <v/>
      </c>
      <c r="N453" s="11">
        <f>IFERROR(1 - PERCENTRANK(H:H,H453),0)</f>
        <v/>
      </c>
      <c r="O453" s="11">
        <f>IFERROR(PERCENTRANK(I:I,I453),0)</f>
        <v/>
      </c>
      <c r="P453" s="11">
        <f>IFERROR(1 - PERCENTRANK(J:J,J453),0)</f>
        <v/>
      </c>
      <c r="Q453" s="11">
        <f>IFERROR(PERCENTRANK(K:K,K453),0)</f>
        <v/>
      </c>
      <c r="R453" s="11">
        <f>L453*weight1+M453*weight2+N453*weight3+O453*weight4+P453*weight5+Q453*weight6</f>
        <v/>
      </c>
    </row>
    <row r="454" spans="1:18">
      <c r="A454" s="14">
        <f>RANK(R454,R:R)</f>
        <v/>
      </c>
      <c r="C454">
        <f>VLOOKUP(B454,'Input - companies list'!B:L,2,FALSE)</f>
        <v/>
      </c>
      <c r="D454">
        <f>VLOOKUP(B454,'Input - companies list'!B:L,11,FALSE)</f>
        <v/>
      </c>
      <c r="E454">
        <f>VLOOKUP(B454,'Input - companies list'!B:E,4,FALSE)</f>
        <v/>
      </c>
      <c r="F454" s="1">
        <f>SUMIFS('Input - target event report'!H:H,'Input - target event report'!B:B,B454,'Input - target event report'!D:D, "Private Investment")</f>
        <v/>
      </c>
      <c r="G454" s="30">
        <f>IF(I454&lt;2,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Investment"))/(I454-1))</f>
        <v/>
      </c>
      <c r="H45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4" s="30">
        <f>COUNTIFS('Input - target event report'!B:B,B454,'Input - target event report'!D:D, "Private Investment")</f>
        <v/>
      </c>
      <c r="J454">
        <f>INDEX('Input - companies list'!$1:$10000,MATCH(B454,'Input - companies list'!B:B,0),MATCH("Flow",'Input - companies list'!$1:$1,0 ))</f>
        <v/>
      </c>
      <c r="K454">
        <f>INDEX('Input - companies list'!$1:$10000,MATCH(B454,'Input - companies list'!B:B,0),MATCH("Inter-Cluster Connectivity",'Input - companies list'!$1:$1,0 ))</f>
        <v/>
      </c>
      <c r="L454" s="11">
        <f>IFERROR(PERCENTRANK(F:F,F454),0)</f>
        <v/>
      </c>
      <c r="M454" s="11">
        <f>IFERROR(1 - PERCENTRANK(G:G,G454),0)</f>
        <v/>
      </c>
      <c r="N454" s="11">
        <f>IFERROR(1 - PERCENTRANK(H:H,H454),0)</f>
        <v/>
      </c>
      <c r="O454" s="11">
        <f>IFERROR(PERCENTRANK(I:I,I454),0)</f>
        <v/>
      </c>
      <c r="P454" s="11">
        <f>IFERROR(1 - PERCENTRANK(J:J,J454),0)</f>
        <v/>
      </c>
      <c r="Q454" s="11">
        <f>IFERROR(PERCENTRANK(K:K,K454),0)</f>
        <v/>
      </c>
      <c r="R454" s="11">
        <f>L454*weight1+M454*weight2+N454*weight3+O454*weight4+P454*weight5+Q454*weight6</f>
        <v/>
      </c>
    </row>
    <row r="455" spans="1:18">
      <c r="A455" s="14">
        <f>RANK(R455,R:R)</f>
        <v/>
      </c>
      <c r="C455">
        <f>VLOOKUP(B455,'Input - companies list'!B:L,2,FALSE)</f>
        <v/>
      </c>
      <c r="D455">
        <f>VLOOKUP(B455,'Input - companies list'!B:L,11,FALSE)</f>
        <v/>
      </c>
      <c r="E455">
        <f>VLOOKUP(B455,'Input - companies list'!B:E,4,FALSE)</f>
        <v/>
      </c>
      <c r="F455" s="1">
        <f>SUMIFS('Input - target event report'!H:H,'Input - target event report'!B:B,B455,'Input - target event report'!D:D, "Private Investment")</f>
        <v/>
      </c>
      <c r="G455" s="30">
        <f>IF(I455&lt;2,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Investment"))/(I455-1))</f>
        <v/>
      </c>
      <c r="H45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5" s="30">
        <f>COUNTIFS('Input - target event report'!B:B,B455,'Input - target event report'!D:D, "Private Investment")</f>
        <v/>
      </c>
      <c r="J455">
        <f>INDEX('Input - companies list'!$1:$10000,MATCH(B455,'Input - companies list'!B:B,0),MATCH("Flow",'Input - companies list'!$1:$1,0 ))</f>
        <v/>
      </c>
      <c r="K455">
        <f>INDEX('Input - companies list'!$1:$10000,MATCH(B455,'Input - companies list'!B:B,0),MATCH("Inter-Cluster Connectivity",'Input - companies list'!$1:$1,0 ))</f>
        <v/>
      </c>
      <c r="L455" s="11">
        <f>IFERROR(PERCENTRANK(F:F,F455),0)</f>
        <v/>
      </c>
      <c r="M455" s="11">
        <f>IFERROR(1 - PERCENTRANK(G:G,G455),0)</f>
        <v/>
      </c>
      <c r="N455" s="11">
        <f>IFERROR(1 - PERCENTRANK(H:H,H455),0)</f>
        <v/>
      </c>
      <c r="O455" s="11">
        <f>IFERROR(PERCENTRANK(I:I,I455),0)</f>
        <v/>
      </c>
      <c r="P455" s="11">
        <f>IFERROR(1 - PERCENTRANK(J:J,J455),0)</f>
        <v/>
      </c>
      <c r="Q455" s="11">
        <f>IFERROR(PERCENTRANK(K:K,K455),0)</f>
        <v/>
      </c>
      <c r="R455" s="11">
        <f>L455*weight1+M455*weight2+N455*weight3+O455*weight4+P455*weight5+Q455*weight6</f>
        <v/>
      </c>
    </row>
    <row r="456" spans="1:18">
      <c r="A456" s="14">
        <f>RANK(R456,R:R)</f>
        <v/>
      </c>
      <c r="C456">
        <f>VLOOKUP(B456,'Input - companies list'!B:L,2,FALSE)</f>
        <v/>
      </c>
      <c r="D456">
        <f>VLOOKUP(B456,'Input - companies list'!B:L,11,FALSE)</f>
        <v/>
      </c>
      <c r="E456">
        <f>VLOOKUP(B456,'Input - companies list'!B:E,4,FALSE)</f>
        <v/>
      </c>
      <c r="F456" s="1">
        <f>SUMIFS('Input - target event report'!H:H,'Input - target event report'!B:B,B456,'Input - target event report'!D:D, "Private Investment")</f>
        <v/>
      </c>
      <c r="G456" s="30">
        <f>IF(I456&lt;2,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Investment"))/(I456-1))</f>
        <v/>
      </c>
      <c r="H45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6" s="30">
        <f>COUNTIFS('Input - target event report'!B:B,B456,'Input - target event report'!D:D, "Private Investment")</f>
        <v/>
      </c>
      <c r="J456">
        <f>INDEX('Input - companies list'!$1:$10000,MATCH(B456,'Input - companies list'!B:B,0),MATCH("Flow",'Input - companies list'!$1:$1,0 ))</f>
        <v/>
      </c>
      <c r="K456">
        <f>INDEX('Input - companies list'!$1:$10000,MATCH(B456,'Input - companies list'!B:B,0),MATCH("Inter-Cluster Connectivity",'Input - companies list'!$1:$1,0 ))</f>
        <v/>
      </c>
      <c r="L456" s="11">
        <f>IFERROR(PERCENTRANK(F:F,F456),0)</f>
        <v/>
      </c>
      <c r="M456" s="11">
        <f>IFERROR(1 - PERCENTRANK(G:G,G456),0)</f>
        <v/>
      </c>
      <c r="N456" s="11">
        <f>IFERROR(1 - PERCENTRANK(H:H,H456),0)</f>
        <v/>
      </c>
      <c r="O456" s="11">
        <f>IFERROR(PERCENTRANK(I:I,I456),0)</f>
        <v/>
      </c>
      <c r="P456" s="11">
        <f>IFERROR(1 - PERCENTRANK(J:J,J456),0)</f>
        <v/>
      </c>
      <c r="Q456" s="11">
        <f>IFERROR(PERCENTRANK(K:K,K456),0)</f>
        <v/>
      </c>
      <c r="R456" s="11">
        <f>L456*weight1+M456*weight2+N456*weight3+O456*weight4+P456*weight5+Q456*weight6</f>
        <v/>
      </c>
    </row>
    <row r="457" spans="1:18">
      <c r="A457" s="14">
        <f>RANK(R457,R:R)</f>
        <v/>
      </c>
      <c r="C457">
        <f>VLOOKUP(B457,'Input - companies list'!B:L,2,FALSE)</f>
        <v/>
      </c>
      <c r="D457">
        <f>VLOOKUP(B457,'Input - companies list'!B:L,11,FALSE)</f>
        <v/>
      </c>
      <c r="E457">
        <f>VLOOKUP(B457,'Input - companies list'!B:E,4,FALSE)</f>
        <v/>
      </c>
      <c r="F457" s="1">
        <f>SUMIFS('Input - target event report'!H:H,'Input - target event report'!B:B,B457,'Input - target event report'!D:D, "Private Investment")</f>
        <v/>
      </c>
      <c r="G457" s="30">
        <f>IF(I457&lt;2,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Investment"))/(I457-1))</f>
        <v/>
      </c>
      <c r="H45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7" s="30">
        <f>COUNTIFS('Input - target event report'!B:B,B457,'Input - target event report'!D:D, "Private Investment")</f>
        <v/>
      </c>
      <c r="J457">
        <f>INDEX('Input - companies list'!$1:$10000,MATCH(B457,'Input - companies list'!B:B,0),MATCH("Flow",'Input - companies list'!$1:$1,0 ))</f>
        <v/>
      </c>
      <c r="K457">
        <f>INDEX('Input - companies list'!$1:$10000,MATCH(B457,'Input - companies list'!B:B,0),MATCH("Inter-Cluster Connectivity",'Input - companies list'!$1:$1,0 ))</f>
        <v/>
      </c>
      <c r="L457" s="11">
        <f>IFERROR(PERCENTRANK(F:F,F457),0)</f>
        <v/>
      </c>
      <c r="M457" s="11">
        <f>IFERROR(1 - PERCENTRANK(G:G,G457),0)</f>
        <v/>
      </c>
      <c r="N457" s="11">
        <f>IFERROR(1 - PERCENTRANK(H:H,H457),0)</f>
        <v/>
      </c>
      <c r="O457" s="11">
        <f>IFERROR(PERCENTRANK(I:I,I457),0)</f>
        <v/>
      </c>
      <c r="P457" s="11">
        <f>IFERROR(1 - PERCENTRANK(J:J,J457),0)</f>
        <v/>
      </c>
      <c r="Q457" s="11">
        <f>IFERROR(PERCENTRANK(K:K,K457),0)</f>
        <v/>
      </c>
      <c r="R457" s="11">
        <f>L457*weight1+M457*weight2+N457*weight3+O457*weight4+P457*weight5+Q457*weight6</f>
        <v/>
      </c>
    </row>
    <row r="458" spans="1:18">
      <c r="A458" s="14">
        <f>RANK(R458,R:R)</f>
        <v/>
      </c>
      <c r="C458">
        <f>VLOOKUP(B458,'Input - companies list'!B:L,2,FALSE)</f>
        <v/>
      </c>
      <c r="D458">
        <f>VLOOKUP(B458,'Input - companies list'!B:L,11,FALSE)</f>
        <v/>
      </c>
      <c r="E458">
        <f>VLOOKUP(B458,'Input - companies list'!B:E,4,FALSE)</f>
        <v/>
      </c>
      <c r="F458" s="1">
        <f>SUMIFS('Input - target event report'!H:H,'Input - target event report'!B:B,B458,'Input - target event report'!D:D, "Private Investment")</f>
        <v/>
      </c>
      <c r="G458" s="30">
        <f>IF(I458&lt;2,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Investment"))/(I458-1))</f>
        <v/>
      </c>
      <c r="H45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8" s="30">
        <f>COUNTIFS('Input - target event report'!B:B,B458,'Input - target event report'!D:D, "Private Investment")</f>
        <v/>
      </c>
      <c r="J458">
        <f>INDEX('Input - companies list'!$1:$10000,MATCH(B458,'Input - companies list'!B:B,0),MATCH("Flow",'Input - companies list'!$1:$1,0 ))</f>
        <v/>
      </c>
      <c r="K458">
        <f>INDEX('Input - companies list'!$1:$10000,MATCH(B458,'Input - companies list'!B:B,0),MATCH("Inter-Cluster Connectivity",'Input - companies list'!$1:$1,0 ))</f>
        <v/>
      </c>
      <c r="L458" s="11">
        <f>IFERROR(PERCENTRANK(F:F,F458),0)</f>
        <v/>
      </c>
      <c r="M458" s="11">
        <f>IFERROR(1 - PERCENTRANK(G:G,G458),0)</f>
        <v/>
      </c>
      <c r="N458" s="11">
        <f>IFERROR(1 - PERCENTRANK(H:H,H458),0)</f>
        <v/>
      </c>
      <c r="O458" s="11">
        <f>IFERROR(PERCENTRANK(I:I,I458),0)</f>
        <v/>
      </c>
      <c r="P458" s="11">
        <f>IFERROR(1 - PERCENTRANK(J:J,J458),0)</f>
        <v/>
      </c>
      <c r="Q458" s="11">
        <f>IFERROR(PERCENTRANK(K:K,K458),0)</f>
        <v/>
      </c>
      <c r="R458" s="11">
        <f>L458*weight1+M458*weight2+N458*weight3+O458*weight4+P458*weight5+Q458*weight6</f>
        <v/>
      </c>
    </row>
    <row r="459" spans="1:18">
      <c r="A459" s="14">
        <f>RANK(R459,R:R)</f>
        <v/>
      </c>
      <c r="C459">
        <f>VLOOKUP(B459,'Input - companies list'!B:L,2,FALSE)</f>
        <v/>
      </c>
      <c r="D459">
        <f>VLOOKUP(B459,'Input - companies list'!B:L,11,FALSE)</f>
        <v/>
      </c>
      <c r="E459">
        <f>VLOOKUP(B459,'Input - companies list'!B:E,4,FALSE)</f>
        <v/>
      </c>
      <c r="F459" s="1">
        <f>SUMIFS('Input - target event report'!H:H,'Input - target event report'!B:B,B459,'Input - target event report'!D:D, "Private Investment")</f>
        <v/>
      </c>
      <c r="G459" s="30">
        <f>IF(I459&lt;2,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Investment"))/(I459-1))</f>
        <v/>
      </c>
      <c r="H45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59" s="30">
        <f>COUNTIFS('Input - target event report'!B:B,B459,'Input - target event report'!D:D, "Private Investment")</f>
        <v/>
      </c>
      <c r="J459">
        <f>INDEX('Input - companies list'!$1:$10000,MATCH(B459,'Input - companies list'!B:B,0),MATCH("Flow",'Input - companies list'!$1:$1,0 ))</f>
        <v/>
      </c>
      <c r="K459">
        <f>INDEX('Input - companies list'!$1:$10000,MATCH(B459,'Input - companies list'!B:B,0),MATCH("Inter-Cluster Connectivity",'Input - companies list'!$1:$1,0 ))</f>
        <v/>
      </c>
      <c r="L459" s="11">
        <f>IFERROR(PERCENTRANK(F:F,F459),0)</f>
        <v/>
      </c>
      <c r="M459" s="11">
        <f>IFERROR(1 - PERCENTRANK(G:G,G459),0)</f>
        <v/>
      </c>
      <c r="N459" s="11">
        <f>IFERROR(1 - PERCENTRANK(H:H,H459),0)</f>
        <v/>
      </c>
      <c r="O459" s="11">
        <f>IFERROR(PERCENTRANK(I:I,I459),0)</f>
        <v/>
      </c>
      <c r="P459" s="11">
        <f>IFERROR(1 - PERCENTRANK(J:J,J459),0)</f>
        <v/>
      </c>
      <c r="Q459" s="11">
        <f>IFERROR(PERCENTRANK(K:K,K459),0)</f>
        <v/>
      </c>
      <c r="R459" s="11">
        <f>L459*weight1+M459*weight2+N459*weight3+O459*weight4+P459*weight5+Q459*weight6</f>
        <v/>
      </c>
    </row>
    <row r="460" spans="1:18">
      <c r="A460" s="14">
        <f>RANK(R460,R:R)</f>
        <v/>
      </c>
      <c r="C460">
        <f>VLOOKUP(B460,'Input - companies list'!B:L,2,FALSE)</f>
        <v/>
      </c>
      <c r="D460">
        <f>VLOOKUP(B460,'Input - companies list'!B:L,11,FALSE)</f>
        <v/>
      </c>
      <c r="E460">
        <f>VLOOKUP(B460,'Input - companies list'!B:E,4,FALSE)</f>
        <v/>
      </c>
      <c r="F460" s="1">
        <f>SUMIFS('Input - target event report'!H:H,'Input - target event report'!B:B,B460,'Input - target event report'!D:D, "Private Investment")</f>
        <v/>
      </c>
      <c r="G460" s="30">
        <f>IF(I460&lt;2,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Investment"))/(I460-1))</f>
        <v/>
      </c>
      <c r="H46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0" s="30">
        <f>COUNTIFS('Input - target event report'!B:B,B460,'Input - target event report'!D:D, "Private Investment")</f>
        <v/>
      </c>
      <c r="J460">
        <f>INDEX('Input - companies list'!$1:$10000,MATCH(B460,'Input - companies list'!B:B,0),MATCH("Flow",'Input - companies list'!$1:$1,0 ))</f>
        <v/>
      </c>
      <c r="K460">
        <f>INDEX('Input - companies list'!$1:$10000,MATCH(B460,'Input - companies list'!B:B,0),MATCH("Inter-Cluster Connectivity",'Input - companies list'!$1:$1,0 ))</f>
        <v/>
      </c>
      <c r="L460" s="11">
        <f>IFERROR(PERCENTRANK(F:F,F460),0)</f>
        <v/>
      </c>
      <c r="M460" s="11">
        <f>IFERROR(1 - PERCENTRANK(G:G,G460),0)</f>
        <v/>
      </c>
      <c r="N460" s="11">
        <f>IFERROR(1 - PERCENTRANK(H:H,H460),0)</f>
        <v/>
      </c>
      <c r="O460" s="11">
        <f>IFERROR(PERCENTRANK(I:I,I460),0)</f>
        <v/>
      </c>
      <c r="P460" s="11">
        <f>IFERROR(1 - PERCENTRANK(J:J,J460),0)</f>
        <v/>
      </c>
      <c r="Q460" s="11">
        <f>IFERROR(PERCENTRANK(K:K,K460),0)</f>
        <v/>
      </c>
      <c r="R460" s="11">
        <f>L460*weight1+M460*weight2+N460*weight3+O460*weight4+P460*weight5+Q460*weight6</f>
        <v/>
      </c>
    </row>
    <row r="461" spans="1:18">
      <c r="A461" s="14">
        <f>RANK(R461,R:R)</f>
        <v/>
      </c>
      <c r="C461">
        <f>VLOOKUP(B461,'Input - companies list'!B:L,2,FALSE)</f>
        <v/>
      </c>
      <c r="D461">
        <f>VLOOKUP(B461,'Input - companies list'!B:L,11,FALSE)</f>
        <v/>
      </c>
      <c r="E461">
        <f>VLOOKUP(B461,'Input - companies list'!B:E,4,FALSE)</f>
        <v/>
      </c>
      <c r="F461" s="1">
        <f>SUMIFS('Input - target event report'!H:H,'Input - target event report'!B:B,B461,'Input - target event report'!D:D, "Private Investment")</f>
        <v/>
      </c>
      <c r="G461" s="30">
        <f>IF(I461&lt;2,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Investment"))/(I461-1))</f>
        <v/>
      </c>
      <c r="H46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1" s="30">
        <f>COUNTIFS('Input - target event report'!B:B,B461,'Input - target event report'!D:D, "Private Investment")</f>
        <v/>
      </c>
      <c r="J461">
        <f>INDEX('Input - companies list'!$1:$10000,MATCH(B461,'Input - companies list'!B:B,0),MATCH("Flow",'Input - companies list'!$1:$1,0 ))</f>
        <v/>
      </c>
      <c r="K461">
        <f>INDEX('Input - companies list'!$1:$10000,MATCH(B461,'Input - companies list'!B:B,0),MATCH("Inter-Cluster Connectivity",'Input - companies list'!$1:$1,0 ))</f>
        <v/>
      </c>
      <c r="L461" s="11">
        <f>IFERROR(PERCENTRANK(F:F,F461),0)</f>
        <v/>
      </c>
      <c r="M461" s="11">
        <f>IFERROR(1 - PERCENTRANK(G:G,G461),0)</f>
        <v/>
      </c>
      <c r="N461" s="11">
        <f>IFERROR(1 - PERCENTRANK(H:H,H461),0)</f>
        <v/>
      </c>
      <c r="O461" s="11">
        <f>IFERROR(PERCENTRANK(I:I,I461),0)</f>
        <v/>
      </c>
      <c r="P461" s="11">
        <f>IFERROR(1 - PERCENTRANK(J:J,J461),0)</f>
        <v/>
      </c>
      <c r="Q461" s="11">
        <f>IFERROR(PERCENTRANK(K:K,K461),0)</f>
        <v/>
      </c>
      <c r="R461" s="11">
        <f>L461*weight1+M461*weight2+N461*weight3+O461*weight4+P461*weight5+Q461*weight6</f>
        <v/>
      </c>
    </row>
    <row r="462" spans="1:18">
      <c r="A462" s="14">
        <f>RANK(R462,R:R)</f>
        <v/>
      </c>
      <c r="C462">
        <f>VLOOKUP(B462,'Input - companies list'!B:L,2,FALSE)</f>
        <v/>
      </c>
      <c r="D462">
        <f>VLOOKUP(B462,'Input - companies list'!B:L,11,FALSE)</f>
        <v/>
      </c>
      <c r="E462">
        <f>VLOOKUP(B462,'Input - companies list'!B:E,4,FALSE)</f>
        <v/>
      </c>
      <c r="F462" s="1">
        <f>SUMIFS('Input - target event report'!H:H,'Input - target event report'!B:B,B462,'Input - target event report'!D:D, "Private Investment")</f>
        <v/>
      </c>
      <c r="G462" s="30">
        <f>IF(I462&lt;2,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Investment"))/(I462-1))</f>
        <v/>
      </c>
      <c r="H46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2" s="30">
        <f>COUNTIFS('Input - target event report'!B:B,B462,'Input - target event report'!D:D, "Private Investment")</f>
        <v/>
      </c>
      <c r="J462">
        <f>INDEX('Input - companies list'!$1:$10000,MATCH(B462,'Input - companies list'!B:B,0),MATCH("Flow",'Input - companies list'!$1:$1,0 ))</f>
        <v/>
      </c>
      <c r="K462">
        <f>INDEX('Input - companies list'!$1:$10000,MATCH(B462,'Input - companies list'!B:B,0),MATCH("Inter-Cluster Connectivity",'Input - companies list'!$1:$1,0 ))</f>
        <v/>
      </c>
      <c r="L462" s="11">
        <f>IFERROR(PERCENTRANK(F:F,F462),0)</f>
        <v/>
      </c>
      <c r="M462" s="11">
        <f>IFERROR(1 - PERCENTRANK(G:G,G462),0)</f>
        <v/>
      </c>
      <c r="N462" s="11">
        <f>IFERROR(1 - PERCENTRANK(H:H,H462),0)</f>
        <v/>
      </c>
      <c r="O462" s="11">
        <f>IFERROR(PERCENTRANK(I:I,I462),0)</f>
        <v/>
      </c>
      <c r="P462" s="11">
        <f>IFERROR(1 - PERCENTRANK(J:J,J462),0)</f>
        <v/>
      </c>
      <c r="Q462" s="11">
        <f>IFERROR(PERCENTRANK(K:K,K462),0)</f>
        <v/>
      </c>
      <c r="R462" s="11">
        <f>L462*weight1+M462*weight2+N462*weight3+O462*weight4+P462*weight5+Q462*weight6</f>
        <v/>
      </c>
    </row>
    <row r="463" spans="1:18">
      <c r="A463" s="14">
        <f>RANK(R463,R:R)</f>
        <v/>
      </c>
      <c r="C463">
        <f>VLOOKUP(B463,'Input - companies list'!B:L,2,FALSE)</f>
        <v/>
      </c>
      <c r="D463">
        <f>VLOOKUP(B463,'Input - companies list'!B:L,11,FALSE)</f>
        <v/>
      </c>
      <c r="E463">
        <f>VLOOKUP(B463,'Input - companies list'!B:E,4,FALSE)</f>
        <v/>
      </c>
      <c r="F463" s="1">
        <f>SUMIFS('Input - target event report'!H:H,'Input - target event report'!B:B,B463,'Input - target event report'!D:D, "Private Investment")</f>
        <v/>
      </c>
      <c r="G463" s="30">
        <f>IF(I463&lt;2,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Investment"))/(I463-1))</f>
        <v/>
      </c>
      <c r="H46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3" s="30">
        <f>COUNTIFS('Input - target event report'!B:B,B463,'Input - target event report'!D:D, "Private Investment")</f>
        <v/>
      </c>
      <c r="J463">
        <f>INDEX('Input - companies list'!$1:$10000,MATCH(B463,'Input - companies list'!B:B,0),MATCH("Flow",'Input - companies list'!$1:$1,0 ))</f>
        <v/>
      </c>
      <c r="K463">
        <f>INDEX('Input - companies list'!$1:$10000,MATCH(B463,'Input - companies list'!B:B,0),MATCH("Inter-Cluster Connectivity",'Input - companies list'!$1:$1,0 ))</f>
        <v/>
      </c>
      <c r="L463" s="11">
        <f>IFERROR(PERCENTRANK(F:F,F463),0)</f>
        <v/>
      </c>
      <c r="M463" s="11">
        <f>IFERROR(1 - PERCENTRANK(G:G,G463),0)</f>
        <v/>
      </c>
      <c r="N463" s="11">
        <f>IFERROR(1 - PERCENTRANK(H:H,H463),0)</f>
        <v/>
      </c>
      <c r="O463" s="11">
        <f>IFERROR(PERCENTRANK(I:I,I463),0)</f>
        <v/>
      </c>
      <c r="P463" s="11">
        <f>IFERROR(1 - PERCENTRANK(J:J,J463),0)</f>
        <v/>
      </c>
      <c r="Q463" s="11">
        <f>IFERROR(PERCENTRANK(K:K,K463),0)</f>
        <v/>
      </c>
      <c r="R463" s="11">
        <f>L463*weight1+M463*weight2+N463*weight3+O463*weight4+P463*weight5+Q463*weight6</f>
        <v/>
      </c>
    </row>
    <row r="464" spans="1:18">
      <c r="A464" s="14">
        <f>RANK(R464,R:R)</f>
        <v/>
      </c>
      <c r="C464">
        <f>VLOOKUP(B464,'Input - companies list'!B:L,2,FALSE)</f>
        <v/>
      </c>
      <c r="D464">
        <f>VLOOKUP(B464,'Input - companies list'!B:L,11,FALSE)</f>
        <v/>
      </c>
      <c r="E464">
        <f>VLOOKUP(B464,'Input - companies list'!B:E,4,FALSE)</f>
        <v/>
      </c>
      <c r="F464" s="1">
        <f>SUMIFS('Input - target event report'!H:H,'Input - target event report'!B:B,B464,'Input - target event report'!D:D, "Private Investment")</f>
        <v/>
      </c>
      <c r="G464" s="30">
        <f>IF(I464&lt;2,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Investment"))/(I464-1))</f>
        <v/>
      </c>
      <c r="H46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4" s="30">
        <f>COUNTIFS('Input - target event report'!B:B,B464,'Input - target event report'!D:D, "Private Investment")</f>
        <v/>
      </c>
      <c r="J464">
        <f>INDEX('Input - companies list'!$1:$10000,MATCH(B464,'Input - companies list'!B:B,0),MATCH("Flow",'Input - companies list'!$1:$1,0 ))</f>
        <v/>
      </c>
      <c r="K464">
        <f>INDEX('Input - companies list'!$1:$10000,MATCH(B464,'Input - companies list'!B:B,0),MATCH("Inter-Cluster Connectivity",'Input - companies list'!$1:$1,0 ))</f>
        <v/>
      </c>
      <c r="L464" s="11">
        <f>IFERROR(PERCENTRANK(F:F,F464),0)</f>
        <v/>
      </c>
      <c r="M464" s="11">
        <f>IFERROR(1 - PERCENTRANK(G:G,G464),0)</f>
        <v/>
      </c>
      <c r="N464" s="11">
        <f>IFERROR(1 - PERCENTRANK(H:H,H464),0)</f>
        <v/>
      </c>
      <c r="O464" s="11">
        <f>IFERROR(PERCENTRANK(I:I,I464),0)</f>
        <v/>
      </c>
      <c r="P464" s="11">
        <f>IFERROR(1 - PERCENTRANK(J:J,J464),0)</f>
        <v/>
      </c>
      <c r="Q464" s="11">
        <f>IFERROR(PERCENTRANK(K:K,K464),0)</f>
        <v/>
      </c>
      <c r="R464" s="11">
        <f>L464*weight1+M464*weight2+N464*weight3+O464*weight4+P464*weight5+Q464*weight6</f>
        <v/>
      </c>
    </row>
    <row r="465" spans="1:18">
      <c r="A465" s="14">
        <f>RANK(R465,R:R)</f>
        <v/>
      </c>
      <c r="C465">
        <f>VLOOKUP(B465,'Input - companies list'!B:L,2,FALSE)</f>
        <v/>
      </c>
      <c r="D465">
        <f>VLOOKUP(B465,'Input - companies list'!B:L,11,FALSE)</f>
        <v/>
      </c>
      <c r="E465">
        <f>VLOOKUP(B465,'Input - companies list'!B:E,4,FALSE)</f>
        <v/>
      </c>
      <c r="F465" s="1">
        <f>SUMIFS('Input - target event report'!H:H,'Input - target event report'!B:B,B465,'Input - target event report'!D:D, "Private Investment")</f>
        <v/>
      </c>
      <c r="G465" s="30">
        <f>IF(I465&lt;2,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Investment"))/(I465-1))</f>
        <v/>
      </c>
      <c r="H46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5" s="30">
        <f>COUNTIFS('Input - target event report'!B:B,B465,'Input - target event report'!D:D, "Private Investment")</f>
        <v/>
      </c>
      <c r="J465">
        <f>INDEX('Input - companies list'!$1:$10000,MATCH(B465,'Input - companies list'!B:B,0),MATCH("Flow",'Input - companies list'!$1:$1,0 ))</f>
        <v/>
      </c>
      <c r="K465">
        <f>INDEX('Input - companies list'!$1:$10000,MATCH(B465,'Input - companies list'!B:B,0),MATCH("Inter-Cluster Connectivity",'Input - companies list'!$1:$1,0 ))</f>
        <v/>
      </c>
      <c r="L465" s="11">
        <f>IFERROR(PERCENTRANK(F:F,F465),0)</f>
        <v/>
      </c>
      <c r="M465" s="11">
        <f>IFERROR(1 - PERCENTRANK(G:G,G465),0)</f>
        <v/>
      </c>
      <c r="N465" s="11">
        <f>IFERROR(1 - PERCENTRANK(H:H,H465),0)</f>
        <v/>
      </c>
      <c r="O465" s="11">
        <f>IFERROR(PERCENTRANK(I:I,I465),0)</f>
        <v/>
      </c>
      <c r="P465" s="11">
        <f>IFERROR(1 - PERCENTRANK(J:J,J465),0)</f>
        <v/>
      </c>
      <c r="Q465" s="11">
        <f>IFERROR(PERCENTRANK(K:K,K465),0)</f>
        <v/>
      </c>
      <c r="R465" s="11">
        <f>L465*weight1+M465*weight2+N465*weight3+O465*weight4+P465*weight5+Q465*weight6</f>
        <v/>
      </c>
    </row>
    <row r="466" spans="1:18">
      <c r="A466" s="14">
        <f>RANK(R466,R:R)</f>
        <v/>
      </c>
      <c r="C466">
        <f>VLOOKUP(B466,'Input - companies list'!B:L,2,FALSE)</f>
        <v/>
      </c>
      <c r="D466">
        <f>VLOOKUP(B466,'Input - companies list'!B:L,11,FALSE)</f>
        <v/>
      </c>
      <c r="E466">
        <f>VLOOKUP(B466,'Input - companies list'!B:E,4,FALSE)</f>
        <v/>
      </c>
      <c r="F466" s="1">
        <f>SUMIFS('Input - target event report'!H:H,'Input - target event report'!B:B,B466,'Input - target event report'!D:D, "Private Investment")</f>
        <v/>
      </c>
      <c r="G466" s="30">
        <f>IF(I466&lt;2,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Investment"))/(I466-1))</f>
        <v/>
      </c>
      <c r="H46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6" s="30">
        <f>COUNTIFS('Input - target event report'!B:B,B466,'Input - target event report'!D:D, "Private Investment")</f>
        <v/>
      </c>
      <c r="J466">
        <f>INDEX('Input - companies list'!$1:$10000,MATCH(B466,'Input - companies list'!B:B,0),MATCH("Flow",'Input - companies list'!$1:$1,0 ))</f>
        <v/>
      </c>
      <c r="K466">
        <f>INDEX('Input - companies list'!$1:$10000,MATCH(B466,'Input - companies list'!B:B,0),MATCH("Inter-Cluster Connectivity",'Input - companies list'!$1:$1,0 ))</f>
        <v/>
      </c>
      <c r="L466" s="11">
        <f>IFERROR(PERCENTRANK(F:F,F466),0)</f>
        <v/>
      </c>
      <c r="M466" s="11">
        <f>IFERROR(1 - PERCENTRANK(G:G,G466),0)</f>
        <v/>
      </c>
      <c r="N466" s="11">
        <f>IFERROR(1 - PERCENTRANK(H:H,H466),0)</f>
        <v/>
      </c>
      <c r="O466" s="11">
        <f>IFERROR(PERCENTRANK(I:I,I466),0)</f>
        <v/>
      </c>
      <c r="P466" s="11">
        <f>IFERROR(1 - PERCENTRANK(J:J,J466),0)</f>
        <v/>
      </c>
      <c r="Q466" s="11">
        <f>IFERROR(PERCENTRANK(K:K,K466),0)</f>
        <v/>
      </c>
      <c r="R466" s="11">
        <f>L466*weight1+M466*weight2+N466*weight3+O466*weight4+P466*weight5+Q466*weight6</f>
        <v/>
      </c>
    </row>
    <row r="467" spans="1:18">
      <c r="A467" s="14">
        <f>RANK(R467,R:R)</f>
        <v/>
      </c>
      <c r="C467">
        <f>VLOOKUP(B467,'Input - companies list'!B:L,2,FALSE)</f>
        <v/>
      </c>
      <c r="D467">
        <f>VLOOKUP(B467,'Input - companies list'!B:L,11,FALSE)</f>
        <v/>
      </c>
      <c r="E467">
        <f>VLOOKUP(B467,'Input - companies list'!B:E,4,FALSE)</f>
        <v/>
      </c>
      <c r="F467" s="1">
        <f>SUMIFS('Input - target event report'!H:H,'Input - target event report'!B:B,B467,'Input - target event report'!D:D, "Private Investment")</f>
        <v/>
      </c>
      <c r="G467" s="30">
        <f>IF(I467&lt;2,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Investment"))/(I467-1))</f>
        <v/>
      </c>
      <c r="H46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7" s="30">
        <f>COUNTIFS('Input - target event report'!B:B,B467,'Input - target event report'!D:D, "Private Investment")</f>
        <v/>
      </c>
      <c r="J467">
        <f>INDEX('Input - companies list'!$1:$10000,MATCH(B467,'Input - companies list'!B:B,0),MATCH("Flow",'Input - companies list'!$1:$1,0 ))</f>
        <v/>
      </c>
      <c r="K467">
        <f>INDEX('Input - companies list'!$1:$10000,MATCH(B467,'Input - companies list'!B:B,0),MATCH("Inter-Cluster Connectivity",'Input - companies list'!$1:$1,0 ))</f>
        <v/>
      </c>
      <c r="L467" s="11">
        <f>IFERROR(PERCENTRANK(F:F,F467),0)</f>
        <v/>
      </c>
      <c r="M467" s="11">
        <f>IFERROR(1 - PERCENTRANK(G:G,G467),0)</f>
        <v/>
      </c>
      <c r="N467" s="11">
        <f>IFERROR(1 - PERCENTRANK(H:H,H467),0)</f>
        <v/>
      </c>
      <c r="O467" s="11">
        <f>IFERROR(PERCENTRANK(I:I,I467),0)</f>
        <v/>
      </c>
      <c r="P467" s="11">
        <f>IFERROR(1 - PERCENTRANK(J:J,J467),0)</f>
        <v/>
      </c>
      <c r="Q467" s="11">
        <f>IFERROR(PERCENTRANK(K:K,K467),0)</f>
        <v/>
      </c>
      <c r="R467" s="11">
        <f>L467*weight1+M467*weight2+N467*weight3+O467*weight4+P467*weight5+Q467*weight6</f>
        <v/>
      </c>
    </row>
    <row r="468" spans="1:18">
      <c r="A468" s="14">
        <f>RANK(R468,R:R)</f>
        <v/>
      </c>
      <c r="C468">
        <f>VLOOKUP(B468,'Input - companies list'!B:L,2,FALSE)</f>
        <v/>
      </c>
      <c r="D468">
        <f>VLOOKUP(B468,'Input - companies list'!B:L,11,FALSE)</f>
        <v/>
      </c>
      <c r="E468">
        <f>VLOOKUP(B468,'Input - companies list'!B:E,4,FALSE)</f>
        <v/>
      </c>
      <c r="F468" s="1">
        <f>SUMIFS('Input - target event report'!H:H,'Input - target event report'!B:B,B468,'Input - target event report'!D:D, "Private Investment")</f>
        <v/>
      </c>
      <c r="G468" s="30">
        <f>IF(I468&lt;2,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Investment"))/(I468-1))</f>
        <v/>
      </c>
      <c r="H46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8" s="30">
        <f>COUNTIFS('Input - target event report'!B:B,B468,'Input - target event report'!D:D, "Private Investment")</f>
        <v/>
      </c>
      <c r="J468">
        <f>INDEX('Input - companies list'!$1:$10000,MATCH(B468,'Input - companies list'!B:B,0),MATCH("Flow",'Input - companies list'!$1:$1,0 ))</f>
        <v/>
      </c>
      <c r="K468">
        <f>INDEX('Input - companies list'!$1:$10000,MATCH(B468,'Input - companies list'!B:B,0),MATCH("Inter-Cluster Connectivity",'Input - companies list'!$1:$1,0 ))</f>
        <v/>
      </c>
      <c r="L468" s="11">
        <f>IFERROR(PERCENTRANK(F:F,F468),0)</f>
        <v/>
      </c>
      <c r="M468" s="11">
        <f>IFERROR(1 - PERCENTRANK(G:G,G468),0)</f>
        <v/>
      </c>
      <c r="N468" s="11">
        <f>IFERROR(1 - PERCENTRANK(H:H,H468),0)</f>
        <v/>
      </c>
      <c r="O468" s="11">
        <f>IFERROR(PERCENTRANK(I:I,I468),0)</f>
        <v/>
      </c>
      <c r="P468" s="11">
        <f>IFERROR(1 - PERCENTRANK(J:J,J468),0)</f>
        <v/>
      </c>
      <c r="Q468" s="11">
        <f>IFERROR(PERCENTRANK(K:K,K468),0)</f>
        <v/>
      </c>
      <c r="R468" s="11">
        <f>L468*weight1+M468*weight2+N468*weight3+O468*weight4+P468*weight5+Q468*weight6</f>
        <v/>
      </c>
    </row>
    <row r="469" spans="1:18">
      <c r="A469" s="14">
        <f>RANK(R469,R:R)</f>
        <v/>
      </c>
      <c r="C469">
        <f>VLOOKUP(B469,'Input - companies list'!B:L,2,FALSE)</f>
        <v/>
      </c>
      <c r="D469">
        <f>VLOOKUP(B469,'Input - companies list'!B:L,11,FALSE)</f>
        <v/>
      </c>
      <c r="E469">
        <f>VLOOKUP(B469,'Input - companies list'!B:E,4,FALSE)</f>
        <v/>
      </c>
      <c r="F469" s="1">
        <f>SUMIFS('Input - target event report'!H:H,'Input - target event report'!B:B,B469,'Input - target event report'!D:D, "Private Investment")</f>
        <v/>
      </c>
      <c r="G469" s="30">
        <f>IF(I469&lt;2,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Investment"))/(I469-1))</f>
        <v/>
      </c>
      <c r="H46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69" s="30">
        <f>COUNTIFS('Input - target event report'!B:B,B469,'Input - target event report'!D:D, "Private Investment")</f>
        <v/>
      </c>
      <c r="J469">
        <f>INDEX('Input - companies list'!$1:$10000,MATCH(B469,'Input - companies list'!B:B,0),MATCH("Flow",'Input - companies list'!$1:$1,0 ))</f>
        <v/>
      </c>
      <c r="K469">
        <f>INDEX('Input - companies list'!$1:$10000,MATCH(B469,'Input - companies list'!B:B,0),MATCH("Inter-Cluster Connectivity",'Input - companies list'!$1:$1,0 ))</f>
        <v/>
      </c>
      <c r="L469" s="11">
        <f>IFERROR(PERCENTRANK(F:F,F469),0)</f>
        <v/>
      </c>
      <c r="M469" s="11">
        <f>IFERROR(1 - PERCENTRANK(G:G,G469),0)</f>
        <v/>
      </c>
      <c r="N469" s="11">
        <f>IFERROR(1 - PERCENTRANK(H:H,H469),0)</f>
        <v/>
      </c>
      <c r="O469" s="11">
        <f>IFERROR(PERCENTRANK(I:I,I469),0)</f>
        <v/>
      </c>
      <c r="P469" s="11">
        <f>IFERROR(1 - PERCENTRANK(J:J,J469),0)</f>
        <v/>
      </c>
      <c r="Q469" s="11">
        <f>IFERROR(PERCENTRANK(K:K,K469),0)</f>
        <v/>
      </c>
      <c r="R469" s="11">
        <f>L469*weight1+M469*weight2+N469*weight3+O469*weight4+P469*weight5+Q469*weight6</f>
        <v/>
      </c>
    </row>
    <row r="470" spans="1:18">
      <c r="A470" s="14">
        <f>RANK(R470,R:R)</f>
        <v/>
      </c>
      <c r="C470">
        <f>VLOOKUP(B470,'Input - companies list'!B:L,2,FALSE)</f>
        <v/>
      </c>
      <c r="D470">
        <f>VLOOKUP(B470,'Input - companies list'!B:L,11,FALSE)</f>
        <v/>
      </c>
      <c r="E470">
        <f>VLOOKUP(B470,'Input - companies list'!B:E,4,FALSE)</f>
        <v/>
      </c>
      <c r="F470" s="1">
        <f>SUMIFS('Input - target event report'!H:H,'Input - target event report'!B:B,B470,'Input - target event report'!D:D, "Private Investment")</f>
        <v/>
      </c>
      <c r="G470" s="30">
        <f>IF(I470&lt;2,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Investment"))/(I470-1))</f>
        <v/>
      </c>
      <c r="H47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0" s="30">
        <f>COUNTIFS('Input - target event report'!B:B,B470,'Input - target event report'!D:D, "Private Investment")</f>
        <v/>
      </c>
      <c r="J470">
        <f>INDEX('Input - companies list'!$1:$10000,MATCH(B470,'Input - companies list'!B:B,0),MATCH("Flow",'Input - companies list'!$1:$1,0 ))</f>
        <v/>
      </c>
      <c r="K470">
        <f>INDEX('Input - companies list'!$1:$10000,MATCH(B470,'Input - companies list'!B:B,0),MATCH("Inter-Cluster Connectivity",'Input - companies list'!$1:$1,0 ))</f>
        <v/>
      </c>
      <c r="L470" s="11">
        <f>IFERROR(PERCENTRANK(F:F,F470),0)</f>
        <v/>
      </c>
      <c r="M470" s="11">
        <f>IFERROR(1 - PERCENTRANK(G:G,G470),0)</f>
        <v/>
      </c>
      <c r="N470" s="11">
        <f>IFERROR(1 - PERCENTRANK(H:H,H470),0)</f>
        <v/>
      </c>
      <c r="O470" s="11">
        <f>IFERROR(PERCENTRANK(I:I,I470),0)</f>
        <v/>
      </c>
      <c r="P470" s="11">
        <f>IFERROR(1 - PERCENTRANK(J:J,J470),0)</f>
        <v/>
      </c>
      <c r="Q470" s="11">
        <f>IFERROR(PERCENTRANK(K:K,K470),0)</f>
        <v/>
      </c>
      <c r="R470" s="11">
        <f>L470*weight1+M470*weight2+N470*weight3+O470*weight4+P470*weight5+Q470*weight6</f>
        <v/>
      </c>
    </row>
    <row r="471" spans="1:18">
      <c r="A471" s="14">
        <f>RANK(R471,R:R)</f>
        <v/>
      </c>
      <c r="C471">
        <f>VLOOKUP(B471,'Input - companies list'!B:L,2,FALSE)</f>
        <v/>
      </c>
      <c r="D471">
        <f>VLOOKUP(B471,'Input - companies list'!B:L,11,FALSE)</f>
        <v/>
      </c>
      <c r="E471">
        <f>VLOOKUP(B471,'Input - companies list'!B:E,4,FALSE)</f>
        <v/>
      </c>
      <c r="F471" s="1">
        <f>SUMIFS('Input - target event report'!H:H,'Input - target event report'!B:B,B471,'Input - target event report'!D:D, "Private Investment")</f>
        <v/>
      </c>
      <c r="G471" s="30">
        <f>IF(I471&lt;2,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Investment"))/(I471-1))</f>
        <v/>
      </c>
      <c r="H47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1" s="30">
        <f>COUNTIFS('Input - target event report'!B:B,B471,'Input - target event report'!D:D, "Private Investment")</f>
        <v/>
      </c>
      <c r="J471">
        <f>INDEX('Input - companies list'!$1:$10000,MATCH(B471,'Input - companies list'!B:B,0),MATCH("Flow",'Input - companies list'!$1:$1,0 ))</f>
        <v/>
      </c>
      <c r="K471">
        <f>INDEX('Input - companies list'!$1:$10000,MATCH(B471,'Input - companies list'!B:B,0),MATCH("Inter-Cluster Connectivity",'Input - companies list'!$1:$1,0 ))</f>
        <v/>
      </c>
      <c r="L471" s="11">
        <f>IFERROR(PERCENTRANK(F:F,F471),0)</f>
        <v/>
      </c>
      <c r="M471" s="11">
        <f>IFERROR(1 - PERCENTRANK(G:G,G471),0)</f>
        <v/>
      </c>
      <c r="N471" s="11">
        <f>IFERROR(1 - PERCENTRANK(H:H,H471),0)</f>
        <v/>
      </c>
      <c r="O471" s="11">
        <f>IFERROR(PERCENTRANK(I:I,I471),0)</f>
        <v/>
      </c>
      <c r="P471" s="11">
        <f>IFERROR(1 - PERCENTRANK(J:J,J471),0)</f>
        <v/>
      </c>
      <c r="Q471" s="11">
        <f>IFERROR(PERCENTRANK(K:K,K471),0)</f>
        <v/>
      </c>
      <c r="R471" s="11">
        <f>L471*weight1+M471*weight2+N471*weight3+O471*weight4+P471*weight5+Q471*weight6</f>
        <v/>
      </c>
    </row>
    <row r="472" spans="1:18">
      <c r="A472" s="14">
        <f>RANK(R472,R:R)</f>
        <v/>
      </c>
      <c r="C472">
        <f>VLOOKUP(B472,'Input - companies list'!B:L,2,FALSE)</f>
        <v/>
      </c>
      <c r="D472">
        <f>VLOOKUP(B472,'Input - companies list'!B:L,11,FALSE)</f>
        <v/>
      </c>
      <c r="E472">
        <f>VLOOKUP(B472,'Input - companies list'!B:E,4,FALSE)</f>
        <v/>
      </c>
      <c r="F472" s="1">
        <f>SUMIFS('Input - target event report'!H:H,'Input - target event report'!B:B,B472,'Input - target event report'!D:D, "Private Investment")</f>
        <v/>
      </c>
      <c r="G472" s="30">
        <f>IF(I472&lt;2,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Investment"))/(I472-1))</f>
        <v/>
      </c>
      <c r="H47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2" s="30">
        <f>COUNTIFS('Input - target event report'!B:B,B472,'Input - target event report'!D:D, "Private Investment")</f>
        <v/>
      </c>
      <c r="J472">
        <f>INDEX('Input - companies list'!$1:$10000,MATCH(B472,'Input - companies list'!B:B,0),MATCH("Flow",'Input - companies list'!$1:$1,0 ))</f>
        <v/>
      </c>
      <c r="K472">
        <f>INDEX('Input - companies list'!$1:$10000,MATCH(B472,'Input - companies list'!B:B,0),MATCH("Inter-Cluster Connectivity",'Input - companies list'!$1:$1,0 ))</f>
        <v/>
      </c>
      <c r="L472" s="11">
        <f>IFERROR(PERCENTRANK(F:F,F472),0)</f>
        <v/>
      </c>
      <c r="M472" s="11">
        <f>IFERROR(1 - PERCENTRANK(G:G,G472),0)</f>
        <v/>
      </c>
      <c r="N472" s="11">
        <f>IFERROR(1 - PERCENTRANK(H:H,H472),0)</f>
        <v/>
      </c>
      <c r="O472" s="11">
        <f>IFERROR(PERCENTRANK(I:I,I472),0)</f>
        <v/>
      </c>
      <c r="P472" s="11">
        <f>IFERROR(1 - PERCENTRANK(J:J,J472),0)</f>
        <v/>
      </c>
      <c r="Q472" s="11">
        <f>IFERROR(PERCENTRANK(K:K,K472),0)</f>
        <v/>
      </c>
      <c r="R472" s="11">
        <f>L472*weight1+M472*weight2+N472*weight3+O472*weight4+P472*weight5+Q472*weight6</f>
        <v/>
      </c>
    </row>
    <row r="473" spans="1:18">
      <c r="A473" s="14">
        <f>RANK(R473,R:R)</f>
        <v/>
      </c>
      <c r="C473">
        <f>VLOOKUP(B473,'Input - companies list'!B:L,2,FALSE)</f>
        <v/>
      </c>
      <c r="D473">
        <f>VLOOKUP(B473,'Input - companies list'!B:L,11,FALSE)</f>
        <v/>
      </c>
      <c r="E473">
        <f>VLOOKUP(B473,'Input - companies list'!B:E,4,FALSE)</f>
        <v/>
      </c>
      <c r="F473" s="1">
        <f>SUMIFS('Input - target event report'!H:H,'Input - target event report'!B:B,B473,'Input - target event report'!D:D, "Private Investment")</f>
        <v/>
      </c>
      <c r="G473" s="30">
        <f>IF(I473&lt;2,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Investment"))/(I473-1))</f>
        <v/>
      </c>
      <c r="H47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3" s="30">
        <f>COUNTIFS('Input - target event report'!B:B,B473,'Input - target event report'!D:D, "Private Investment")</f>
        <v/>
      </c>
      <c r="J473">
        <f>INDEX('Input - companies list'!$1:$10000,MATCH(B473,'Input - companies list'!B:B,0),MATCH("Flow",'Input - companies list'!$1:$1,0 ))</f>
        <v/>
      </c>
      <c r="K473">
        <f>INDEX('Input - companies list'!$1:$10000,MATCH(B473,'Input - companies list'!B:B,0),MATCH("Inter-Cluster Connectivity",'Input - companies list'!$1:$1,0 ))</f>
        <v/>
      </c>
      <c r="L473" s="11">
        <f>IFERROR(PERCENTRANK(F:F,F473),0)</f>
        <v/>
      </c>
      <c r="M473" s="11">
        <f>IFERROR(1 - PERCENTRANK(G:G,G473),0)</f>
        <v/>
      </c>
      <c r="N473" s="11">
        <f>IFERROR(1 - PERCENTRANK(H:H,H473),0)</f>
        <v/>
      </c>
      <c r="O473" s="11">
        <f>IFERROR(PERCENTRANK(I:I,I473),0)</f>
        <v/>
      </c>
      <c r="P473" s="11">
        <f>IFERROR(1 - PERCENTRANK(J:J,J473),0)</f>
        <v/>
      </c>
      <c r="Q473" s="11">
        <f>IFERROR(PERCENTRANK(K:K,K473),0)</f>
        <v/>
      </c>
      <c r="R473" s="11">
        <f>L473*weight1+M473*weight2+N473*weight3+O473*weight4+P473*weight5+Q473*weight6</f>
        <v/>
      </c>
    </row>
    <row r="474" spans="1:18">
      <c r="A474" s="14">
        <f>RANK(R474,R:R)</f>
        <v/>
      </c>
      <c r="C474">
        <f>VLOOKUP(B474,'Input - companies list'!B:L,2,FALSE)</f>
        <v/>
      </c>
      <c r="D474">
        <f>VLOOKUP(B474,'Input - companies list'!B:L,11,FALSE)</f>
        <v/>
      </c>
      <c r="E474">
        <f>VLOOKUP(B474,'Input - companies list'!B:E,4,FALSE)</f>
        <v/>
      </c>
      <c r="F474" s="1">
        <f>SUMIFS('Input - target event report'!H:H,'Input - target event report'!B:B,B474,'Input - target event report'!D:D, "Private Investment")</f>
        <v/>
      </c>
      <c r="G474" s="30">
        <f>IF(I474&lt;2,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Investment"))/(I474-1))</f>
        <v/>
      </c>
      <c r="H47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4" s="30">
        <f>COUNTIFS('Input - target event report'!B:B,B474,'Input - target event report'!D:D, "Private Investment")</f>
        <v/>
      </c>
      <c r="J474">
        <f>INDEX('Input - companies list'!$1:$10000,MATCH(B474,'Input - companies list'!B:B,0),MATCH("Flow",'Input - companies list'!$1:$1,0 ))</f>
        <v/>
      </c>
      <c r="K474">
        <f>INDEX('Input - companies list'!$1:$10000,MATCH(B474,'Input - companies list'!B:B,0),MATCH("Inter-Cluster Connectivity",'Input - companies list'!$1:$1,0 ))</f>
        <v/>
      </c>
      <c r="L474" s="11">
        <f>IFERROR(PERCENTRANK(F:F,F474),0)</f>
        <v/>
      </c>
      <c r="M474" s="11">
        <f>IFERROR(1 - PERCENTRANK(G:G,G474),0)</f>
        <v/>
      </c>
      <c r="N474" s="11">
        <f>IFERROR(1 - PERCENTRANK(H:H,H474),0)</f>
        <v/>
      </c>
      <c r="O474" s="11">
        <f>IFERROR(PERCENTRANK(I:I,I474),0)</f>
        <v/>
      </c>
      <c r="P474" s="11">
        <f>IFERROR(1 - PERCENTRANK(J:J,J474),0)</f>
        <v/>
      </c>
      <c r="Q474" s="11">
        <f>IFERROR(PERCENTRANK(K:K,K474),0)</f>
        <v/>
      </c>
      <c r="R474" s="11">
        <f>L474*weight1+M474*weight2+N474*weight3+O474*weight4+P474*weight5+Q474*weight6</f>
        <v/>
      </c>
    </row>
    <row r="475" spans="1:18">
      <c r="A475" s="14">
        <f>RANK(R475,R:R)</f>
        <v/>
      </c>
      <c r="C475">
        <f>VLOOKUP(B475,'Input - companies list'!B:L,2,FALSE)</f>
        <v/>
      </c>
      <c r="D475">
        <f>VLOOKUP(B475,'Input - companies list'!B:L,11,FALSE)</f>
        <v/>
      </c>
      <c r="E475">
        <f>VLOOKUP(B475,'Input - companies list'!B:E,4,FALSE)</f>
        <v/>
      </c>
      <c r="F475" s="1">
        <f>SUMIFS('Input - target event report'!H:H,'Input - target event report'!B:B,B475,'Input - target event report'!D:D, "Private Investment")</f>
        <v/>
      </c>
      <c r="G475" s="30">
        <f>IF(I475&lt;2,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Investment"))/(I475-1))</f>
        <v/>
      </c>
      <c r="H47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5" s="30">
        <f>COUNTIFS('Input - target event report'!B:B,B475,'Input - target event report'!D:D, "Private Investment")</f>
        <v/>
      </c>
      <c r="J475">
        <f>INDEX('Input - companies list'!$1:$10000,MATCH(B475,'Input - companies list'!B:B,0),MATCH("Flow",'Input - companies list'!$1:$1,0 ))</f>
        <v/>
      </c>
      <c r="K475">
        <f>INDEX('Input - companies list'!$1:$10000,MATCH(B475,'Input - companies list'!B:B,0),MATCH("Inter-Cluster Connectivity",'Input - companies list'!$1:$1,0 ))</f>
        <v/>
      </c>
      <c r="L475" s="11">
        <f>IFERROR(PERCENTRANK(F:F,F475),0)</f>
        <v/>
      </c>
      <c r="M475" s="11">
        <f>IFERROR(1 - PERCENTRANK(G:G,G475),0)</f>
        <v/>
      </c>
      <c r="N475" s="11">
        <f>IFERROR(1 - PERCENTRANK(H:H,H475),0)</f>
        <v/>
      </c>
      <c r="O475" s="11">
        <f>IFERROR(PERCENTRANK(I:I,I475),0)</f>
        <v/>
      </c>
      <c r="P475" s="11">
        <f>IFERROR(1 - PERCENTRANK(J:J,J475),0)</f>
        <v/>
      </c>
      <c r="Q475" s="11">
        <f>IFERROR(PERCENTRANK(K:K,K475),0)</f>
        <v/>
      </c>
      <c r="R475" s="11">
        <f>L475*weight1+M475*weight2+N475*weight3+O475*weight4+P475*weight5+Q475*weight6</f>
        <v/>
      </c>
    </row>
    <row r="476" spans="1:18">
      <c r="A476" s="14">
        <f>RANK(R476,R:R)</f>
        <v/>
      </c>
      <c r="C476">
        <f>VLOOKUP(B476,'Input - companies list'!B:L,2,FALSE)</f>
        <v/>
      </c>
      <c r="D476">
        <f>VLOOKUP(B476,'Input - companies list'!B:L,11,FALSE)</f>
        <v/>
      </c>
      <c r="E476">
        <f>VLOOKUP(B476,'Input - companies list'!B:E,4,FALSE)</f>
        <v/>
      </c>
      <c r="F476" s="1">
        <f>SUMIFS('Input - target event report'!H:H,'Input - target event report'!B:B,B476,'Input - target event report'!D:D, "Private Investment")</f>
        <v/>
      </c>
      <c r="G476" s="30">
        <f>IF(I476&lt;2,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Investment"))/(I476-1))</f>
        <v/>
      </c>
      <c r="H47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6" s="30">
        <f>COUNTIFS('Input - target event report'!B:B,B476,'Input - target event report'!D:D, "Private Investment")</f>
        <v/>
      </c>
      <c r="J476">
        <f>INDEX('Input - companies list'!$1:$10000,MATCH(B476,'Input - companies list'!B:B,0),MATCH("Flow",'Input - companies list'!$1:$1,0 ))</f>
        <v/>
      </c>
      <c r="K476">
        <f>INDEX('Input - companies list'!$1:$10000,MATCH(B476,'Input - companies list'!B:B,0),MATCH("Inter-Cluster Connectivity",'Input - companies list'!$1:$1,0 ))</f>
        <v/>
      </c>
      <c r="L476" s="11">
        <f>IFERROR(PERCENTRANK(F:F,F476),0)</f>
        <v/>
      </c>
      <c r="M476" s="11">
        <f>IFERROR(1 - PERCENTRANK(G:G,G476),0)</f>
        <v/>
      </c>
      <c r="N476" s="11">
        <f>IFERROR(1 - PERCENTRANK(H:H,H476),0)</f>
        <v/>
      </c>
      <c r="O476" s="11">
        <f>IFERROR(PERCENTRANK(I:I,I476),0)</f>
        <v/>
      </c>
      <c r="P476" s="11">
        <f>IFERROR(1 - PERCENTRANK(J:J,J476),0)</f>
        <v/>
      </c>
      <c r="Q476" s="11">
        <f>IFERROR(PERCENTRANK(K:K,K476),0)</f>
        <v/>
      </c>
      <c r="R476" s="11">
        <f>L476*weight1+M476*weight2+N476*weight3+O476*weight4+P476*weight5+Q476*weight6</f>
        <v/>
      </c>
    </row>
    <row r="477" spans="1:18">
      <c r="A477" s="14">
        <f>RANK(R477,R:R)</f>
        <v/>
      </c>
      <c r="C477">
        <f>VLOOKUP(B477,'Input - companies list'!B:L,2,FALSE)</f>
        <v/>
      </c>
      <c r="D477">
        <f>VLOOKUP(B477,'Input - companies list'!B:L,11,FALSE)</f>
        <v/>
      </c>
      <c r="E477">
        <f>VLOOKUP(B477,'Input - companies list'!B:E,4,FALSE)</f>
        <v/>
      </c>
      <c r="F477" s="1">
        <f>SUMIFS('Input - target event report'!H:H,'Input - target event report'!B:B,B477,'Input - target event report'!D:D, "Private Investment")</f>
        <v/>
      </c>
      <c r="G477" s="30">
        <f>IF(I477&lt;2,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Investment"))/(I477-1))</f>
        <v/>
      </c>
      <c r="H47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7" s="30">
        <f>COUNTIFS('Input - target event report'!B:B,B477,'Input - target event report'!D:D, "Private Investment")</f>
        <v/>
      </c>
      <c r="J477">
        <f>INDEX('Input - companies list'!$1:$10000,MATCH(B477,'Input - companies list'!B:B,0),MATCH("Flow",'Input - companies list'!$1:$1,0 ))</f>
        <v/>
      </c>
      <c r="K477">
        <f>INDEX('Input - companies list'!$1:$10000,MATCH(B477,'Input - companies list'!B:B,0),MATCH("Inter-Cluster Connectivity",'Input - companies list'!$1:$1,0 ))</f>
        <v/>
      </c>
      <c r="L477" s="11">
        <f>IFERROR(PERCENTRANK(F:F,F477),0)</f>
        <v/>
      </c>
      <c r="M477" s="11">
        <f>IFERROR(1 - PERCENTRANK(G:G,G477),0)</f>
        <v/>
      </c>
      <c r="N477" s="11">
        <f>IFERROR(1 - PERCENTRANK(H:H,H477),0)</f>
        <v/>
      </c>
      <c r="O477" s="11">
        <f>IFERROR(PERCENTRANK(I:I,I477),0)</f>
        <v/>
      </c>
      <c r="P477" s="11">
        <f>IFERROR(1 - PERCENTRANK(J:J,J477),0)</f>
        <v/>
      </c>
      <c r="Q477" s="11">
        <f>IFERROR(PERCENTRANK(K:K,K477),0)</f>
        <v/>
      </c>
      <c r="R477" s="11">
        <f>L477*weight1+M477*weight2+N477*weight3+O477*weight4+P477*weight5+Q477*weight6</f>
        <v/>
      </c>
    </row>
    <row r="478" spans="1:18">
      <c r="A478" s="14">
        <f>RANK(R478,R:R)</f>
        <v/>
      </c>
      <c r="C478">
        <f>VLOOKUP(B478,'Input - companies list'!B:L,2,FALSE)</f>
        <v/>
      </c>
      <c r="D478">
        <f>VLOOKUP(B478,'Input - companies list'!B:L,11,FALSE)</f>
        <v/>
      </c>
      <c r="E478">
        <f>VLOOKUP(B478,'Input - companies list'!B:E,4,FALSE)</f>
        <v/>
      </c>
      <c r="F478" s="1">
        <f>SUMIFS('Input - target event report'!H:H,'Input - target event report'!B:B,B478,'Input - target event report'!D:D, "Private Investment")</f>
        <v/>
      </c>
      <c r="G478" s="30">
        <f>IF(I478&lt;2,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Investment"))/(I478-1))</f>
        <v/>
      </c>
      <c r="H47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8" s="30">
        <f>COUNTIFS('Input - target event report'!B:B,B478,'Input - target event report'!D:D, "Private Investment")</f>
        <v/>
      </c>
      <c r="J478">
        <f>INDEX('Input - companies list'!$1:$10000,MATCH(B478,'Input - companies list'!B:B,0),MATCH("Flow",'Input - companies list'!$1:$1,0 ))</f>
        <v/>
      </c>
      <c r="K478">
        <f>INDEX('Input - companies list'!$1:$10000,MATCH(B478,'Input - companies list'!B:B,0),MATCH("Inter-Cluster Connectivity",'Input - companies list'!$1:$1,0 ))</f>
        <v/>
      </c>
      <c r="L478" s="11">
        <f>IFERROR(PERCENTRANK(F:F,F478),0)</f>
        <v/>
      </c>
      <c r="M478" s="11">
        <f>IFERROR(1 - PERCENTRANK(G:G,G478),0)</f>
        <v/>
      </c>
      <c r="N478" s="11">
        <f>IFERROR(1 - PERCENTRANK(H:H,H478),0)</f>
        <v/>
      </c>
      <c r="O478" s="11">
        <f>IFERROR(PERCENTRANK(I:I,I478),0)</f>
        <v/>
      </c>
      <c r="P478" s="11">
        <f>IFERROR(1 - PERCENTRANK(J:J,J478),0)</f>
        <v/>
      </c>
      <c r="Q478" s="11">
        <f>IFERROR(PERCENTRANK(K:K,K478),0)</f>
        <v/>
      </c>
      <c r="R478" s="11">
        <f>L478*weight1+M478*weight2+N478*weight3+O478*weight4+P478*weight5+Q478*weight6</f>
        <v/>
      </c>
    </row>
    <row r="479" spans="1:18">
      <c r="A479" s="14">
        <f>RANK(R479,R:R)</f>
        <v/>
      </c>
      <c r="C479">
        <f>VLOOKUP(B479,'Input - companies list'!B:L,2,FALSE)</f>
        <v/>
      </c>
      <c r="D479">
        <f>VLOOKUP(B479,'Input - companies list'!B:L,11,FALSE)</f>
        <v/>
      </c>
      <c r="E479">
        <f>VLOOKUP(B479,'Input - companies list'!B:E,4,FALSE)</f>
        <v/>
      </c>
      <c r="F479" s="1">
        <f>SUMIFS('Input - target event report'!H:H,'Input - target event report'!B:B,B479,'Input - target event report'!D:D, "Private Investment")</f>
        <v/>
      </c>
      <c r="G479" s="30">
        <f>IF(I479&lt;2,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Investment"))/(I479-1))</f>
        <v/>
      </c>
      <c r="H47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79" s="30">
        <f>COUNTIFS('Input - target event report'!B:B,B479,'Input - target event report'!D:D, "Private Investment")</f>
        <v/>
      </c>
      <c r="J479">
        <f>INDEX('Input - companies list'!$1:$10000,MATCH(B479,'Input - companies list'!B:B,0),MATCH("Flow",'Input - companies list'!$1:$1,0 ))</f>
        <v/>
      </c>
      <c r="K479">
        <f>INDEX('Input - companies list'!$1:$10000,MATCH(B479,'Input - companies list'!B:B,0),MATCH("Inter-Cluster Connectivity",'Input - companies list'!$1:$1,0 ))</f>
        <v/>
      </c>
      <c r="L479" s="11">
        <f>IFERROR(PERCENTRANK(F:F,F479),0)</f>
        <v/>
      </c>
      <c r="M479" s="11">
        <f>IFERROR(1 - PERCENTRANK(G:G,G479),0)</f>
        <v/>
      </c>
      <c r="N479" s="11">
        <f>IFERROR(1 - PERCENTRANK(H:H,H479),0)</f>
        <v/>
      </c>
      <c r="O479" s="11">
        <f>IFERROR(PERCENTRANK(I:I,I479),0)</f>
        <v/>
      </c>
      <c r="P479" s="11">
        <f>IFERROR(1 - PERCENTRANK(J:J,J479),0)</f>
        <v/>
      </c>
      <c r="Q479" s="11">
        <f>IFERROR(PERCENTRANK(K:K,K479),0)</f>
        <v/>
      </c>
      <c r="R479" s="11">
        <f>L479*weight1+M479*weight2+N479*weight3+O479*weight4+P479*weight5+Q479*weight6</f>
        <v/>
      </c>
    </row>
    <row r="480" spans="1:18">
      <c r="A480" s="14">
        <f>RANK(R480,R:R)</f>
        <v/>
      </c>
      <c r="C480">
        <f>VLOOKUP(B480,'Input - companies list'!B:L,2,FALSE)</f>
        <v/>
      </c>
      <c r="D480">
        <f>VLOOKUP(B480,'Input - companies list'!B:L,11,FALSE)</f>
        <v/>
      </c>
      <c r="E480">
        <f>VLOOKUP(B480,'Input - companies list'!B:E,4,FALSE)</f>
        <v/>
      </c>
      <c r="F480" s="1">
        <f>SUMIFS('Input - target event report'!H:H,'Input - target event report'!B:B,B480,'Input - target event report'!D:D, "Private Investment")</f>
        <v/>
      </c>
      <c r="G480" s="30">
        <f>IF(I480&lt;2,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Investment"))/(I480-1))</f>
        <v/>
      </c>
      <c r="H48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0" s="30">
        <f>COUNTIFS('Input - target event report'!B:B,B480,'Input - target event report'!D:D, "Private Investment")</f>
        <v/>
      </c>
      <c r="J480">
        <f>INDEX('Input - companies list'!$1:$10000,MATCH(B480,'Input - companies list'!B:B,0),MATCH("Flow",'Input - companies list'!$1:$1,0 ))</f>
        <v/>
      </c>
      <c r="K480">
        <f>INDEX('Input - companies list'!$1:$10000,MATCH(B480,'Input - companies list'!B:B,0),MATCH("Inter-Cluster Connectivity",'Input - companies list'!$1:$1,0 ))</f>
        <v/>
      </c>
      <c r="L480" s="11">
        <f>IFERROR(PERCENTRANK(F:F,F480),0)</f>
        <v/>
      </c>
      <c r="M480" s="11">
        <f>IFERROR(1 - PERCENTRANK(G:G,G480),0)</f>
        <v/>
      </c>
      <c r="N480" s="11">
        <f>IFERROR(1 - PERCENTRANK(H:H,H480),0)</f>
        <v/>
      </c>
      <c r="O480" s="11">
        <f>IFERROR(PERCENTRANK(I:I,I480),0)</f>
        <v/>
      </c>
      <c r="P480" s="11">
        <f>IFERROR(1 - PERCENTRANK(J:J,J480),0)</f>
        <v/>
      </c>
      <c r="Q480" s="11">
        <f>IFERROR(PERCENTRANK(K:K,K480),0)</f>
        <v/>
      </c>
      <c r="R480" s="11">
        <f>L480*weight1+M480*weight2+N480*weight3+O480*weight4+P480*weight5+Q480*weight6</f>
        <v/>
      </c>
    </row>
    <row r="481" spans="1:18">
      <c r="A481" s="14">
        <f>RANK(R481,R:R)</f>
        <v/>
      </c>
      <c r="C481">
        <f>VLOOKUP(B481,'Input - companies list'!B:L,2,FALSE)</f>
        <v/>
      </c>
      <c r="D481">
        <f>VLOOKUP(B481,'Input - companies list'!B:L,11,FALSE)</f>
        <v/>
      </c>
      <c r="E481">
        <f>VLOOKUP(B481,'Input - companies list'!B:E,4,FALSE)</f>
        <v/>
      </c>
      <c r="F481" s="1">
        <f>SUMIFS('Input - target event report'!H:H,'Input - target event report'!B:B,B481,'Input - target event report'!D:D, "Private Investment")</f>
        <v/>
      </c>
      <c r="G481" s="30">
        <f>IF(I481&lt;2,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Investment"))/(I481-1))</f>
        <v/>
      </c>
      <c r="H48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1" s="30">
        <f>COUNTIFS('Input - target event report'!B:B,B481,'Input - target event report'!D:D, "Private Investment")</f>
        <v/>
      </c>
      <c r="J481">
        <f>INDEX('Input - companies list'!$1:$10000,MATCH(B481,'Input - companies list'!B:B,0),MATCH("Flow",'Input - companies list'!$1:$1,0 ))</f>
        <v/>
      </c>
      <c r="K481">
        <f>INDEX('Input - companies list'!$1:$10000,MATCH(B481,'Input - companies list'!B:B,0),MATCH("Inter-Cluster Connectivity",'Input - companies list'!$1:$1,0 ))</f>
        <v/>
      </c>
      <c r="L481" s="11">
        <f>IFERROR(PERCENTRANK(F:F,F481),0)</f>
        <v/>
      </c>
      <c r="M481" s="11">
        <f>IFERROR(1 - PERCENTRANK(G:G,G481),0)</f>
        <v/>
      </c>
      <c r="N481" s="11">
        <f>IFERROR(1 - PERCENTRANK(H:H,H481),0)</f>
        <v/>
      </c>
      <c r="O481" s="11">
        <f>IFERROR(PERCENTRANK(I:I,I481),0)</f>
        <v/>
      </c>
      <c r="P481" s="11">
        <f>IFERROR(1 - PERCENTRANK(J:J,J481),0)</f>
        <v/>
      </c>
      <c r="Q481" s="11">
        <f>IFERROR(PERCENTRANK(K:K,K481),0)</f>
        <v/>
      </c>
      <c r="R481" s="11">
        <f>L481*weight1+M481*weight2+N481*weight3+O481*weight4+P481*weight5+Q481*weight6</f>
        <v/>
      </c>
    </row>
    <row r="482" spans="1:18">
      <c r="A482" s="14">
        <f>RANK(R482,R:R)</f>
        <v/>
      </c>
      <c r="C482">
        <f>VLOOKUP(B482,'Input - companies list'!B:L,2,FALSE)</f>
        <v/>
      </c>
      <c r="D482">
        <f>VLOOKUP(B482,'Input - companies list'!B:L,11,FALSE)</f>
        <v/>
      </c>
      <c r="E482">
        <f>VLOOKUP(B482,'Input - companies list'!B:E,4,FALSE)</f>
        <v/>
      </c>
      <c r="F482" s="1">
        <f>SUMIFS('Input - target event report'!H:H,'Input - target event report'!B:B,B482,'Input - target event report'!D:D, "Private Investment")</f>
        <v/>
      </c>
      <c r="G482" s="30">
        <f>IF(I482&lt;2,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Investment"))/(I482-1))</f>
        <v/>
      </c>
      <c r="H48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2" s="30">
        <f>COUNTIFS('Input - target event report'!B:B,B482,'Input - target event report'!D:D, "Private Investment")</f>
        <v/>
      </c>
      <c r="J482">
        <f>INDEX('Input - companies list'!$1:$10000,MATCH(B482,'Input - companies list'!B:B,0),MATCH("Flow",'Input - companies list'!$1:$1,0 ))</f>
        <v/>
      </c>
      <c r="K482">
        <f>INDEX('Input - companies list'!$1:$10000,MATCH(B482,'Input - companies list'!B:B,0),MATCH("Inter-Cluster Connectivity",'Input - companies list'!$1:$1,0 ))</f>
        <v/>
      </c>
      <c r="L482" s="11">
        <f>IFERROR(PERCENTRANK(F:F,F482),0)</f>
        <v/>
      </c>
      <c r="M482" s="11">
        <f>IFERROR(1 - PERCENTRANK(G:G,G482),0)</f>
        <v/>
      </c>
      <c r="N482" s="11">
        <f>IFERROR(1 - PERCENTRANK(H:H,H482),0)</f>
        <v/>
      </c>
      <c r="O482" s="11">
        <f>IFERROR(PERCENTRANK(I:I,I482),0)</f>
        <v/>
      </c>
      <c r="P482" s="11">
        <f>IFERROR(1 - PERCENTRANK(J:J,J482),0)</f>
        <v/>
      </c>
      <c r="Q482" s="11">
        <f>IFERROR(PERCENTRANK(K:K,K482),0)</f>
        <v/>
      </c>
      <c r="R482" s="11">
        <f>L482*weight1+M482*weight2+N482*weight3+O482*weight4+P482*weight5+Q482*weight6</f>
        <v/>
      </c>
    </row>
    <row r="483" spans="1:18">
      <c r="A483" s="14">
        <f>RANK(R483,R:R)</f>
        <v/>
      </c>
      <c r="C483">
        <f>VLOOKUP(B483,'Input - companies list'!B:L,2,FALSE)</f>
        <v/>
      </c>
      <c r="D483">
        <f>VLOOKUP(B483,'Input - companies list'!B:L,11,FALSE)</f>
        <v/>
      </c>
      <c r="E483">
        <f>VLOOKUP(B483,'Input - companies list'!B:E,4,FALSE)</f>
        <v/>
      </c>
      <c r="F483" s="1">
        <f>SUMIFS('Input - target event report'!H:H,'Input - target event report'!B:B,B483,'Input - target event report'!D:D, "Private Investment")</f>
        <v/>
      </c>
      <c r="G483" s="30">
        <f>IF(I483&lt;2,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Investment"))/(I483-1))</f>
        <v/>
      </c>
      <c r="H48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3" s="30">
        <f>COUNTIFS('Input - target event report'!B:B,B483,'Input - target event report'!D:D, "Private Investment")</f>
        <v/>
      </c>
      <c r="J483">
        <f>INDEX('Input - companies list'!$1:$10000,MATCH(B483,'Input - companies list'!B:B,0),MATCH("Flow",'Input - companies list'!$1:$1,0 ))</f>
        <v/>
      </c>
      <c r="K483">
        <f>INDEX('Input - companies list'!$1:$10000,MATCH(B483,'Input - companies list'!B:B,0),MATCH("Inter-Cluster Connectivity",'Input - companies list'!$1:$1,0 ))</f>
        <v/>
      </c>
      <c r="L483" s="11">
        <f>IFERROR(PERCENTRANK(F:F,F483),0)</f>
        <v/>
      </c>
      <c r="M483" s="11">
        <f>IFERROR(1 - PERCENTRANK(G:G,G483),0)</f>
        <v/>
      </c>
      <c r="N483" s="11">
        <f>IFERROR(1 - PERCENTRANK(H:H,H483),0)</f>
        <v/>
      </c>
      <c r="O483" s="11">
        <f>IFERROR(PERCENTRANK(I:I,I483),0)</f>
        <v/>
      </c>
      <c r="P483" s="11">
        <f>IFERROR(1 - PERCENTRANK(J:J,J483),0)</f>
        <v/>
      </c>
      <c r="Q483" s="11">
        <f>IFERROR(PERCENTRANK(K:K,K483),0)</f>
        <v/>
      </c>
      <c r="R483" s="11">
        <f>L483*weight1+M483*weight2+N483*weight3+O483*weight4+P483*weight5+Q483*weight6</f>
        <v/>
      </c>
    </row>
    <row r="484" spans="1:18">
      <c r="A484" s="14">
        <f>RANK(R484,R:R)</f>
        <v/>
      </c>
      <c r="C484">
        <f>VLOOKUP(B484,'Input - companies list'!B:L,2,FALSE)</f>
        <v/>
      </c>
      <c r="D484">
        <f>VLOOKUP(B484,'Input - companies list'!B:L,11,FALSE)</f>
        <v/>
      </c>
      <c r="E484">
        <f>VLOOKUP(B484,'Input - companies list'!B:E,4,FALSE)</f>
        <v/>
      </c>
      <c r="F484" s="1">
        <f>SUMIFS('Input - target event report'!H:H,'Input - target event report'!B:B,B484,'Input - target event report'!D:D, "Private Investment")</f>
        <v/>
      </c>
      <c r="G484" s="30">
        <f>IF(I484&lt;2,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Investment"))/(I484-1))</f>
        <v/>
      </c>
      <c r="H48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4" s="30">
        <f>COUNTIFS('Input - target event report'!B:B,B484,'Input - target event report'!D:D, "Private Investment")</f>
        <v/>
      </c>
      <c r="J484">
        <f>INDEX('Input - companies list'!$1:$10000,MATCH(B484,'Input - companies list'!B:B,0),MATCH("Flow",'Input - companies list'!$1:$1,0 ))</f>
        <v/>
      </c>
      <c r="K484">
        <f>INDEX('Input - companies list'!$1:$10000,MATCH(B484,'Input - companies list'!B:B,0),MATCH("Inter-Cluster Connectivity",'Input - companies list'!$1:$1,0 ))</f>
        <v/>
      </c>
      <c r="L484" s="11">
        <f>IFERROR(PERCENTRANK(F:F,F484),0)</f>
        <v/>
      </c>
      <c r="M484" s="11">
        <f>IFERROR(1 - PERCENTRANK(G:G,G484),0)</f>
        <v/>
      </c>
      <c r="N484" s="11">
        <f>IFERROR(1 - PERCENTRANK(H:H,H484),0)</f>
        <v/>
      </c>
      <c r="O484" s="11">
        <f>IFERROR(PERCENTRANK(I:I,I484),0)</f>
        <v/>
      </c>
      <c r="P484" s="11">
        <f>IFERROR(1 - PERCENTRANK(J:J,J484),0)</f>
        <v/>
      </c>
      <c r="Q484" s="11">
        <f>IFERROR(PERCENTRANK(K:K,K484),0)</f>
        <v/>
      </c>
      <c r="R484" s="11">
        <f>L484*weight1+M484*weight2+N484*weight3+O484*weight4+P484*weight5+Q484*weight6</f>
        <v/>
      </c>
    </row>
    <row r="485" spans="1:18">
      <c r="A485" s="14">
        <f>RANK(R485,R:R)</f>
        <v/>
      </c>
      <c r="C485">
        <f>VLOOKUP(B485,'Input - companies list'!B:L,2,FALSE)</f>
        <v/>
      </c>
      <c r="D485">
        <f>VLOOKUP(B485,'Input - companies list'!B:L,11,FALSE)</f>
        <v/>
      </c>
      <c r="E485">
        <f>VLOOKUP(B485,'Input - companies list'!B:E,4,FALSE)</f>
        <v/>
      </c>
      <c r="F485" s="1">
        <f>SUMIFS('Input - target event report'!H:H,'Input - target event report'!B:B,B485,'Input - target event report'!D:D, "Private Investment")</f>
        <v/>
      </c>
      <c r="G485" s="30">
        <f>IF(I485&lt;2,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Investment"))/(I485-1))</f>
        <v/>
      </c>
      <c r="H48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5" s="30">
        <f>COUNTIFS('Input - target event report'!B:B,B485,'Input - target event report'!D:D, "Private Investment")</f>
        <v/>
      </c>
      <c r="J485">
        <f>INDEX('Input - companies list'!$1:$10000,MATCH(B485,'Input - companies list'!B:B,0),MATCH("Flow",'Input - companies list'!$1:$1,0 ))</f>
        <v/>
      </c>
      <c r="K485">
        <f>INDEX('Input - companies list'!$1:$10000,MATCH(B485,'Input - companies list'!B:B,0),MATCH("Inter-Cluster Connectivity",'Input - companies list'!$1:$1,0 ))</f>
        <v/>
      </c>
      <c r="L485" s="11">
        <f>IFERROR(PERCENTRANK(F:F,F485),0)</f>
        <v/>
      </c>
      <c r="M485" s="11">
        <f>IFERROR(1 - PERCENTRANK(G:G,G485),0)</f>
        <v/>
      </c>
      <c r="N485" s="11">
        <f>IFERROR(1 - PERCENTRANK(H:H,H485),0)</f>
        <v/>
      </c>
      <c r="O485" s="11">
        <f>IFERROR(PERCENTRANK(I:I,I485),0)</f>
        <v/>
      </c>
      <c r="P485" s="11">
        <f>IFERROR(1 - PERCENTRANK(J:J,J485),0)</f>
        <v/>
      </c>
      <c r="Q485" s="11">
        <f>IFERROR(PERCENTRANK(K:K,K485),0)</f>
        <v/>
      </c>
      <c r="R485" s="11">
        <f>L485*weight1+M485*weight2+N485*weight3+O485*weight4+P485*weight5+Q485*weight6</f>
        <v/>
      </c>
    </row>
    <row r="486" spans="1:18">
      <c r="A486" s="14">
        <f>RANK(R486,R:R)</f>
        <v/>
      </c>
      <c r="C486">
        <f>VLOOKUP(B486,'Input - companies list'!B:L,2,FALSE)</f>
        <v/>
      </c>
      <c r="D486">
        <f>VLOOKUP(B486,'Input - companies list'!B:L,11,FALSE)</f>
        <v/>
      </c>
      <c r="E486">
        <f>VLOOKUP(B486,'Input - companies list'!B:E,4,FALSE)</f>
        <v/>
      </c>
      <c r="F486" s="1">
        <f>SUMIFS('Input - target event report'!H:H,'Input - target event report'!B:B,B486,'Input - target event report'!D:D, "Private Investment")</f>
        <v/>
      </c>
      <c r="G486" s="30">
        <f>IF(I486&lt;2,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Investment"))/(I486-1))</f>
        <v/>
      </c>
      <c r="H48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6" s="30">
        <f>COUNTIFS('Input - target event report'!B:B,B486,'Input - target event report'!D:D, "Private Investment")</f>
        <v/>
      </c>
      <c r="J486">
        <f>INDEX('Input - companies list'!$1:$10000,MATCH(B486,'Input - companies list'!B:B,0),MATCH("Flow",'Input - companies list'!$1:$1,0 ))</f>
        <v/>
      </c>
      <c r="K486">
        <f>INDEX('Input - companies list'!$1:$10000,MATCH(B486,'Input - companies list'!B:B,0),MATCH("Inter-Cluster Connectivity",'Input - companies list'!$1:$1,0 ))</f>
        <v/>
      </c>
      <c r="L486" s="11">
        <f>IFERROR(PERCENTRANK(F:F,F486),0)</f>
        <v/>
      </c>
      <c r="M486" s="11">
        <f>IFERROR(1 - PERCENTRANK(G:G,G486),0)</f>
        <v/>
      </c>
      <c r="N486" s="11">
        <f>IFERROR(1 - PERCENTRANK(H:H,H486),0)</f>
        <v/>
      </c>
      <c r="O486" s="11">
        <f>IFERROR(PERCENTRANK(I:I,I486),0)</f>
        <v/>
      </c>
      <c r="P486" s="11">
        <f>IFERROR(1 - PERCENTRANK(J:J,J486),0)</f>
        <v/>
      </c>
      <c r="Q486" s="11">
        <f>IFERROR(PERCENTRANK(K:K,K486),0)</f>
        <v/>
      </c>
      <c r="R486" s="11">
        <f>L486*weight1+M486*weight2+N486*weight3+O486*weight4+P486*weight5+Q486*weight6</f>
        <v/>
      </c>
    </row>
    <row r="487" spans="1:18">
      <c r="A487" s="14">
        <f>RANK(R487,R:R)</f>
        <v/>
      </c>
      <c r="C487">
        <f>VLOOKUP(B487,'Input - companies list'!B:L,2,FALSE)</f>
        <v/>
      </c>
      <c r="D487">
        <f>VLOOKUP(B487,'Input - companies list'!B:L,11,FALSE)</f>
        <v/>
      </c>
      <c r="E487">
        <f>VLOOKUP(B487,'Input - companies list'!B:E,4,FALSE)</f>
        <v/>
      </c>
      <c r="F487" s="1">
        <f>SUMIFS('Input - target event report'!H:H,'Input - target event report'!B:B,B487,'Input - target event report'!D:D, "Private Investment")</f>
        <v/>
      </c>
      <c r="G487" s="30">
        <f>IF(I487&lt;2,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Investment"))/(I487-1))</f>
        <v/>
      </c>
      <c r="H48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7" s="30">
        <f>COUNTIFS('Input - target event report'!B:B,B487,'Input - target event report'!D:D, "Private Investment")</f>
        <v/>
      </c>
      <c r="J487">
        <f>INDEX('Input - companies list'!$1:$10000,MATCH(B487,'Input - companies list'!B:B,0),MATCH("Flow",'Input - companies list'!$1:$1,0 ))</f>
        <v/>
      </c>
      <c r="K487">
        <f>INDEX('Input - companies list'!$1:$10000,MATCH(B487,'Input - companies list'!B:B,0),MATCH("Inter-Cluster Connectivity",'Input - companies list'!$1:$1,0 ))</f>
        <v/>
      </c>
      <c r="L487" s="11">
        <f>IFERROR(PERCENTRANK(F:F,F487),0)</f>
        <v/>
      </c>
      <c r="M487" s="11">
        <f>IFERROR(1 - PERCENTRANK(G:G,G487),0)</f>
        <v/>
      </c>
      <c r="N487" s="11">
        <f>IFERROR(1 - PERCENTRANK(H:H,H487),0)</f>
        <v/>
      </c>
      <c r="O487" s="11">
        <f>IFERROR(PERCENTRANK(I:I,I487),0)</f>
        <v/>
      </c>
      <c r="P487" s="11">
        <f>IFERROR(1 - PERCENTRANK(J:J,J487),0)</f>
        <v/>
      </c>
      <c r="Q487" s="11">
        <f>IFERROR(PERCENTRANK(K:K,K487),0)</f>
        <v/>
      </c>
      <c r="R487" s="11">
        <f>L487*weight1+M487*weight2+N487*weight3+O487*weight4+P487*weight5+Q487*weight6</f>
        <v/>
      </c>
    </row>
    <row r="488" spans="1:18">
      <c r="A488" s="14">
        <f>RANK(R488,R:R)</f>
        <v/>
      </c>
      <c r="C488">
        <f>VLOOKUP(B488,'Input - companies list'!B:L,2,FALSE)</f>
        <v/>
      </c>
      <c r="D488">
        <f>VLOOKUP(B488,'Input - companies list'!B:L,11,FALSE)</f>
        <v/>
      </c>
      <c r="E488">
        <f>VLOOKUP(B488,'Input - companies list'!B:E,4,FALSE)</f>
        <v/>
      </c>
      <c r="F488" s="1">
        <f>SUMIFS('Input - target event report'!H:H,'Input - target event report'!B:B,B488,'Input - target event report'!D:D, "Private Investment")</f>
        <v/>
      </c>
      <c r="G488" s="30">
        <f>IF(I488&lt;2,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Investment"))/(I488-1))</f>
        <v/>
      </c>
      <c r="H48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8" s="30">
        <f>COUNTIFS('Input - target event report'!B:B,B488,'Input - target event report'!D:D, "Private Investment")</f>
        <v/>
      </c>
      <c r="J488">
        <f>INDEX('Input - companies list'!$1:$10000,MATCH(B488,'Input - companies list'!B:B,0),MATCH("Flow",'Input - companies list'!$1:$1,0 ))</f>
        <v/>
      </c>
      <c r="K488">
        <f>INDEX('Input - companies list'!$1:$10000,MATCH(B488,'Input - companies list'!B:B,0),MATCH("Inter-Cluster Connectivity",'Input - companies list'!$1:$1,0 ))</f>
        <v/>
      </c>
      <c r="L488" s="11">
        <f>IFERROR(PERCENTRANK(F:F,F488),0)</f>
        <v/>
      </c>
      <c r="M488" s="11">
        <f>IFERROR(1 - PERCENTRANK(G:G,G488),0)</f>
        <v/>
      </c>
      <c r="N488" s="11">
        <f>IFERROR(1 - PERCENTRANK(H:H,H488),0)</f>
        <v/>
      </c>
      <c r="O488" s="11">
        <f>IFERROR(PERCENTRANK(I:I,I488),0)</f>
        <v/>
      </c>
      <c r="P488" s="11">
        <f>IFERROR(1 - PERCENTRANK(J:J,J488),0)</f>
        <v/>
      </c>
      <c r="Q488" s="11">
        <f>IFERROR(PERCENTRANK(K:K,K488),0)</f>
        <v/>
      </c>
      <c r="R488" s="11">
        <f>L488*weight1+M488*weight2+N488*weight3+O488*weight4+P488*weight5+Q488*weight6</f>
        <v/>
      </c>
    </row>
    <row r="489" spans="1:18">
      <c r="A489" s="14">
        <f>RANK(R489,R:R)</f>
        <v/>
      </c>
      <c r="C489">
        <f>VLOOKUP(B489,'Input - companies list'!B:L,2,FALSE)</f>
        <v/>
      </c>
      <c r="D489">
        <f>VLOOKUP(B489,'Input - companies list'!B:L,11,FALSE)</f>
        <v/>
      </c>
      <c r="E489">
        <f>VLOOKUP(B489,'Input - companies list'!B:E,4,FALSE)</f>
        <v/>
      </c>
      <c r="F489" s="1">
        <f>SUMIFS('Input - target event report'!H:H,'Input - target event report'!B:B,B489,'Input - target event report'!D:D, "Private Investment")</f>
        <v/>
      </c>
      <c r="G489" s="30">
        <f>IF(I489&lt;2,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Investment"))/(I489-1))</f>
        <v/>
      </c>
      <c r="H48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89" s="30">
        <f>COUNTIFS('Input - target event report'!B:B,B489,'Input - target event report'!D:D, "Private Investment")</f>
        <v/>
      </c>
      <c r="J489">
        <f>INDEX('Input - companies list'!$1:$10000,MATCH(B489,'Input - companies list'!B:B,0),MATCH("Flow",'Input - companies list'!$1:$1,0 ))</f>
        <v/>
      </c>
      <c r="K489">
        <f>INDEX('Input - companies list'!$1:$10000,MATCH(B489,'Input - companies list'!B:B,0),MATCH("Inter-Cluster Connectivity",'Input - companies list'!$1:$1,0 ))</f>
        <v/>
      </c>
      <c r="L489" s="11">
        <f>IFERROR(PERCENTRANK(F:F,F489),0)</f>
        <v/>
      </c>
      <c r="M489" s="11">
        <f>IFERROR(1 - PERCENTRANK(G:G,G489),0)</f>
        <v/>
      </c>
      <c r="N489" s="11">
        <f>IFERROR(1 - PERCENTRANK(H:H,H489),0)</f>
        <v/>
      </c>
      <c r="O489" s="11">
        <f>IFERROR(PERCENTRANK(I:I,I489),0)</f>
        <v/>
      </c>
      <c r="P489" s="11">
        <f>IFERROR(1 - PERCENTRANK(J:J,J489),0)</f>
        <v/>
      </c>
      <c r="Q489" s="11">
        <f>IFERROR(PERCENTRANK(K:K,K489),0)</f>
        <v/>
      </c>
      <c r="R489" s="11">
        <f>L489*weight1+M489*weight2+N489*weight3+O489*weight4+P489*weight5+Q489*weight6</f>
        <v/>
      </c>
    </row>
    <row r="490" spans="1:18">
      <c r="A490" s="14">
        <f>RANK(R490,R:R)</f>
        <v/>
      </c>
      <c r="C490">
        <f>VLOOKUP(B490,'Input - companies list'!B:L,2,FALSE)</f>
        <v/>
      </c>
      <c r="D490">
        <f>VLOOKUP(B490,'Input - companies list'!B:L,11,FALSE)</f>
        <v/>
      </c>
      <c r="E490">
        <f>VLOOKUP(B490,'Input - companies list'!B:E,4,FALSE)</f>
        <v/>
      </c>
      <c r="F490" s="1">
        <f>SUMIFS('Input - target event report'!H:H,'Input - target event report'!B:B,B490,'Input - target event report'!D:D, "Private Investment")</f>
        <v/>
      </c>
      <c r="G490" s="30">
        <f>IF(I490&lt;2,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Investment"))/(I490-1))</f>
        <v/>
      </c>
      <c r="H49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0" s="30">
        <f>COUNTIFS('Input - target event report'!B:B,B490,'Input - target event report'!D:D, "Private Investment")</f>
        <v/>
      </c>
      <c r="J490">
        <f>INDEX('Input - companies list'!$1:$10000,MATCH(B490,'Input - companies list'!B:B,0),MATCH("Flow",'Input - companies list'!$1:$1,0 ))</f>
        <v/>
      </c>
      <c r="K490">
        <f>INDEX('Input - companies list'!$1:$10000,MATCH(B490,'Input - companies list'!B:B,0),MATCH("Inter-Cluster Connectivity",'Input - companies list'!$1:$1,0 ))</f>
        <v/>
      </c>
      <c r="L490" s="11">
        <f>IFERROR(PERCENTRANK(F:F,F490),0)</f>
        <v/>
      </c>
      <c r="M490" s="11">
        <f>IFERROR(1 - PERCENTRANK(G:G,G490),0)</f>
        <v/>
      </c>
      <c r="N490" s="11">
        <f>IFERROR(1 - PERCENTRANK(H:H,H490),0)</f>
        <v/>
      </c>
      <c r="O490" s="11">
        <f>IFERROR(PERCENTRANK(I:I,I490),0)</f>
        <v/>
      </c>
      <c r="P490" s="11">
        <f>IFERROR(1 - PERCENTRANK(J:J,J490),0)</f>
        <v/>
      </c>
      <c r="Q490" s="11">
        <f>IFERROR(PERCENTRANK(K:K,K490),0)</f>
        <v/>
      </c>
      <c r="R490" s="11">
        <f>L490*weight1+M490*weight2+N490*weight3+O490*weight4+P490*weight5+Q490*weight6</f>
        <v/>
      </c>
    </row>
    <row r="491" spans="1:18">
      <c r="A491" s="14">
        <f>RANK(R491,R:R)</f>
        <v/>
      </c>
      <c r="C491">
        <f>VLOOKUP(B491,'Input - companies list'!B:L,2,FALSE)</f>
        <v/>
      </c>
      <c r="D491">
        <f>VLOOKUP(B491,'Input - companies list'!B:L,11,FALSE)</f>
        <v/>
      </c>
      <c r="E491">
        <f>VLOOKUP(B491,'Input - companies list'!B:E,4,FALSE)</f>
        <v/>
      </c>
      <c r="F491" s="1">
        <f>SUMIFS('Input - target event report'!H:H,'Input - target event report'!B:B,B491,'Input - target event report'!D:D, "Private Investment")</f>
        <v/>
      </c>
      <c r="G491" s="30">
        <f>IF(I491&lt;2,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Investment"))/(I491-1))</f>
        <v/>
      </c>
      <c r="H49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1" s="30">
        <f>COUNTIFS('Input - target event report'!B:B,B491,'Input - target event report'!D:D, "Private Investment")</f>
        <v/>
      </c>
      <c r="J491">
        <f>INDEX('Input - companies list'!$1:$10000,MATCH(B491,'Input - companies list'!B:B,0),MATCH("Flow",'Input - companies list'!$1:$1,0 ))</f>
        <v/>
      </c>
      <c r="K491">
        <f>INDEX('Input - companies list'!$1:$10000,MATCH(B491,'Input - companies list'!B:B,0),MATCH("Inter-Cluster Connectivity",'Input - companies list'!$1:$1,0 ))</f>
        <v/>
      </c>
      <c r="L491" s="11">
        <f>IFERROR(PERCENTRANK(F:F,F491),0)</f>
        <v/>
      </c>
      <c r="M491" s="11">
        <f>IFERROR(1 - PERCENTRANK(G:G,G491),0)</f>
        <v/>
      </c>
      <c r="N491" s="11">
        <f>IFERROR(1 - PERCENTRANK(H:H,H491),0)</f>
        <v/>
      </c>
      <c r="O491" s="11">
        <f>IFERROR(PERCENTRANK(I:I,I491),0)</f>
        <v/>
      </c>
      <c r="P491" s="11">
        <f>IFERROR(1 - PERCENTRANK(J:J,J491),0)</f>
        <v/>
      </c>
      <c r="Q491" s="11">
        <f>IFERROR(PERCENTRANK(K:K,K491),0)</f>
        <v/>
      </c>
      <c r="R491" s="11">
        <f>L491*weight1+M491*weight2+N491*weight3+O491*weight4+P491*weight5+Q491*weight6</f>
        <v/>
      </c>
    </row>
    <row r="492" spans="1:18">
      <c r="A492" s="14">
        <f>RANK(R492,R:R)</f>
        <v/>
      </c>
      <c r="C492">
        <f>VLOOKUP(B492,'Input - companies list'!B:L,2,FALSE)</f>
        <v/>
      </c>
      <c r="D492">
        <f>VLOOKUP(B492,'Input - companies list'!B:L,11,FALSE)</f>
        <v/>
      </c>
      <c r="E492">
        <f>VLOOKUP(B492,'Input - companies list'!B:E,4,FALSE)</f>
        <v/>
      </c>
      <c r="F492" s="1">
        <f>SUMIFS('Input - target event report'!H:H,'Input - target event report'!B:B,B492,'Input - target event report'!D:D, "Private Investment")</f>
        <v/>
      </c>
      <c r="G492" s="30">
        <f>IF(I492&lt;2,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Investment"))/(I492-1))</f>
        <v/>
      </c>
      <c r="H49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2" s="30">
        <f>COUNTIFS('Input - target event report'!B:B,B492,'Input - target event report'!D:D, "Private Investment")</f>
        <v/>
      </c>
      <c r="J492">
        <f>INDEX('Input - companies list'!$1:$10000,MATCH(B492,'Input - companies list'!B:B,0),MATCH("Flow",'Input - companies list'!$1:$1,0 ))</f>
        <v/>
      </c>
      <c r="K492">
        <f>INDEX('Input - companies list'!$1:$10000,MATCH(B492,'Input - companies list'!B:B,0),MATCH("Inter-Cluster Connectivity",'Input - companies list'!$1:$1,0 ))</f>
        <v/>
      </c>
      <c r="L492" s="11">
        <f>IFERROR(PERCENTRANK(F:F,F492),0)</f>
        <v/>
      </c>
      <c r="M492" s="11">
        <f>IFERROR(1 - PERCENTRANK(G:G,G492),0)</f>
        <v/>
      </c>
      <c r="N492" s="11">
        <f>IFERROR(1 - PERCENTRANK(H:H,H492),0)</f>
        <v/>
      </c>
      <c r="O492" s="11">
        <f>IFERROR(PERCENTRANK(I:I,I492),0)</f>
        <v/>
      </c>
      <c r="P492" s="11">
        <f>IFERROR(1 - PERCENTRANK(J:J,J492),0)</f>
        <v/>
      </c>
      <c r="Q492" s="11">
        <f>IFERROR(PERCENTRANK(K:K,K492),0)</f>
        <v/>
      </c>
      <c r="R492" s="11">
        <f>L492*weight1+M492*weight2+N492*weight3+O492*weight4+P492*weight5+Q492*weight6</f>
        <v/>
      </c>
    </row>
    <row r="493" spans="1:18">
      <c r="A493" s="14">
        <f>RANK(R493,R:R)</f>
        <v/>
      </c>
      <c r="C493">
        <f>VLOOKUP(B493,'Input - companies list'!B:L,2,FALSE)</f>
        <v/>
      </c>
      <c r="D493">
        <f>VLOOKUP(B493,'Input - companies list'!B:L,11,FALSE)</f>
        <v/>
      </c>
      <c r="E493">
        <f>VLOOKUP(B493,'Input - companies list'!B:E,4,FALSE)</f>
        <v/>
      </c>
      <c r="F493" s="1">
        <f>SUMIFS('Input - target event report'!H:H,'Input - target event report'!B:B,B493,'Input - target event report'!D:D, "Private Investment")</f>
        <v/>
      </c>
      <c r="G493" s="30">
        <f>IF(I493&lt;2,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Investment"))/(I493-1))</f>
        <v/>
      </c>
      <c r="H49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3" s="30">
        <f>COUNTIFS('Input - target event report'!B:B,B493,'Input - target event report'!D:D, "Private Investment")</f>
        <v/>
      </c>
      <c r="J493">
        <f>INDEX('Input - companies list'!$1:$10000,MATCH(B493,'Input - companies list'!B:B,0),MATCH("Flow",'Input - companies list'!$1:$1,0 ))</f>
        <v/>
      </c>
      <c r="K493">
        <f>INDEX('Input - companies list'!$1:$10000,MATCH(B493,'Input - companies list'!B:B,0),MATCH("Inter-Cluster Connectivity",'Input - companies list'!$1:$1,0 ))</f>
        <v/>
      </c>
      <c r="L493" s="11">
        <f>IFERROR(PERCENTRANK(F:F,F493),0)</f>
        <v/>
      </c>
      <c r="M493" s="11">
        <f>IFERROR(1 - PERCENTRANK(G:G,G493),0)</f>
        <v/>
      </c>
      <c r="N493" s="11">
        <f>IFERROR(1 - PERCENTRANK(H:H,H493),0)</f>
        <v/>
      </c>
      <c r="O493" s="11">
        <f>IFERROR(PERCENTRANK(I:I,I493),0)</f>
        <v/>
      </c>
      <c r="P493" s="11">
        <f>IFERROR(1 - PERCENTRANK(J:J,J493),0)</f>
        <v/>
      </c>
      <c r="Q493" s="11">
        <f>IFERROR(PERCENTRANK(K:K,K493),0)</f>
        <v/>
      </c>
      <c r="R493" s="11">
        <f>L493*weight1+M493*weight2+N493*weight3+O493*weight4+P493*weight5+Q493*weight6</f>
        <v/>
      </c>
    </row>
    <row r="494" spans="1:18">
      <c r="A494" s="14">
        <f>RANK(R494,R:R)</f>
        <v/>
      </c>
      <c r="C494">
        <f>VLOOKUP(B494,'Input - companies list'!B:L,2,FALSE)</f>
        <v/>
      </c>
      <c r="D494">
        <f>VLOOKUP(B494,'Input - companies list'!B:L,11,FALSE)</f>
        <v/>
      </c>
      <c r="E494">
        <f>VLOOKUP(B494,'Input - companies list'!B:E,4,FALSE)</f>
        <v/>
      </c>
      <c r="F494" s="1">
        <f>SUMIFS('Input - target event report'!H:H,'Input - target event report'!B:B,B494,'Input - target event report'!D:D, "Private Investment")</f>
        <v/>
      </c>
      <c r="G494" s="30">
        <f>IF(I494&lt;2,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Investment"))/(I494-1))</f>
        <v/>
      </c>
      <c r="H49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4" s="30">
        <f>COUNTIFS('Input - target event report'!B:B,B494,'Input - target event report'!D:D, "Private Investment")</f>
        <v/>
      </c>
      <c r="J494">
        <f>INDEX('Input - companies list'!$1:$10000,MATCH(B494,'Input - companies list'!B:B,0),MATCH("Flow",'Input - companies list'!$1:$1,0 ))</f>
        <v/>
      </c>
      <c r="K494">
        <f>INDEX('Input - companies list'!$1:$10000,MATCH(B494,'Input - companies list'!B:B,0),MATCH("Inter-Cluster Connectivity",'Input - companies list'!$1:$1,0 ))</f>
        <v/>
      </c>
      <c r="L494" s="11">
        <f>IFERROR(PERCENTRANK(F:F,F494),0)</f>
        <v/>
      </c>
      <c r="M494" s="11">
        <f>IFERROR(1 - PERCENTRANK(G:G,G494),0)</f>
        <v/>
      </c>
      <c r="N494" s="11">
        <f>IFERROR(1 - PERCENTRANK(H:H,H494),0)</f>
        <v/>
      </c>
      <c r="O494" s="11">
        <f>IFERROR(PERCENTRANK(I:I,I494),0)</f>
        <v/>
      </c>
      <c r="P494" s="11">
        <f>IFERROR(1 - PERCENTRANK(J:J,J494),0)</f>
        <v/>
      </c>
      <c r="Q494" s="11">
        <f>IFERROR(PERCENTRANK(K:K,K494),0)</f>
        <v/>
      </c>
      <c r="R494" s="11">
        <f>L494*weight1+M494*weight2+N494*weight3+O494*weight4+P494*weight5+Q494*weight6</f>
        <v/>
      </c>
    </row>
    <row r="495" spans="1:18">
      <c r="A495" s="14">
        <f>RANK(R495,R:R)</f>
        <v/>
      </c>
      <c r="C495">
        <f>VLOOKUP(B495,'Input - companies list'!B:L,2,FALSE)</f>
        <v/>
      </c>
      <c r="D495">
        <f>VLOOKUP(B495,'Input - companies list'!B:L,11,FALSE)</f>
        <v/>
      </c>
      <c r="E495">
        <f>VLOOKUP(B495,'Input - companies list'!B:E,4,FALSE)</f>
        <v/>
      </c>
      <c r="F495" s="1">
        <f>SUMIFS('Input - target event report'!H:H,'Input - target event report'!B:B,B495,'Input - target event report'!D:D, "Private Investment")</f>
        <v/>
      </c>
      <c r="G495" s="30">
        <f>IF(I495&lt;2,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Investment"))/(I495-1))</f>
        <v/>
      </c>
      <c r="H49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5" s="30">
        <f>COUNTIFS('Input - target event report'!B:B,B495,'Input - target event report'!D:D, "Private Investment")</f>
        <v/>
      </c>
      <c r="J495">
        <f>INDEX('Input - companies list'!$1:$10000,MATCH(B495,'Input - companies list'!B:B,0),MATCH("Flow",'Input - companies list'!$1:$1,0 ))</f>
        <v/>
      </c>
      <c r="K495">
        <f>INDEX('Input - companies list'!$1:$10000,MATCH(B495,'Input - companies list'!B:B,0),MATCH("Inter-Cluster Connectivity",'Input - companies list'!$1:$1,0 ))</f>
        <v/>
      </c>
      <c r="L495" s="11">
        <f>IFERROR(PERCENTRANK(F:F,F495),0)</f>
        <v/>
      </c>
      <c r="M495" s="11">
        <f>IFERROR(1 - PERCENTRANK(G:G,G495),0)</f>
        <v/>
      </c>
      <c r="N495" s="11">
        <f>IFERROR(1 - PERCENTRANK(H:H,H495),0)</f>
        <v/>
      </c>
      <c r="O495" s="11">
        <f>IFERROR(PERCENTRANK(I:I,I495),0)</f>
        <v/>
      </c>
      <c r="P495" s="11">
        <f>IFERROR(1 - PERCENTRANK(J:J,J495),0)</f>
        <v/>
      </c>
      <c r="Q495" s="11">
        <f>IFERROR(PERCENTRANK(K:K,K495),0)</f>
        <v/>
      </c>
      <c r="R495" s="11">
        <f>L495*weight1+M495*weight2+N495*weight3+O495*weight4+P495*weight5+Q495*weight6</f>
        <v/>
      </c>
    </row>
    <row r="496" spans="1:18">
      <c r="A496" s="14">
        <f>RANK(R496,R:R)</f>
        <v/>
      </c>
      <c r="C496">
        <f>VLOOKUP(B496,'Input - companies list'!B:L,2,FALSE)</f>
        <v/>
      </c>
      <c r="D496">
        <f>VLOOKUP(B496,'Input - companies list'!B:L,11,FALSE)</f>
        <v/>
      </c>
      <c r="E496">
        <f>VLOOKUP(B496,'Input - companies list'!B:E,4,FALSE)</f>
        <v/>
      </c>
      <c r="F496" s="1">
        <f>SUMIFS('Input - target event report'!H:H,'Input - target event report'!B:B,B496,'Input - target event report'!D:D, "Private Investment")</f>
        <v/>
      </c>
      <c r="G496" s="30">
        <f>IF(I496&lt;2,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Investment"))/(I496-1))</f>
        <v/>
      </c>
      <c r="H49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6" s="30">
        <f>COUNTIFS('Input - target event report'!B:B,B496,'Input - target event report'!D:D, "Private Investment")</f>
        <v/>
      </c>
      <c r="J496">
        <f>INDEX('Input - companies list'!$1:$10000,MATCH(B496,'Input - companies list'!B:B,0),MATCH("Flow",'Input - companies list'!$1:$1,0 ))</f>
        <v/>
      </c>
      <c r="K496">
        <f>INDEX('Input - companies list'!$1:$10000,MATCH(B496,'Input - companies list'!B:B,0),MATCH("Inter-Cluster Connectivity",'Input - companies list'!$1:$1,0 ))</f>
        <v/>
      </c>
      <c r="L496" s="11">
        <f>IFERROR(PERCENTRANK(F:F,F496),0)</f>
        <v/>
      </c>
      <c r="M496" s="11">
        <f>IFERROR(1 - PERCENTRANK(G:G,G496),0)</f>
        <v/>
      </c>
      <c r="N496" s="11">
        <f>IFERROR(1 - PERCENTRANK(H:H,H496),0)</f>
        <v/>
      </c>
      <c r="O496" s="11">
        <f>IFERROR(PERCENTRANK(I:I,I496),0)</f>
        <v/>
      </c>
      <c r="P496" s="11">
        <f>IFERROR(1 - PERCENTRANK(J:J,J496),0)</f>
        <v/>
      </c>
      <c r="Q496" s="11">
        <f>IFERROR(PERCENTRANK(K:K,K496),0)</f>
        <v/>
      </c>
      <c r="R496" s="11">
        <f>L496*weight1+M496*weight2+N496*weight3+O496*weight4+P496*weight5+Q496*weight6</f>
        <v/>
      </c>
    </row>
    <row r="497" spans="1:18">
      <c r="A497" s="14">
        <f>RANK(R497,R:R)</f>
        <v/>
      </c>
      <c r="C497">
        <f>VLOOKUP(B497,'Input - companies list'!B:L,2,FALSE)</f>
        <v/>
      </c>
      <c r="D497">
        <f>VLOOKUP(B497,'Input - companies list'!B:L,11,FALSE)</f>
        <v/>
      </c>
      <c r="E497">
        <f>VLOOKUP(B497,'Input - companies list'!B:E,4,FALSE)</f>
        <v/>
      </c>
      <c r="F497" s="1">
        <f>SUMIFS('Input - target event report'!H:H,'Input - target event report'!B:B,B497,'Input - target event report'!D:D, "Private Investment")</f>
        <v/>
      </c>
      <c r="G497" s="30">
        <f>IF(I497&lt;2,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Investment"))/(I497-1))</f>
        <v/>
      </c>
      <c r="H49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7" s="30">
        <f>COUNTIFS('Input - target event report'!B:B,B497,'Input - target event report'!D:D, "Private Investment")</f>
        <v/>
      </c>
      <c r="J497">
        <f>INDEX('Input - companies list'!$1:$10000,MATCH(B497,'Input - companies list'!B:B,0),MATCH("Flow",'Input - companies list'!$1:$1,0 ))</f>
        <v/>
      </c>
      <c r="K497">
        <f>INDEX('Input - companies list'!$1:$10000,MATCH(B497,'Input - companies list'!B:B,0),MATCH("Inter-Cluster Connectivity",'Input - companies list'!$1:$1,0 ))</f>
        <v/>
      </c>
      <c r="L497" s="11">
        <f>IFERROR(PERCENTRANK(F:F,F497),0)</f>
        <v/>
      </c>
      <c r="M497" s="11">
        <f>IFERROR(1 - PERCENTRANK(G:G,G497),0)</f>
        <v/>
      </c>
      <c r="N497" s="11">
        <f>IFERROR(1 - PERCENTRANK(H:H,H497),0)</f>
        <v/>
      </c>
      <c r="O497" s="11">
        <f>IFERROR(PERCENTRANK(I:I,I497),0)</f>
        <v/>
      </c>
      <c r="P497" s="11">
        <f>IFERROR(1 - PERCENTRANK(J:J,J497),0)</f>
        <v/>
      </c>
      <c r="Q497" s="11">
        <f>IFERROR(PERCENTRANK(K:K,K497),0)</f>
        <v/>
      </c>
      <c r="R497" s="11">
        <f>L497*weight1+M497*weight2+N497*weight3+O497*weight4+P497*weight5+Q497*weight6</f>
        <v/>
      </c>
    </row>
    <row r="498" spans="1:18">
      <c r="A498" s="14">
        <f>RANK(R498,R:R)</f>
        <v/>
      </c>
      <c r="C498">
        <f>VLOOKUP(B498,'Input - companies list'!B:L,2,FALSE)</f>
        <v/>
      </c>
      <c r="D498">
        <f>VLOOKUP(B498,'Input - companies list'!B:L,11,FALSE)</f>
        <v/>
      </c>
      <c r="E498">
        <f>VLOOKUP(B498,'Input - companies list'!B:E,4,FALSE)</f>
        <v/>
      </c>
      <c r="F498" s="1">
        <f>SUMIFS('Input - target event report'!H:H,'Input - target event report'!B:B,B498,'Input - target event report'!D:D, "Private Investment")</f>
        <v/>
      </c>
      <c r="G498" s="30">
        <f>IF(I498&lt;2,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Investment"))/(I498-1))</f>
        <v/>
      </c>
      <c r="H49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8" s="30">
        <f>COUNTIFS('Input - target event report'!B:B,B498,'Input - target event report'!D:D, "Private Investment")</f>
        <v/>
      </c>
      <c r="J498">
        <f>INDEX('Input - companies list'!$1:$10000,MATCH(B498,'Input - companies list'!B:B,0),MATCH("Flow",'Input - companies list'!$1:$1,0 ))</f>
        <v/>
      </c>
      <c r="K498">
        <f>INDEX('Input - companies list'!$1:$10000,MATCH(B498,'Input - companies list'!B:B,0),MATCH("Inter-Cluster Connectivity",'Input - companies list'!$1:$1,0 ))</f>
        <v/>
      </c>
      <c r="L498" s="11">
        <f>IFERROR(PERCENTRANK(F:F,F498),0)</f>
        <v/>
      </c>
      <c r="M498" s="11">
        <f>IFERROR(1 - PERCENTRANK(G:G,G498),0)</f>
        <v/>
      </c>
      <c r="N498" s="11">
        <f>IFERROR(1 - PERCENTRANK(H:H,H498),0)</f>
        <v/>
      </c>
      <c r="O498" s="11">
        <f>IFERROR(PERCENTRANK(I:I,I498),0)</f>
        <v/>
      </c>
      <c r="P498" s="11">
        <f>IFERROR(1 - PERCENTRANK(J:J,J498),0)</f>
        <v/>
      </c>
      <c r="Q498" s="11">
        <f>IFERROR(PERCENTRANK(K:K,K498),0)</f>
        <v/>
      </c>
      <c r="R498" s="11">
        <f>L498*weight1+M498*weight2+N498*weight3+O498*weight4+P498*weight5+Q498*weight6</f>
        <v/>
      </c>
    </row>
    <row r="499" spans="1:18">
      <c r="A499" s="14">
        <f>RANK(R499,R:R)</f>
        <v/>
      </c>
      <c r="C499">
        <f>VLOOKUP(B499,'Input - companies list'!B:L,2,FALSE)</f>
        <v/>
      </c>
      <c r="D499">
        <f>VLOOKUP(B499,'Input - companies list'!B:L,11,FALSE)</f>
        <v/>
      </c>
      <c r="E499">
        <f>VLOOKUP(B499,'Input - companies list'!B:E,4,FALSE)</f>
        <v/>
      </c>
      <c r="F499" s="1">
        <f>SUMIFS('Input - target event report'!H:H,'Input - target event report'!B:B,B499,'Input - target event report'!D:D, "Private Investment")</f>
        <v/>
      </c>
      <c r="G499" s="30">
        <f>IF(I499&lt;2,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Investment"))/(I499-1))</f>
        <v/>
      </c>
      <c r="H49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499" s="30">
        <f>COUNTIFS('Input - target event report'!B:B,B499,'Input - target event report'!D:D, "Private Investment")</f>
        <v/>
      </c>
      <c r="J499">
        <f>INDEX('Input - companies list'!$1:$10000,MATCH(B499,'Input - companies list'!B:B,0),MATCH("Flow",'Input - companies list'!$1:$1,0 ))</f>
        <v/>
      </c>
      <c r="K499">
        <f>INDEX('Input - companies list'!$1:$10000,MATCH(B499,'Input - companies list'!B:B,0),MATCH("Inter-Cluster Connectivity",'Input - companies list'!$1:$1,0 ))</f>
        <v/>
      </c>
      <c r="L499" s="11">
        <f>IFERROR(PERCENTRANK(F:F,F499),0)</f>
        <v/>
      </c>
      <c r="M499" s="11">
        <f>IFERROR(1 - PERCENTRANK(G:G,G499),0)</f>
        <v/>
      </c>
      <c r="N499" s="11">
        <f>IFERROR(1 - PERCENTRANK(H:H,H499),0)</f>
        <v/>
      </c>
      <c r="O499" s="11">
        <f>IFERROR(PERCENTRANK(I:I,I499),0)</f>
        <v/>
      </c>
      <c r="P499" s="11">
        <f>IFERROR(1 - PERCENTRANK(J:J,J499),0)</f>
        <v/>
      </c>
      <c r="Q499" s="11">
        <f>IFERROR(PERCENTRANK(K:K,K499),0)</f>
        <v/>
      </c>
      <c r="R499" s="11">
        <f>L499*weight1+M499*weight2+N499*weight3+O499*weight4+P499*weight5+Q499*weight6</f>
        <v/>
      </c>
    </row>
    <row r="500" spans="1:18">
      <c r="A500" s="14">
        <f>RANK(R500,R:R)</f>
        <v/>
      </c>
      <c r="C500">
        <f>VLOOKUP(B500,'Input - companies list'!B:L,2,FALSE)</f>
        <v/>
      </c>
      <c r="D500">
        <f>VLOOKUP(B500,'Input - companies list'!B:L,11,FALSE)</f>
        <v/>
      </c>
      <c r="E500">
        <f>VLOOKUP(B500,'Input - companies list'!B:E,4,FALSE)</f>
        <v/>
      </c>
      <c r="F500" s="1">
        <f>SUMIFS('Input - target event report'!H:H,'Input - target event report'!B:B,B500,'Input - target event report'!D:D, "Private Investment")</f>
        <v/>
      </c>
      <c r="G500" s="30">
        <f>IF(I500&lt;2,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Investment"))/(I500-1))</f>
        <v/>
      </c>
      <c r="H50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0" s="30">
        <f>COUNTIFS('Input - target event report'!B:B,B500,'Input - target event report'!D:D, "Private Investment")</f>
        <v/>
      </c>
      <c r="J500">
        <f>INDEX('Input - companies list'!$1:$10000,MATCH(B500,'Input - companies list'!B:B,0),MATCH("Flow",'Input - companies list'!$1:$1,0 ))</f>
        <v/>
      </c>
      <c r="K500">
        <f>INDEX('Input - companies list'!$1:$10000,MATCH(B500,'Input - companies list'!B:B,0),MATCH("Inter-Cluster Connectivity",'Input - companies list'!$1:$1,0 ))</f>
        <v/>
      </c>
      <c r="L500" s="11">
        <f>IFERROR(PERCENTRANK(F:F,F500),0)</f>
        <v/>
      </c>
      <c r="M500" s="11">
        <f>IFERROR(1 - PERCENTRANK(G:G,G500),0)</f>
        <v/>
      </c>
      <c r="N500" s="11">
        <f>IFERROR(1 - PERCENTRANK(H:H,H500),0)</f>
        <v/>
      </c>
      <c r="O500" s="11">
        <f>IFERROR(PERCENTRANK(I:I,I500),0)</f>
        <v/>
      </c>
      <c r="P500" s="11">
        <f>IFERROR(1 - PERCENTRANK(J:J,J500),0)</f>
        <v/>
      </c>
      <c r="Q500" s="11">
        <f>IFERROR(PERCENTRANK(K:K,K500),0)</f>
        <v/>
      </c>
      <c r="R500" s="11">
        <f>L500*weight1+M500*weight2+N500*weight3+O500*weight4+P500*weight5+Q500*weight6</f>
        <v/>
      </c>
    </row>
    <row r="501" spans="1:18">
      <c r="A501" s="14">
        <f>RANK(R501,R:R)</f>
        <v/>
      </c>
      <c r="C501">
        <f>VLOOKUP(B501,'Input - companies list'!B:L,2,FALSE)</f>
        <v/>
      </c>
      <c r="D501">
        <f>VLOOKUP(B501,'Input - companies list'!B:L,11,FALSE)</f>
        <v/>
      </c>
      <c r="E501">
        <f>VLOOKUP(B501,'Input - companies list'!B:E,4,FALSE)</f>
        <v/>
      </c>
      <c r="F501" s="1">
        <f>SUMIFS('Input - target event report'!H:H,'Input - target event report'!B:B,B501,'Input - target event report'!D:D, "Private Investment")</f>
        <v/>
      </c>
      <c r="G501" s="30">
        <f>IF(I501&lt;2,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Investment"))/(I501-1))</f>
        <v/>
      </c>
      <c r="H50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1" s="30">
        <f>COUNTIFS('Input - target event report'!B:B,B501,'Input - target event report'!D:D, "Private Investment")</f>
        <v/>
      </c>
      <c r="J501">
        <f>INDEX('Input - companies list'!$1:$10000,MATCH(B501,'Input - companies list'!B:B,0),MATCH("Flow",'Input - companies list'!$1:$1,0 ))</f>
        <v/>
      </c>
      <c r="K501">
        <f>INDEX('Input - companies list'!$1:$10000,MATCH(B501,'Input - companies list'!B:B,0),MATCH("Inter-Cluster Connectivity",'Input - companies list'!$1:$1,0 ))</f>
        <v/>
      </c>
      <c r="L501" s="11">
        <f>IFERROR(PERCENTRANK(F:F,F501),0)</f>
        <v/>
      </c>
      <c r="M501" s="11">
        <f>IFERROR(1 - PERCENTRANK(G:G,G501),0)</f>
        <v/>
      </c>
      <c r="N501" s="11">
        <f>IFERROR(1 - PERCENTRANK(H:H,H501),0)</f>
        <v/>
      </c>
      <c r="O501" s="11">
        <f>IFERROR(PERCENTRANK(I:I,I501),0)</f>
        <v/>
      </c>
      <c r="P501" s="11">
        <f>IFERROR(1 - PERCENTRANK(J:J,J501),0)</f>
        <v/>
      </c>
      <c r="Q501" s="11">
        <f>IFERROR(PERCENTRANK(K:K,K501),0)</f>
        <v/>
      </c>
      <c r="R501" s="11">
        <f>L501*weight1+M501*weight2+N501*weight3+O501*weight4+P501*weight5+Q501*weight6</f>
        <v/>
      </c>
    </row>
    <row r="502" spans="1:18">
      <c r="A502" s="14">
        <f>RANK(R502,R:R)</f>
        <v/>
      </c>
      <c r="C502">
        <f>VLOOKUP(B502,'Input - companies list'!B:L,2,FALSE)</f>
        <v/>
      </c>
      <c r="D502">
        <f>VLOOKUP(B502,'Input - companies list'!B:L,11,FALSE)</f>
        <v/>
      </c>
      <c r="E502">
        <f>VLOOKUP(B502,'Input - companies list'!B:E,4,FALSE)</f>
        <v/>
      </c>
      <c r="F502" s="1">
        <f>SUMIFS('Input - target event report'!H:H,'Input - target event report'!B:B,B502,'Input - target event report'!D:D, "Private Investment")</f>
        <v/>
      </c>
      <c r="G502" s="30">
        <f>IF(I502&lt;2,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Investment"))/(I502-1))</f>
        <v/>
      </c>
      <c r="H50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2" s="30">
        <f>COUNTIFS('Input - target event report'!B:B,B502,'Input - target event report'!D:D, "Private Investment")</f>
        <v/>
      </c>
      <c r="J502">
        <f>INDEX('Input - companies list'!$1:$10000,MATCH(B502,'Input - companies list'!B:B,0),MATCH("Flow",'Input - companies list'!$1:$1,0 ))</f>
        <v/>
      </c>
      <c r="K502">
        <f>INDEX('Input - companies list'!$1:$10000,MATCH(B502,'Input - companies list'!B:B,0),MATCH("Inter-Cluster Connectivity",'Input - companies list'!$1:$1,0 ))</f>
        <v/>
      </c>
      <c r="L502" s="11">
        <f>IFERROR(PERCENTRANK(F:F,F502),0)</f>
        <v/>
      </c>
      <c r="M502" s="11">
        <f>IFERROR(1 - PERCENTRANK(G:G,G502),0)</f>
        <v/>
      </c>
      <c r="N502" s="11">
        <f>IFERROR(1 - PERCENTRANK(H:H,H502),0)</f>
        <v/>
      </c>
      <c r="O502" s="11">
        <f>IFERROR(PERCENTRANK(I:I,I502),0)</f>
        <v/>
      </c>
      <c r="P502" s="11">
        <f>IFERROR(1 - PERCENTRANK(J:J,J502),0)</f>
        <v/>
      </c>
      <c r="Q502" s="11">
        <f>IFERROR(PERCENTRANK(K:K,K502),0)</f>
        <v/>
      </c>
      <c r="R502" s="11">
        <f>L502*weight1+M502*weight2+N502*weight3+O502*weight4+P502*weight5+Q502*weight6</f>
        <v/>
      </c>
    </row>
    <row r="503" spans="1:18">
      <c r="A503" s="14">
        <f>RANK(R503,R:R)</f>
        <v/>
      </c>
      <c r="C503">
        <f>VLOOKUP(B503,'Input - companies list'!B:L,2,FALSE)</f>
        <v/>
      </c>
      <c r="D503">
        <f>VLOOKUP(B503,'Input - companies list'!B:L,11,FALSE)</f>
        <v/>
      </c>
      <c r="E503">
        <f>VLOOKUP(B503,'Input - companies list'!B:E,4,FALSE)</f>
        <v/>
      </c>
      <c r="F503" s="1">
        <f>SUMIFS('Input - target event report'!H:H,'Input - target event report'!B:B,B503,'Input - target event report'!D:D, "Private Investment")</f>
        <v/>
      </c>
      <c r="G503" s="30">
        <f>IF(I503&lt;2,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Investment"))/(I503-1))</f>
        <v/>
      </c>
      <c r="H50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3" s="30">
        <f>COUNTIFS('Input - target event report'!B:B,B503,'Input - target event report'!D:D, "Private Investment")</f>
        <v/>
      </c>
      <c r="J503">
        <f>INDEX('Input - companies list'!$1:$10000,MATCH(B503,'Input - companies list'!B:B,0),MATCH("Flow",'Input - companies list'!$1:$1,0 ))</f>
        <v/>
      </c>
      <c r="K503">
        <f>INDEX('Input - companies list'!$1:$10000,MATCH(B503,'Input - companies list'!B:B,0),MATCH("Inter-Cluster Connectivity",'Input - companies list'!$1:$1,0 ))</f>
        <v/>
      </c>
      <c r="L503" s="11">
        <f>IFERROR(PERCENTRANK(F:F,F503),0)</f>
        <v/>
      </c>
      <c r="M503" s="11">
        <f>IFERROR(1 - PERCENTRANK(G:G,G503),0)</f>
        <v/>
      </c>
      <c r="N503" s="11">
        <f>IFERROR(1 - PERCENTRANK(H:H,H503),0)</f>
        <v/>
      </c>
      <c r="O503" s="11">
        <f>IFERROR(PERCENTRANK(I:I,I503),0)</f>
        <v/>
      </c>
      <c r="P503" s="11">
        <f>IFERROR(1 - PERCENTRANK(J:J,J503),0)</f>
        <v/>
      </c>
      <c r="Q503" s="11">
        <f>IFERROR(PERCENTRANK(K:K,K503),0)</f>
        <v/>
      </c>
      <c r="R503" s="11">
        <f>L503*weight1+M503*weight2+N503*weight3+O503*weight4+P503*weight5+Q503*weight6</f>
        <v/>
      </c>
    </row>
    <row r="504" spans="1:18">
      <c r="A504" s="14">
        <f>RANK(R504,R:R)</f>
        <v/>
      </c>
      <c r="C504">
        <f>VLOOKUP(B504,'Input - companies list'!B:L,2,FALSE)</f>
        <v/>
      </c>
      <c r="D504">
        <f>VLOOKUP(B504,'Input - companies list'!B:L,11,FALSE)</f>
        <v/>
      </c>
      <c r="E504">
        <f>VLOOKUP(B504,'Input - companies list'!B:E,4,FALSE)</f>
        <v/>
      </c>
      <c r="F504" s="1">
        <f>SUMIFS('Input - target event report'!H:H,'Input - target event report'!B:B,B504,'Input - target event report'!D:D, "Private Investment")</f>
        <v/>
      </c>
      <c r="G504" s="30">
        <f>IF(I504&lt;2,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Investment"))/(I504-1))</f>
        <v/>
      </c>
      <c r="H50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4" s="30">
        <f>COUNTIFS('Input - target event report'!B:B,B504,'Input - target event report'!D:D, "Private Investment")</f>
        <v/>
      </c>
      <c r="J504">
        <f>INDEX('Input - companies list'!$1:$10000,MATCH(B504,'Input - companies list'!B:B,0),MATCH("Flow",'Input - companies list'!$1:$1,0 ))</f>
        <v/>
      </c>
      <c r="K504">
        <f>INDEX('Input - companies list'!$1:$10000,MATCH(B504,'Input - companies list'!B:B,0),MATCH("Inter-Cluster Connectivity",'Input - companies list'!$1:$1,0 ))</f>
        <v/>
      </c>
      <c r="L504" s="11">
        <f>IFERROR(PERCENTRANK(F:F,F504),0)</f>
        <v/>
      </c>
      <c r="M504" s="11">
        <f>IFERROR(1 - PERCENTRANK(G:G,G504),0)</f>
        <v/>
      </c>
      <c r="N504" s="11">
        <f>IFERROR(1 - PERCENTRANK(H:H,H504),0)</f>
        <v/>
      </c>
      <c r="O504" s="11">
        <f>IFERROR(PERCENTRANK(I:I,I504),0)</f>
        <v/>
      </c>
      <c r="P504" s="11">
        <f>IFERROR(1 - PERCENTRANK(J:J,J504),0)</f>
        <v/>
      </c>
      <c r="Q504" s="11">
        <f>IFERROR(PERCENTRANK(K:K,K504),0)</f>
        <v/>
      </c>
      <c r="R504" s="11">
        <f>L504*weight1+M504*weight2+N504*weight3+O504*weight4+P504*weight5+Q504*weight6</f>
        <v/>
      </c>
    </row>
    <row r="505" spans="1:18">
      <c r="A505" s="14">
        <f>RANK(R505,R:R)</f>
        <v/>
      </c>
      <c r="C505">
        <f>VLOOKUP(B505,'Input - companies list'!B:L,2,FALSE)</f>
        <v/>
      </c>
      <c r="D505">
        <f>VLOOKUP(B505,'Input - companies list'!B:L,11,FALSE)</f>
        <v/>
      </c>
      <c r="E505">
        <f>VLOOKUP(B505,'Input - companies list'!B:E,4,FALSE)</f>
        <v/>
      </c>
      <c r="F505" s="1">
        <f>SUMIFS('Input - target event report'!H:H,'Input - target event report'!B:B,B505,'Input - target event report'!D:D, "Private Investment")</f>
        <v/>
      </c>
      <c r="G505" s="30">
        <f>IF(I505&lt;2,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Investment"))/(I505-1))</f>
        <v/>
      </c>
      <c r="H50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5" s="30">
        <f>COUNTIFS('Input - target event report'!B:B,B505,'Input - target event report'!D:D, "Private Investment")</f>
        <v/>
      </c>
      <c r="J505">
        <f>INDEX('Input - companies list'!$1:$10000,MATCH(B505,'Input - companies list'!B:B,0),MATCH("Flow",'Input - companies list'!$1:$1,0 ))</f>
        <v/>
      </c>
      <c r="K505">
        <f>INDEX('Input - companies list'!$1:$10000,MATCH(B505,'Input - companies list'!B:B,0),MATCH("Inter-Cluster Connectivity",'Input - companies list'!$1:$1,0 ))</f>
        <v/>
      </c>
      <c r="L505" s="11">
        <f>IFERROR(PERCENTRANK(F:F,F505),0)</f>
        <v/>
      </c>
      <c r="M505" s="11">
        <f>IFERROR(1 - PERCENTRANK(G:G,G505),0)</f>
        <v/>
      </c>
      <c r="N505" s="11">
        <f>IFERROR(1 - PERCENTRANK(H:H,H505),0)</f>
        <v/>
      </c>
      <c r="O505" s="11">
        <f>IFERROR(PERCENTRANK(I:I,I505),0)</f>
        <v/>
      </c>
      <c r="P505" s="11">
        <f>IFERROR(1 - PERCENTRANK(J:J,J505),0)</f>
        <v/>
      </c>
      <c r="Q505" s="11">
        <f>IFERROR(PERCENTRANK(K:K,K505),0)</f>
        <v/>
      </c>
      <c r="R505" s="11">
        <f>L505*weight1+M505*weight2+N505*weight3+O505*weight4+P505*weight5+Q505*weight6</f>
        <v/>
      </c>
    </row>
    <row r="506" spans="1:18">
      <c r="A506" s="14">
        <f>RANK(R506,R:R)</f>
        <v/>
      </c>
      <c r="C506">
        <f>VLOOKUP(B506,'Input - companies list'!B:L,2,FALSE)</f>
        <v/>
      </c>
      <c r="D506">
        <f>VLOOKUP(B506,'Input - companies list'!B:L,11,FALSE)</f>
        <v/>
      </c>
      <c r="E506">
        <f>VLOOKUP(B506,'Input - companies list'!B:E,4,FALSE)</f>
        <v/>
      </c>
      <c r="F506" s="1">
        <f>SUMIFS('Input - target event report'!H:H,'Input - target event report'!B:B,B506,'Input - target event report'!D:D, "Private Investment")</f>
        <v/>
      </c>
      <c r="G506" s="30">
        <f>IF(I506&lt;2,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Investment"))/(I506-1))</f>
        <v/>
      </c>
      <c r="H50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6" s="30">
        <f>COUNTIFS('Input - target event report'!B:B,B506,'Input - target event report'!D:D, "Private Investment")</f>
        <v/>
      </c>
      <c r="J506">
        <f>INDEX('Input - companies list'!$1:$10000,MATCH(B506,'Input - companies list'!B:B,0),MATCH("Flow",'Input - companies list'!$1:$1,0 ))</f>
        <v/>
      </c>
      <c r="K506">
        <f>INDEX('Input - companies list'!$1:$10000,MATCH(B506,'Input - companies list'!B:B,0),MATCH("Inter-Cluster Connectivity",'Input - companies list'!$1:$1,0 ))</f>
        <v/>
      </c>
      <c r="L506" s="11">
        <f>IFERROR(PERCENTRANK(F:F,F506),0)</f>
        <v/>
      </c>
      <c r="M506" s="11">
        <f>IFERROR(1 - PERCENTRANK(G:G,G506),0)</f>
        <v/>
      </c>
      <c r="N506" s="11">
        <f>IFERROR(1 - PERCENTRANK(H:H,H506),0)</f>
        <v/>
      </c>
      <c r="O506" s="11">
        <f>IFERROR(PERCENTRANK(I:I,I506),0)</f>
        <v/>
      </c>
      <c r="P506" s="11">
        <f>IFERROR(1 - PERCENTRANK(J:J,J506),0)</f>
        <v/>
      </c>
      <c r="Q506" s="11">
        <f>IFERROR(PERCENTRANK(K:K,K506),0)</f>
        <v/>
      </c>
      <c r="R506" s="11">
        <f>L506*weight1+M506*weight2+N506*weight3+O506*weight4+P506*weight5+Q506*weight6</f>
        <v/>
      </c>
    </row>
    <row r="507" spans="1:18">
      <c r="A507" s="14">
        <f>RANK(R507,R:R)</f>
        <v/>
      </c>
      <c r="C507">
        <f>VLOOKUP(B507,'Input - companies list'!B:L,2,FALSE)</f>
        <v/>
      </c>
      <c r="D507">
        <f>VLOOKUP(B507,'Input - companies list'!B:L,11,FALSE)</f>
        <v/>
      </c>
      <c r="E507">
        <f>VLOOKUP(B507,'Input - companies list'!B:E,4,FALSE)</f>
        <v/>
      </c>
      <c r="F507" s="1">
        <f>SUMIFS('Input - target event report'!H:H,'Input - target event report'!B:B,B507,'Input - target event report'!D:D, "Private Investment")</f>
        <v/>
      </c>
      <c r="G507" s="30">
        <f>IF(I507&lt;2,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Investment"))/(I507-1))</f>
        <v/>
      </c>
      <c r="H50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7" s="30">
        <f>COUNTIFS('Input - target event report'!B:B,B507,'Input - target event report'!D:D, "Private Investment")</f>
        <v/>
      </c>
      <c r="J507">
        <f>INDEX('Input - companies list'!$1:$10000,MATCH(B507,'Input - companies list'!B:B,0),MATCH("Flow",'Input - companies list'!$1:$1,0 ))</f>
        <v/>
      </c>
      <c r="K507">
        <f>INDEX('Input - companies list'!$1:$10000,MATCH(B507,'Input - companies list'!B:B,0),MATCH("Inter-Cluster Connectivity",'Input - companies list'!$1:$1,0 ))</f>
        <v/>
      </c>
      <c r="L507" s="11">
        <f>IFERROR(PERCENTRANK(F:F,F507),0)</f>
        <v/>
      </c>
      <c r="M507" s="11">
        <f>IFERROR(1 - PERCENTRANK(G:G,G507),0)</f>
        <v/>
      </c>
      <c r="N507" s="11">
        <f>IFERROR(1 - PERCENTRANK(H:H,H507),0)</f>
        <v/>
      </c>
      <c r="O507" s="11">
        <f>IFERROR(PERCENTRANK(I:I,I507),0)</f>
        <v/>
      </c>
      <c r="P507" s="11">
        <f>IFERROR(1 - PERCENTRANK(J:J,J507),0)</f>
        <v/>
      </c>
      <c r="Q507" s="11">
        <f>IFERROR(PERCENTRANK(K:K,K507),0)</f>
        <v/>
      </c>
      <c r="R507" s="11">
        <f>L507*weight1+M507*weight2+N507*weight3+O507*weight4+P507*weight5+Q507*weight6</f>
        <v/>
      </c>
    </row>
    <row r="508" spans="1:18">
      <c r="A508" s="14">
        <f>RANK(R508,R:R)</f>
        <v/>
      </c>
      <c r="C508">
        <f>VLOOKUP(B508,'Input - companies list'!B:L,2,FALSE)</f>
        <v/>
      </c>
      <c r="D508">
        <f>VLOOKUP(B508,'Input - companies list'!B:L,11,FALSE)</f>
        <v/>
      </c>
      <c r="E508">
        <f>VLOOKUP(B508,'Input - companies list'!B:E,4,FALSE)</f>
        <v/>
      </c>
      <c r="F508" s="1">
        <f>SUMIFS('Input - target event report'!H:H,'Input - target event report'!B:B,B508,'Input - target event report'!D:D, "Private Investment")</f>
        <v/>
      </c>
      <c r="G508" s="30">
        <f>IF(I508&lt;2,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Investment"))/(I508-1))</f>
        <v/>
      </c>
      <c r="H50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8" s="30">
        <f>COUNTIFS('Input - target event report'!B:B,B508,'Input - target event report'!D:D, "Private Investment")</f>
        <v/>
      </c>
      <c r="J508">
        <f>INDEX('Input - companies list'!$1:$10000,MATCH(B508,'Input - companies list'!B:B,0),MATCH("Flow",'Input - companies list'!$1:$1,0 ))</f>
        <v/>
      </c>
      <c r="K508">
        <f>INDEX('Input - companies list'!$1:$10000,MATCH(B508,'Input - companies list'!B:B,0),MATCH("Inter-Cluster Connectivity",'Input - companies list'!$1:$1,0 ))</f>
        <v/>
      </c>
      <c r="L508" s="11">
        <f>IFERROR(PERCENTRANK(F:F,F508),0)</f>
        <v/>
      </c>
      <c r="M508" s="11">
        <f>IFERROR(1 - PERCENTRANK(G:G,G508),0)</f>
        <v/>
      </c>
      <c r="N508" s="11">
        <f>IFERROR(1 - PERCENTRANK(H:H,H508),0)</f>
        <v/>
      </c>
      <c r="O508" s="11">
        <f>IFERROR(PERCENTRANK(I:I,I508),0)</f>
        <v/>
      </c>
      <c r="P508" s="11">
        <f>IFERROR(1 - PERCENTRANK(J:J,J508),0)</f>
        <v/>
      </c>
      <c r="Q508" s="11">
        <f>IFERROR(PERCENTRANK(K:K,K508),0)</f>
        <v/>
      </c>
      <c r="R508" s="11">
        <f>L508*weight1+M508*weight2+N508*weight3+O508*weight4+P508*weight5+Q508*weight6</f>
        <v/>
      </c>
    </row>
    <row r="509" spans="1:18">
      <c r="A509" s="14">
        <f>RANK(R509,R:R)</f>
        <v/>
      </c>
      <c r="C509">
        <f>VLOOKUP(B509,'Input - companies list'!B:L,2,FALSE)</f>
        <v/>
      </c>
      <c r="D509">
        <f>VLOOKUP(B509,'Input - companies list'!B:L,11,FALSE)</f>
        <v/>
      </c>
      <c r="E509">
        <f>VLOOKUP(B509,'Input - companies list'!B:E,4,FALSE)</f>
        <v/>
      </c>
      <c r="F509" s="1">
        <f>SUMIFS('Input - target event report'!H:H,'Input - target event report'!B:B,B509,'Input - target event report'!D:D, "Private Investment")</f>
        <v/>
      </c>
      <c r="G509" s="30">
        <f>IF(I509&lt;2,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Investment"))/(I509-1))</f>
        <v/>
      </c>
      <c r="H50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09" s="30">
        <f>COUNTIFS('Input - target event report'!B:B,B509,'Input - target event report'!D:D, "Private Investment")</f>
        <v/>
      </c>
      <c r="J509">
        <f>INDEX('Input - companies list'!$1:$10000,MATCH(B509,'Input - companies list'!B:B,0),MATCH("Flow",'Input - companies list'!$1:$1,0 ))</f>
        <v/>
      </c>
      <c r="K509">
        <f>INDEX('Input - companies list'!$1:$10000,MATCH(B509,'Input - companies list'!B:B,0),MATCH("Inter-Cluster Connectivity",'Input - companies list'!$1:$1,0 ))</f>
        <v/>
      </c>
      <c r="L509" s="11">
        <f>IFERROR(PERCENTRANK(F:F,F509),0)</f>
        <v/>
      </c>
      <c r="M509" s="11">
        <f>IFERROR(1 - PERCENTRANK(G:G,G509),0)</f>
        <v/>
      </c>
      <c r="N509" s="11">
        <f>IFERROR(1 - PERCENTRANK(H:H,H509),0)</f>
        <v/>
      </c>
      <c r="O509" s="11">
        <f>IFERROR(PERCENTRANK(I:I,I509),0)</f>
        <v/>
      </c>
      <c r="P509" s="11">
        <f>IFERROR(1 - PERCENTRANK(J:J,J509),0)</f>
        <v/>
      </c>
      <c r="Q509" s="11">
        <f>IFERROR(PERCENTRANK(K:K,K509),0)</f>
        <v/>
      </c>
      <c r="R509" s="11">
        <f>L509*weight1+M509*weight2+N509*weight3+O509*weight4+P509*weight5+Q509*weight6</f>
        <v/>
      </c>
    </row>
    <row r="510" spans="1:18">
      <c r="A510" s="14">
        <f>RANK(R510,R:R)</f>
        <v/>
      </c>
      <c r="C510">
        <f>VLOOKUP(B510,'Input - companies list'!B:L,2,FALSE)</f>
        <v/>
      </c>
      <c r="D510">
        <f>VLOOKUP(B510,'Input - companies list'!B:L,11,FALSE)</f>
        <v/>
      </c>
      <c r="E510">
        <f>VLOOKUP(B510,'Input - companies list'!B:E,4,FALSE)</f>
        <v/>
      </c>
      <c r="F510" s="1">
        <f>SUMIFS('Input - target event report'!H:H,'Input - target event report'!B:B,B510,'Input - target event report'!D:D, "Private Investment")</f>
        <v/>
      </c>
      <c r="G510" s="30">
        <f>IF(I510&lt;2,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Investment"))/(I510-1))</f>
        <v/>
      </c>
      <c r="H51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0" s="30">
        <f>COUNTIFS('Input - target event report'!B:B,B510,'Input - target event report'!D:D, "Private Investment")</f>
        <v/>
      </c>
      <c r="J510">
        <f>INDEX('Input - companies list'!$1:$10000,MATCH(B510,'Input - companies list'!B:B,0),MATCH("Flow",'Input - companies list'!$1:$1,0 ))</f>
        <v/>
      </c>
      <c r="K510">
        <f>INDEX('Input - companies list'!$1:$10000,MATCH(B510,'Input - companies list'!B:B,0),MATCH("Inter-Cluster Connectivity",'Input - companies list'!$1:$1,0 ))</f>
        <v/>
      </c>
      <c r="L510" s="11">
        <f>IFERROR(PERCENTRANK(F:F,F510),0)</f>
        <v/>
      </c>
      <c r="M510" s="11">
        <f>IFERROR(1 - PERCENTRANK(G:G,G510),0)</f>
        <v/>
      </c>
      <c r="N510" s="11">
        <f>IFERROR(1 - PERCENTRANK(H:H,H510),0)</f>
        <v/>
      </c>
      <c r="O510" s="11">
        <f>IFERROR(PERCENTRANK(I:I,I510),0)</f>
        <v/>
      </c>
      <c r="P510" s="11">
        <f>IFERROR(1 - PERCENTRANK(J:J,J510),0)</f>
        <v/>
      </c>
      <c r="Q510" s="11">
        <f>IFERROR(PERCENTRANK(K:K,K510),0)</f>
        <v/>
      </c>
      <c r="R510" s="11">
        <f>L510*weight1+M510*weight2+N510*weight3+O510*weight4+P510*weight5+Q510*weight6</f>
        <v/>
      </c>
    </row>
    <row r="511" spans="1:18">
      <c r="A511" s="14">
        <f>RANK(R511,R:R)</f>
        <v/>
      </c>
      <c r="C511">
        <f>VLOOKUP(B511,'Input - companies list'!B:L,2,FALSE)</f>
        <v/>
      </c>
      <c r="D511">
        <f>VLOOKUP(B511,'Input - companies list'!B:L,11,FALSE)</f>
        <v/>
      </c>
      <c r="E511">
        <f>VLOOKUP(B511,'Input - companies list'!B:E,4,FALSE)</f>
        <v/>
      </c>
      <c r="F511" s="1">
        <f>SUMIFS('Input - target event report'!H:H,'Input - target event report'!B:B,B511,'Input - target event report'!D:D, "Private Investment")</f>
        <v/>
      </c>
      <c r="G511" s="30">
        <f>IF(I511&lt;2,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Investment"))/(I511-1))</f>
        <v/>
      </c>
      <c r="H51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1" s="30">
        <f>COUNTIFS('Input - target event report'!B:B,B511,'Input - target event report'!D:D, "Private Investment")</f>
        <v/>
      </c>
      <c r="J511">
        <f>INDEX('Input - companies list'!$1:$10000,MATCH(B511,'Input - companies list'!B:B,0),MATCH("Flow",'Input - companies list'!$1:$1,0 ))</f>
        <v/>
      </c>
      <c r="K511">
        <f>INDEX('Input - companies list'!$1:$10000,MATCH(B511,'Input - companies list'!B:B,0),MATCH("Inter-Cluster Connectivity",'Input - companies list'!$1:$1,0 ))</f>
        <v/>
      </c>
      <c r="L511" s="11">
        <f>IFERROR(PERCENTRANK(F:F,F511),0)</f>
        <v/>
      </c>
      <c r="M511" s="11">
        <f>IFERROR(1 - PERCENTRANK(G:G,G511),0)</f>
        <v/>
      </c>
      <c r="N511" s="11">
        <f>IFERROR(1 - PERCENTRANK(H:H,H511),0)</f>
        <v/>
      </c>
      <c r="O511" s="11">
        <f>IFERROR(PERCENTRANK(I:I,I511),0)</f>
        <v/>
      </c>
      <c r="P511" s="11">
        <f>IFERROR(1 - PERCENTRANK(J:J,J511),0)</f>
        <v/>
      </c>
      <c r="Q511" s="11">
        <f>IFERROR(PERCENTRANK(K:K,K511),0)</f>
        <v/>
      </c>
      <c r="R511" s="11">
        <f>L511*weight1+M511*weight2+N511*weight3+O511*weight4+P511*weight5+Q511*weight6</f>
        <v/>
      </c>
    </row>
    <row r="512" spans="1:18">
      <c r="A512" s="14">
        <f>RANK(R512,R:R)</f>
        <v/>
      </c>
      <c r="C512">
        <f>VLOOKUP(B512,'Input - companies list'!B:L,2,FALSE)</f>
        <v/>
      </c>
      <c r="D512">
        <f>VLOOKUP(B512,'Input - companies list'!B:L,11,FALSE)</f>
        <v/>
      </c>
      <c r="E512">
        <f>VLOOKUP(B512,'Input - companies list'!B:E,4,FALSE)</f>
        <v/>
      </c>
      <c r="F512" s="1">
        <f>SUMIFS('Input - target event report'!H:H,'Input - target event report'!B:B,B512,'Input - target event report'!D:D, "Private Investment")</f>
        <v/>
      </c>
      <c r="G512" s="30">
        <f>IF(I512&lt;2,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Investment"))/(I512-1))</f>
        <v/>
      </c>
      <c r="H51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2" s="30">
        <f>COUNTIFS('Input - target event report'!B:B,B512,'Input - target event report'!D:D, "Private Investment")</f>
        <v/>
      </c>
      <c r="J512">
        <f>INDEX('Input - companies list'!$1:$10000,MATCH(B512,'Input - companies list'!B:B,0),MATCH("Flow",'Input - companies list'!$1:$1,0 ))</f>
        <v/>
      </c>
      <c r="K512">
        <f>INDEX('Input - companies list'!$1:$10000,MATCH(B512,'Input - companies list'!B:B,0),MATCH("Inter-Cluster Connectivity",'Input - companies list'!$1:$1,0 ))</f>
        <v/>
      </c>
      <c r="L512" s="11">
        <f>IFERROR(PERCENTRANK(F:F,F512),0)</f>
        <v/>
      </c>
      <c r="M512" s="11">
        <f>IFERROR(1 - PERCENTRANK(G:G,G512),0)</f>
        <v/>
      </c>
      <c r="N512" s="11">
        <f>IFERROR(1 - PERCENTRANK(H:H,H512),0)</f>
        <v/>
      </c>
      <c r="O512" s="11">
        <f>IFERROR(PERCENTRANK(I:I,I512),0)</f>
        <v/>
      </c>
      <c r="P512" s="11">
        <f>IFERROR(1 - PERCENTRANK(J:J,J512),0)</f>
        <v/>
      </c>
      <c r="Q512" s="11">
        <f>IFERROR(PERCENTRANK(K:K,K512),0)</f>
        <v/>
      </c>
      <c r="R512" s="11">
        <f>L512*weight1+M512*weight2+N512*weight3+O512*weight4+P512*weight5+Q512*weight6</f>
        <v/>
      </c>
    </row>
    <row r="513" spans="1:18">
      <c r="A513" s="14">
        <f>RANK(R513,R:R)</f>
        <v/>
      </c>
      <c r="C513">
        <f>VLOOKUP(B513,'Input - companies list'!B:L,2,FALSE)</f>
        <v/>
      </c>
      <c r="D513">
        <f>VLOOKUP(B513,'Input - companies list'!B:L,11,FALSE)</f>
        <v/>
      </c>
      <c r="E513">
        <f>VLOOKUP(B513,'Input - companies list'!B:E,4,FALSE)</f>
        <v/>
      </c>
      <c r="F513" s="1">
        <f>SUMIFS('Input - target event report'!H:H,'Input - target event report'!B:B,B513,'Input - target event report'!D:D, "Private Investment")</f>
        <v/>
      </c>
      <c r="G513" s="30">
        <f>IF(I513&lt;2,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Investment"))/(I513-1))</f>
        <v/>
      </c>
      <c r="H51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3" s="30">
        <f>COUNTIFS('Input - target event report'!B:B,B513,'Input - target event report'!D:D, "Private Investment")</f>
        <v/>
      </c>
      <c r="J513">
        <f>INDEX('Input - companies list'!$1:$10000,MATCH(B513,'Input - companies list'!B:B,0),MATCH("Flow",'Input - companies list'!$1:$1,0 ))</f>
        <v/>
      </c>
      <c r="K513">
        <f>INDEX('Input - companies list'!$1:$10000,MATCH(B513,'Input - companies list'!B:B,0),MATCH("Inter-Cluster Connectivity",'Input - companies list'!$1:$1,0 ))</f>
        <v/>
      </c>
      <c r="L513" s="11">
        <f>IFERROR(PERCENTRANK(F:F,F513),0)</f>
        <v/>
      </c>
      <c r="M513" s="11">
        <f>IFERROR(1 - PERCENTRANK(G:G,G513),0)</f>
        <v/>
      </c>
      <c r="N513" s="11">
        <f>IFERROR(1 - PERCENTRANK(H:H,H513),0)</f>
        <v/>
      </c>
      <c r="O513" s="11">
        <f>IFERROR(PERCENTRANK(I:I,I513),0)</f>
        <v/>
      </c>
      <c r="P513" s="11">
        <f>IFERROR(1 - PERCENTRANK(J:J,J513),0)</f>
        <v/>
      </c>
      <c r="Q513" s="11">
        <f>IFERROR(PERCENTRANK(K:K,K513),0)</f>
        <v/>
      </c>
      <c r="R513" s="11">
        <f>L513*weight1+M513*weight2+N513*weight3+O513*weight4+P513*weight5+Q513*weight6</f>
        <v/>
      </c>
    </row>
    <row r="514" spans="1:18">
      <c r="A514" s="14">
        <f>RANK(R514,R:R)</f>
        <v/>
      </c>
      <c r="C514">
        <f>VLOOKUP(B514,'Input - companies list'!B:L,2,FALSE)</f>
        <v/>
      </c>
      <c r="D514">
        <f>VLOOKUP(B514,'Input - companies list'!B:L,11,FALSE)</f>
        <v/>
      </c>
      <c r="E514">
        <f>VLOOKUP(B514,'Input - companies list'!B:E,4,FALSE)</f>
        <v/>
      </c>
      <c r="F514" s="1">
        <f>SUMIFS('Input - target event report'!H:H,'Input - target event report'!B:B,B514,'Input - target event report'!D:D, "Private Investment")</f>
        <v/>
      </c>
      <c r="G514" s="30">
        <f>IF(I514&lt;2,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Investment"))/(I514-1))</f>
        <v/>
      </c>
      <c r="H51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4" s="30">
        <f>COUNTIFS('Input - target event report'!B:B,B514,'Input - target event report'!D:D, "Private Investment")</f>
        <v/>
      </c>
      <c r="J514">
        <f>INDEX('Input - companies list'!$1:$10000,MATCH(B514,'Input - companies list'!B:B,0),MATCH("Flow",'Input - companies list'!$1:$1,0 ))</f>
        <v/>
      </c>
      <c r="K514">
        <f>INDEX('Input - companies list'!$1:$10000,MATCH(B514,'Input - companies list'!B:B,0),MATCH("Inter-Cluster Connectivity",'Input - companies list'!$1:$1,0 ))</f>
        <v/>
      </c>
      <c r="L514" s="11">
        <f>IFERROR(PERCENTRANK(F:F,F514),0)</f>
        <v/>
      </c>
      <c r="M514" s="11">
        <f>IFERROR(1 - PERCENTRANK(G:G,G514),0)</f>
        <v/>
      </c>
      <c r="N514" s="11">
        <f>IFERROR(1 - PERCENTRANK(H:H,H514),0)</f>
        <v/>
      </c>
      <c r="O514" s="11">
        <f>IFERROR(PERCENTRANK(I:I,I514),0)</f>
        <v/>
      </c>
      <c r="P514" s="11">
        <f>IFERROR(1 - PERCENTRANK(J:J,J514),0)</f>
        <v/>
      </c>
      <c r="Q514" s="11">
        <f>IFERROR(PERCENTRANK(K:K,K514),0)</f>
        <v/>
      </c>
      <c r="R514" s="11">
        <f>L514*weight1+M514*weight2+N514*weight3+O514*weight4+P514*weight5+Q514*weight6</f>
        <v/>
      </c>
    </row>
    <row r="515" spans="1:18">
      <c r="A515" s="14">
        <f>RANK(R515,R:R)</f>
        <v/>
      </c>
      <c r="C515">
        <f>VLOOKUP(B515,'Input - companies list'!B:L,2,FALSE)</f>
        <v/>
      </c>
      <c r="D515">
        <f>VLOOKUP(B515,'Input - companies list'!B:L,11,FALSE)</f>
        <v/>
      </c>
      <c r="E515">
        <f>VLOOKUP(B515,'Input - companies list'!B:E,4,FALSE)</f>
        <v/>
      </c>
      <c r="F515" s="1">
        <f>SUMIFS('Input - target event report'!H:H,'Input - target event report'!B:B,B515,'Input - target event report'!D:D, "Private Investment")</f>
        <v/>
      </c>
      <c r="G515" s="30">
        <f>IF(I515&lt;2,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Investment"))/(I515-1))</f>
        <v/>
      </c>
      <c r="H51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5" s="30">
        <f>COUNTIFS('Input - target event report'!B:B,B515,'Input - target event report'!D:D, "Private Investment")</f>
        <v/>
      </c>
      <c r="J515">
        <f>INDEX('Input - companies list'!$1:$10000,MATCH(B515,'Input - companies list'!B:B,0),MATCH("Flow",'Input - companies list'!$1:$1,0 ))</f>
        <v/>
      </c>
      <c r="K515">
        <f>INDEX('Input - companies list'!$1:$10000,MATCH(B515,'Input - companies list'!B:B,0),MATCH("Inter-Cluster Connectivity",'Input - companies list'!$1:$1,0 ))</f>
        <v/>
      </c>
      <c r="L515" s="11">
        <f>IFERROR(PERCENTRANK(F:F,F515),0)</f>
        <v/>
      </c>
      <c r="M515" s="11">
        <f>IFERROR(1 - PERCENTRANK(G:G,G515),0)</f>
        <v/>
      </c>
      <c r="N515" s="11">
        <f>IFERROR(1 - PERCENTRANK(H:H,H515),0)</f>
        <v/>
      </c>
      <c r="O515" s="11">
        <f>IFERROR(PERCENTRANK(I:I,I515),0)</f>
        <v/>
      </c>
      <c r="P515" s="11">
        <f>IFERROR(1 - PERCENTRANK(J:J,J515),0)</f>
        <v/>
      </c>
      <c r="Q515" s="11">
        <f>IFERROR(PERCENTRANK(K:K,K515),0)</f>
        <v/>
      </c>
      <c r="R515" s="11">
        <f>L515*weight1+M515*weight2+N515*weight3+O515*weight4+P515*weight5+Q515*weight6</f>
        <v/>
      </c>
    </row>
    <row r="516" spans="1:18">
      <c r="A516" s="14">
        <f>RANK(R516,R:R)</f>
        <v/>
      </c>
      <c r="C516">
        <f>VLOOKUP(B516,'Input - companies list'!B:L,2,FALSE)</f>
        <v/>
      </c>
      <c r="D516">
        <f>VLOOKUP(B516,'Input - companies list'!B:L,11,FALSE)</f>
        <v/>
      </c>
      <c r="E516">
        <f>VLOOKUP(B516,'Input - companies list'!B:E,4,FALSE)</f>
        <v/>
      </c>
      <c r="F516" s="1">
        <f>SUMIFS('Input - target event report'!H:H,'Input - target event report'!B:B,B516,'Input - target event report'!D:D, "Private Investment")</f>
        <v/>
      </c>
      <c r="G516" s="30">
        <f>IF(I516&lt;2,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Investment"))/(I516-1))</f>
        <v/>
      </c>
      <c r="H51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6" s="30">
        <f>COUNTIFS('Input - target event report'!B:B,B516,'Input - target event report'!D:D, "Private Investment")</f>
        <v/>
      </c>
      <c r="J516">
        <f>INDEX('Input - companies list'!$1:$10000,MATCH(B516,'Input - companies list'!B:B,0),MATCH("Flow",'Input - companies list'!$1:$1,0 ))</f>
        <v/>
      </c>
      <c r="K516">
        <f>INDEX('Input - companies list'!$1:$10000,MATCH(B516,'Input - companies list'!B:B,0),MATCH("Inter-Cluster Connectivity",'Input - companies list'!$1:$1,0 ))</f>
        <v/>
      </c>
      <c r="L516" s="11">
        <f>IFERROR(PERCENTRANK(F:F,F516),0)</f>
        <v/>
      </c>
      <c r="M516" s="11">
        <f>IFERROR(1 - PERCENTRANK(G:G,G516),0)</f>
        <v/>
      </c>
      <c r="N516" s="11">
        <f>IFERROR(1 - PERCENTRANK(H:H,H516),0)</f>
        <v/>
      </c>
      <c r="O516" s="11">
        <f>IFERROR(PERCENTRANK(I:I,I516),0)</f>
        <v/>
      </c>
      <c r="P516" s="11">
        <f>IFERROR(1 - PERCENTRANK(J:J,J516),0)</f>
        <v/>
      </c>
      <c r="Q516" s="11">
        <f>IFERROR(PERCENTRANK(K:K,K516),0)</f>
        <v/>
      </c>
      <c r="R516" s="11">
        <f>L516*weight1+M516*weight2+N516*weight3+O516*weight4+P516*weight5+Q516*weight6</f>
        <v/>
      </c>
    </row>
    <row r="517" spans="1:18">
      <c r="A517" s="14">
        <f>RANK(R517,R:R)</f>
        <v/>
      </c>
      <c r="C517">
        <f>VLOOKUP(B517,'Input - companies list'!B:L,2,FALSE)</f>
        <v/>
      </c>
      <c r="D517">
        <f>VLOOKUP(B517,'Input - companies list'!B:L,11,FALSE)</f>
        <v/>
      </c>
      <c r="E517">
        <f>VLOOKUP(B517,'Input - companies list'!B:E,4,FALSE)</f>
        <v/>
      </c>
      <c r="F517" s="1">
        <f>SUMIFS('Input - target event report'!H:H,'Input - target event report'!B:B,B517,'Input - target event report'!D:D, "Private Investment")</f>
        <v/>
      </c>
      <c r="G517" s="30">
        <f>IF(I517&lt;2,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Investment"))/(I517-1))</f>
        <v/>
      </c>
      <c r="H51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7" s="30">
        <f>COUNTIFS('Input - target event report'!B:B,B517,'Input - target event report'!D:D, "Private Investment")</f>
        <v/>
      </c>
      <c r="J517">
        <f>INDEX('Input - companies list'!$1:$10000,MATCH(B517,'Input - companies list'!B:B,0),MATCH("Flow",'Input - companies list'!$1:$1,0 ))</f>
        <v/>
      </c>
      <c r="K517">
        <f>INDEX('Input - companies list'!$1:$10000,MATCH(B517,'Input - companies list'!B:B,0),MATCH("Inter-Cluster Connectivity",'Input - companies list'!$1:$1,0 ))</f>
        <v/>
      </c>
      <c r="L517" s="11">
        <f>IFERROR(PERCENTRANK(F:F,F517),0)</f>
        <v/>
      </c>
      <c r="M517" s="11">
        <f>IFERROR(1 - PERCENTRANK(G:G,G517),0)</f>
        <v/>
      </c>
      <c r="N517" s="11">
        <f>IFERROR(1 - PERCENTRANK(H:H,H517),0)</f>
        <v/>
      </c>
      <c r="O517" s="11">
        <f>IFERROR(PERCENTRANK(I:I,I517),0)</f>
        <v/>
      </c>
      <c r="P517" s="11">
        <f>IFERROR(1 - PERCENTRANK(J:J,J517),0)</f>
        <v/>
      </c>
      <c r="Q517" s="11">
        <f>IFERROR(PERCENTRANK(K:K,K517),0)</f>
        <v/>
      </c>
      <c r="R517" s="11">
        <f>L517*weight1+M517*weight2+N517*weight3+O517*weight4+P517*weight5+Q517*weight6</f>
        <v/>
      </c>
    </row>
    <row r="518" spans="1:18">
      <c r="A518" s="14">
        <f>RANK(R518,R:R)</f>
        <v/>
      </c>
      <c r="C518">
        <f>VLOOKUP(B518,'Input - companies list'!B:L,2,FALSE)</f>
        <v/>
      </c>
      <c r="D518">
        <f>VLOOKUP(B518,'Input - companies list'!B:L,11,FALSE)</f>
        <v/>
      </c>
      <c r="E518">
        <f>VLOOKUP(B518,'Input - companies list'!B:E,4,FALSE)</f>
        <v/>
      </c>
      <c r="F518" s="1">
        <f>SUMIFS('Input - target event report'!H:H,'Input - target event report'!B:B,B518,'Input - target event report'!D:D, "Private Investment")</f>
        <v/>
      </c>
      <c r="G518" s="30">
        <f>IF(I518&lt;2,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Investment"))/(I518-1))</f>
        <v/>
      </c>
      <c r="H51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8" s="30">
        <f>COUNTIFS('Input - target event report'!B:B,B518,'Input - target event report'!D:D, "Private Investment")</f>
        <v/>
      </c>
      <c r="J518">
        <f>INDEX('Input - companies list'!$1:$10000,MATCH(B518,'Input - companies list'!B:B,0),MATCH("Flow",'Input - companies list'!$1:$1,0 ))</f>
        <v/>
      </c>
      <c r="K518">
        <f>INDEX('Input - companies list'!$1:$10000,MATCH(B518,'Input - companies list'!B:B,0),MATCH("Inter-Cluster Connectivity",'Input - companies list'!$1:$1,0 ))</f>
        <v/>
      </c>
      <c r="L518" s="11">
        <f>IFERROR(PERCENTRANK(F:F,F518),0)</f>
        <v/>
      </c>
      <c r="M518" s="11">
        <f>IFERROR(1 - PERCENTRANK(G:G,G518),0)</f>
        <v/>
      </c>
      <c r="N518" s="11">
        <f>IFERROR(1 - PERCENTRANK(H:H,H518),0)</f>
        <v/>
      </c>
      <c r="O518" s="11">
        <f>IFERROR(PERCENTRANK(I:I,I518),0)</f>
        <v/>
      </c>
      <c r="P518" s="11">
        <f>IFERROR(1 - PERCENTRANK(J:J,J518),0)</f>
        <v/>
      </c>
      <c r="Q518" s="11">
        <f>IFERROR(PERCENTRANK(K:K,K518),0)</f>
        <v/>
      </c>
      <c r="R518" s="11">
        <f>L518*weight1+M518*weight2+N518*weight3+O518*weight4+P518*weight5+Q518*weight6</f>
        <v/>
      </c>
    </row>
    <row r="519" spans="1:18">
      <c r="A519" s="14">
        <f>RANK(R519,R:R)</f>
        <v/>
      </c>
      <c r="C519">
        <f>VLOOKUP(B519,'Input - companies list'!B:L,2,FALSE)</f>
        <v/>
      </c>
      <c r="D519">
        <f>VLOOKUP(B519,'Input - companies list'!B:L,11,FALSE)</f>
        <v/>
      </c>
      <c r="E519">
        <f>VLOOKUP(B519,'Input - companies list'!B:E,4,FALSE)</f>
        <v/>
      </c>
      <c r="F519" s="1">
        <f>SUMIFS('Input - target event report'!H:H,'Input - target event report'!B:B,B519,'Input - target event report'!D:D, "Private Investment")</f>
        <v/>
      </c>
      <c r="G519" s="30">
        <f>IF(I519&lt;2,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Investment"))/(I519-1))</f>
        <v/>
      </c>
      <c r="H51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19" s="30">
        <f>COUNTIFS('Input - target event report'!B:B,B519,'Input - target event report'!D:D, "Private Investment")</f>
        <v/>
      </c>
      <c r="J519">
        <f>INDEX('Input - companies list'!$1:$10000,MATCH(B519,'Input - companies list'!B:B,0),MATCH("Flow",'Input - companies list'!$1:$1,0 ))</f>
        <v/>
      </c>
      <c r="K519">
        <f>INDEX('Input - companies list'!$1:$10000,MATCH(B519,'Input - companies list'!B:B,0),MATCH("Inter-Cluster Connectivity",'Input - companies list'!$1:$1,0 ))</f>
        <v/>
      </c>
      <c r="L519" s="11">
        <f>IFERROR(PERCENTRANK(F:F,F519),0)</f>
        <v/>
      </c>
      <c r="M519" s="11">
        <f>IFERROR(1 - PERCENTRANK(G:G,G519),0)</f>
        <v/>
      </c>
      <c r="N519" s="11">
        <f>IFERROR(1 - PERCENTRANK(H:H,H519),0)</f>
        <v/>
      </c>
      <c r="O519" s="11">
        <f>IFERROR(PERCENTRANK(I:I,I519),0)</f>
        <v/>
      </c>
      <c r="P519" s="11">
        <f>IFERROR(1 - PERCENTRANK(J:J,J519),0)</f>
        <v/>
      </c>
      <c r="Q519" s="11">
        <f>IFERROR(PERCENTRANK(K:K,K519),0)</f>
        <v/>
      </c>
      <c r="R519" s="11">
        <f>L519*weight1+M519*weight2+N519*weight3+O519*weight4+P519*weight5+Q519*weight6</f>
        <v/>
      </c>
    </row>
    <row r="520" spans="1:18">
      <c r="A520" s="14">
        <f>RANK(R520,R:R)</f>
        <v/>
      </c>
      <c r="C520">
        <f>VLOOKUP(B520,'Input - companies list'!B:L,2,FALSE)</f>
        <v/>
      </c>
      <c r="D520">
        <f>VLOOKUP(B520,'Input - companies list'!B:L,11,FALSE)</f>
        <v/>
      </c>
      <c r="E520">
        <f>VLOOKUP(B520,'Input - companies list'!B:E,4,FALSE)</f>
        <v/>
      </c>
      <c r="F520" s="1">
        <f>SUMIFS('Input - target event report'!H:H,'Input - target event report'!B:B,B520,'Input - target event report'!D:D, "Private Investment")</f>
        <v/>
      </c>
      <c r="G520" s="30">
        <f>IF(I520&lt;2,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Investment"))/(I520-1))</f>
        <v/>
      </c>
      <c r="H52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0" s="30">
        <f>COUNTIFS('Input - target event report'!B:B,B520,'Input - target event report'!D:D, "Private Investment")</f>
        <v/>
      </c>
      <c r="J520">
        <f>INDEX('Input - companies list'!$1:$10000,MATCH(B520,'Input - companies list'!B:B,0),MATCH("Flow",'Input - companies list'!$1:$1,0 ))</f>
        <v/>
      </c>
      <c r="K520">
        <f>INDEX('Input - companies list'!$1:$10000,MATCH(B520,'Input - companies list'!B:B,0),MATCH("Inter-Cluster Connectivity",'Input - companies list'!$1:$1,0 ))</f>
        <v/>
      </c>
      <c r="L520" s="11">
        <f>IFERROR(PERCENTRANK(F:F,F520),0)</f>
        <v/>
      </c>
      <c r="M520" s="11">
        <f>IFERROR(1 - PERCENTRANK(G:G,G520),0)</f>
        <v/>
      </c>
      <c r="N520" s="11">
        <f>IFERROR(1 - PERCENTRANK(H:H,H520),0)</f>
        <v/>
      </c>
      <c r="O520" s="11">
        <f>IFERROR(PERCENTRANK(I:I,I520),0)</f>
        <v/>
      </c>
      <c r="P520" s="11">
        <f>IFERROR(1 - PERCENTRANK(J:J,J520),0)</f>
        <v/>
      </c>
      <c r="Q520" s="11">
        <f>IFERROR(PERCENTRANK(K:K,K520),0)</f>
        <v/>
      </c>
      <c r="R520" s="11">
        <f>L520*weight1+M520*weight2+N520*weight3+O520*weight4+P520*weight5+Q520*weight6</f>
        <v/>
      </c>
    </row>
    <row r="521" spans="1:18">
      <c r="A521" s="14">
        <f>RANK(R521,R:R)</f>
        <v/>
      </c>
      <c r="B521" s="2" t="n"/>
      <c r="C521">
        <f>VLOOKUP(B521,'Input - companies list'!B:L,2,FALSE)</f>
        <v/>
      </c>
      <c r="D521">
        <f>VLOOKUP(B521,'Input - companies list'!B:L,11,FALSE)</f>
        <v/>
      </c>
      <c r="E521">
        <f>VLOOKUP(B521,'Input - companies list'!B:E,4,FALSE)</f>
        <v/>
      </c>
      <c r="F521" s="1">
        <f>SUMIFS('Input - target event report'!H:H,'Input - target event report'!B:B,B521,'Input - target event report'!D:D, "Private Investment")</f>
        <v/>
      </c>
      <c r="G521" s="30">
        <f>IF(I521&lt;2,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Investment"))/(I521-1))</f>
        <v/>
      </c>
      <c r="H52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1" s="30">
        <f>COUNTIFS('Input - target event report'!B:B,B521,'Input - target event report'!D:D, "Private Investment")</f>
        <v/>
      </c>
      <c r="J521">
        <f>INDEX('Input - companies list'!$1:$10000,MATCH(B521,'Input - companies list'!B:B,0),MATCH("Flow",'Input - companies list'!$1:$1,0 ))</f>
        <v/>
      </c>
      <c r="K521">
        <f>INDEX('Input - companies list'!$1:$10000,MATCH(B521,'Input - companies list'!B:B,0),MATCH("Inter-Cluster Connectivity",'Input - companies list'!$1:$1,0 ))</f>
        <v/>
      </c>
      <c r="L521" s="11">
        <f>IFERROR(PERCENTRANK(F:F,F521),0)</f>
        <v/>
      </c>
      <c r="M521" s="11">
        <f>IFERROR(1 - PERCENTRANK(G:G,G521),0)</f>
        <v/>
      </c>
      <c r="N521" s="11">
        <f>IFERROR(1 - PERCENTRANK(H:H,H521),0)</f>
        <v/>
      </c>
      <c r="O521" s="11">
        <f>IFERROR(PERCENTRANK(I:I,I521),0)</f>
        <v/>
      </c>
      <c r="P521" s="11">
        <f>IFERROR(1 - PERCENTRANK(J:J,J521),0)</f>
        <v/>
      </c>
      <c r="Q521" s="11">
        <f>IFERROR(PERCENTRANK(K:K,K521),0)</f>
        <v/>
      </c>
      <c r="R521" s="11">
        <f>L521*weight1+M521*weight2+N521*weight3+O521*weight4+P521*weight5+Q521*weight6</f>
        <v/>
      </c>
    </row>
    <row r="522" spans="1:18">
      <c r="A522" s="14">
        <f>RANK(R522,R:R)</f>
        <v/>
      </c>
      <c r="C522">
        <f>VLOOKUP(B522,'Input - companies list'!B:L,2,FALSE)</f>
        <v/>
      </c>
      <c r="D522">
        <f>VLOOKUP(B522,'Input - companies list'!B:L,11,FALSE)</f>
        <v/>
      </c>
      <c r="E522">
        <f>VLOOKUP(B522,'Input - companies list'!B:E,4,FALSE)</f>
        <v/>
      </c>
      <c r="F522" s="1">
        <f>SUMIFS('Input - target event report'!H:H,'Input - target event report'!B:B,B522,'Input - target event report'!D:D, "Private Investment")</f>
        <v/>
      </c>
      <c r="G522" s="30">
        <f>IF(I522&lt;2,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Investment"))/(I522-1))</f>
        <v/>
      </c>
      <c r="H52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2" s="30">
        <f>COUNTIFS('Input - target event report'!B:B,B522,'Input - target event report'!D:D, "Private Investment")</f>
        <v/>
      </c>
      <c r="J522">
        <f>INDEX('Input - companies list'!$1:$10000,MATCH(B522,'Input - companies list'!B:B,0),MATCH("Flow",'Input - companies list'!$1:$1,0 ))</f>
        <v/>
      </c>
      <c r="K522">
        <f>INDEX('Input - companies list'!$1:$10000,MATCH(B522,'Input - companies list'!B:B,0),MATCH("Inter-Cluster Connectivity",'Input - companies list'!$1:$1,0 ))</f>
        <v/>
      </c>
      <c r="L522" s="11">
        <f>IFERROR(PERCENTRANK(F:F,F522),0)</f>
        <v/>
      </c>
      <c r="M522" s="11">
        <f>IFERROR(1 - PERCENTRANK(G:G,G522),0)</f>
        <v/>
      </c>
      <c r="N522" s="11">
        <f>IFERROR(1 - PERCENTRANK(H:H,H522),0)</f>
        <v/>
      </c>
      <c r="O522" s="11">
        <f>IFERROR(PERCENTRANK(I:I,I522),0)</f>
        <v/>
      </c>
      <c r="P522" s="11">
        <f>IFERROR(1 - PERCENTRANK(J:J,J522),0)</f>
        <v/>
      </c>
      <c r="Q522" s="11">
        <f>IFERROR(PERCENTRANK(K:K,K522),0)</f>
        <v/>
      </c>
      <c r="R522" s="11">
        <f>L522*weight1+M522*weight2+N522*weight3+O522*weight4+P522*weight5+Q522*weight6</f>
        <v/>
      </c>
    </row>
    <row r="523" spans="1:18">
      <c r="A523" s="14">
        <f>RANK(R523,R:R)</f>
        <v/>
      </c>
      <c r="C523">
        <f>VLOOKUP(B523,'Input - companies list'!B:L,2,FALSE)</f>
        <v/>
      </c>
      <c r="D523">
        <f>VLOOKUP(B523,'Input - companies list'!B:L,11,FALSE)</f>
        <v/>
      </c>
      <c r="E523">
        <f>VLOOKUP(B523,'Input - companies list'!B:E,4,FALSE)</f>
        <v/>
      </c>
      <c r="F523" s="1">
        <f>SUMIFS('Input - target event report'!H:H,'Input - target event report'!B:B,B523,'Input - target event report'!D:D, "Private Investment")</f>
        <v/>
      </c>
      <c r="G523" s="30">
        <f>IF(I523&lt;2,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Investment"))/(I523-1))</f>
        <v/>
      </c>
      <c r="H52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3" s="30">
        <f>COUNTIFS('Input - target event report'!B:B,B523,'Input - target event report'!D:D, "Private Investment")</f>
        <v/>
      </c>
      <c r="J523">
        <f>INDEX('Input - companies list'!$1:$10000,MATCH(B523,'Input - companies list'!B:B,0),MATCH("Flow",'Input - companies list'!$1:$1,0 ))</f>
        <v/>
      </c>
      <c r="K523">
        <f>INDEX('Input - companies list'!$1:$10000,MATCH(B523,'Input - companies list'!B:B,0),MATCH("Inter-Cluster Connectivity",'Input - companies list'!$1:$1,0 ))</f>
        <v/>
      </c>
      <c r="L523" s="11">
        <f>IFERROR(PERCENTRANK(F:F,F523),0)</f>
        <v/>
      </c>
      <c r="M523" s="11">
        <f>IFERROR(1 - PERCENTRANK(G:G,G523),0)</f>
        <v/>
      </c>
      <c r="N523" s="11">
        <f>IFERROR(1 - PERCENTRANK(H:H,H523),0)</f>
        <v/>
      </c>
      <c r="O523" s="11">
        <f>IFERROR(PERCENTRANK(I:I,I523),0)</f>
        <v/>
      </c>
      <c r="P523" s="11">
        <f>IFERROR(1 - PERCENTRANK(J:J,J523),0)</f>
        <v/>
      </c>
      <c r="Q523" s="11">
        <f>IFERROR(PERCENTRANK(K:K,K523),0)</f>
        <v/>
      </c>
      <c r="R523" s="11">
        <f>L523*weight1+M523*weight2+N523*weight3+O523*weight4+P523*weight5+Q523*weight6</f>
        <v/>
      </c>
    </row>
    <row r="524" spans="1:18">
      <c r="A524" s="14">
        <f>RANK(R524,R:R)</f>
        <v/>
      </c>
      <c r="C524">
        <f>VLOOKUP(B524,'Input - companies list'!B:L,2,FALSE)</f>
        <v/>
      </c>
      <c r="D524">
        <f>VLOOKUP(B524,'Input - companies list'!B:L,11,FALSE)</f>
        <v/>
      </c>
      <c r="E524">
        <f>VLOOKUP(B524,'Input - companies list'!B:E,4,FALSE)</f>
        <v/>
      </c>
      <c r="F524" s="1">
        <f>SUMIFS('Input - target event report'!H:H,'Input - target event report'!B:B,B524,'Input - target event report'!D:D, "Private Investment")</f>
        <v/>
      </c>
      <c r="G524" s="30">
        <f>IF(I524&lt;2,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Investment"))/(I524-1))</f>
        <v/>
      </c>
      <c r="H52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4" s="30">
        <f>COUNTIFS('Input - target event report'!B:B,B524,'Input - target event report'!D:D, "Private Investment")</f>
        <v/>
      </c>
      <c r="J524">
        <f>INDEX('Input - companies list'!$1:$10000,MATCH(B524,'Input - companies list'!B:B,0),MATCH("Flow",'Input - companies list'!$1:$1,0 ))</f>
        <v/>
      </c>
      <c r="K524">
        <f>INDEX('Input - companies list'!$1:$10000,MATCH(B524,'Input - companies list'!B:B,0),MATCH("Inter-Cluster Connectivity",'Input - companies list'!$1:$1,0 ))</f>
        <v/>
      </c>
      <c r="L524" s="11">
        <f>IFERROR(PERCENTRANK(F:F,F524),0)</f>
        <v/>
      </c>
      <c r="M524" s="11">
        <f>IFERROR(1 - PERCENTRANK(G:G,G524),0)</f>
        <v/>
      </c>
      <c r="N524" s="11">
        <f>IFERROR(1 - PERCENTRANK(H:H,H524),0)</f>
        <v/>
      </c>
      <c r="O524" s="11">
        <f>IFERROR(PERCENTRANK(I:I,I524),0)</f>
        <v/>
      </c>
      <c r="P524" s="11">
        <f>IFERROR(1 - PERCENTRANK(J:J,J524),0)</f>
        <v/>
      </c>
      <c r="Q524" s="11">
        <f>IFERROR(PERCENTRANK(K:K,K524),0)</f>
        <v/>
      </c>
      <c r="R524" s="11">
        <f>L524*weight1+M524*weight2+N524*weight3+O524*weight4+P524*weight5+Q524*weight6</f>
        <v/>
      </c>
    </row>
    <row r="525" spans="1:18">
      <c r="A525" s="14">
        <f>RANK(R525,R:R)</f>
        <v/>
      </c>
      <c r="C525">
        <f>VLOOKUP(B525,'Input - companies list'!B:L,2,FALSE)</f>
        <v/>
      </c>
      <c r="D525">
        <f>VLOOKUP(B525,'Input - companies list'!B:L,11,FALSE)</f>
        <v/>
      </c>
      <c r="E525">
        <f>VLOOKUP(B525,'Input - companies list'!B:E,4,FALSE)</f>
        <v/>
      </c>
      <c r="F525" s="1">
        <f>SUMIFS('Input - target event report'!H:H,'Input - target event report'!B:B,B525,'Input - target event report'!D:D, "Private Investment")</f>
        <v/>
      </c>
      <c r="G525" s="30">
        <f>IF(I525&lt;2,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Investment"))/(I525-1))</f>
        <v/>
      </c>
      <c r="H52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5" s="30">
        <f>COUNTIFS('Input - target event report'!B:B,B525,'Input - target event report'!D:D, "Private Investment")</f>
        <v/>
      </c>
      <c r="J525">
        <f>INDEX('Input - companies list'!$1:$10000,MATCH(B525,'Input - companies list'!B:B,0),MATCH("Flow",'Input - companies list'!$1:$1,0 ))</f>
        <v/>
      </c>
      <c r="K525">
        <f>INDEX('Input - companies list'!$1:$10000,MATCH(B525,'Input - companies list'!B:B,0),MATCH("Inter-Cluster Connectivity",'Input - companies list'!$1:$1,0 ))</f>
        <v/>
      </c>
      <c r="L525" s="11">
        <f>IFERROR(PERCENTRANK(F:F,F525),0)</f>
        <v/>
      </c>
      <c r="M525" s="11">
        <f>IFERROR(1 - PERCENTRANK(G:G,G525),0)</f>
        <v/>
      </c>
      <c r="N525" s="11">
        <f>IFERROR(1 - PERCENTRANK(H:H,H525),0)</f>
        <v/>
      </c>
      <c r="O525" s="11">
        <f>IFERROR(PERCENTRANK(I:I,I525),0)</f>
        <v/>
      </c>
      <c r="P525" s="11">
        <f>IFERROR(1 - PERCENTRANK(J:J,J525),0)</f>
        <v/>
      </c>
      <c r="Q525" s="11">
        <f>IFERROR(PERCENTRANK(K:K,K525),0)</f>
        <v/>
      </c>
      <c r="R525" s="11">
        <f>L525*weight1+M525*weight2+N525*weight3+O525*weight4+P525*weight5+Q525*weight6</f>
        <v/>
      </c>
    </row>
    <row r="526" spans="1:18">
      <c r="A526" s="14">
        <f>RANK(R526,R:R)</f>
        <v/>
      </c>
      <c r="C526">
        <f>VLOOKUP(B526,'Input - companies list'!B:L,2,FALSE)</f>
        <v/>
      </c>
      <c r="D526">
        <f>VLOOKUP(B526,'Input - companies list'!B:L,11,FALSE)</f>
        <v/>
      </c>
      <c r="E526">
        <f>VLOOKUP(B526,'Input - companies list'!B:E,4,FALSE)</f>
        <v/>
      </c>
      <c r="F526" s="1">
        <f>SUMIFS('Input - target event report'!H:H,'Input - target event report'!B:B,B526,'Input - target event report'!D:D, "Private Investment")</f>
        <v/>
      </c>
      <c r="G526" s="30">
        <f>IF(I526&lt;2,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Investment"))/(I526-1))</f>
        <v/>
      </c>
      <c r="H52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6" s="30">
        <f>COUNTIFS('Input - target event report'!B:B,B526,'Input - target event report'!D:D, "Private Investment")</f>
        <v/>
      </c>
      <c r="J526">
        <f>INDEX('Input - companies list'!$1:$10000,MATCH(B526,'Input - companies list'!B:B,0),MATCH("Flow",'Input - companies list'!$1:$1,0 ))</f>
        <v/>
      </c>
      <c r="K526">
        <f>INDEX('Input - companies list'!$1:$10000,MATCH(B526,'Input - companies list'!B:B,0),MATCH("Inter-Cluster Connectivity",'Input - companies list'!$1:$1,0 ))</f>
        <v/>
      </c>
      <c r="L526" s="11">
        <f>IFERROR(PERCENTRANK(F:F,F526),0)</f>
        <v/>
      </c>
      <c r="M526" s="11">
        <f>IFERROR(1 - PERCENTRANK(G:G,G526),0)</f>
        <v/>
      </c>
      <c r="N526" s="11">
        <f>IFERROR(1 - PERCENTRANK(H:H,H526),0)</f>
        <v/>
      </c>
      <c r="O526" s="11">
        <f>IFERROR(PERCENTRANK(I:I,I526),0)</f>
        <v/>
      </c>
      <c r="P526" s="11">
        <f>IFERROR(1 - PERCENTRANK(J:J,J526),0)</f>
        <v/>
      </c>
      <c r="Q526" s="11">
        <f>IFERROR(PERCENTRANK(K:K,K526),0)</f>
        <v/>
      </c>
      <c r="R526" s="11">
        <f>L526*weight1+M526*weight2+N526*weight3+O526*weight4+P526*weight5+Q526*weight6</f>
        <v/>
      </c>
    </row>
    <row r="527" spans="1:18">
      <c r="A527" s="14">
        <f>RANK(R527,R:R)</f>
        <v/>
      </c>
      <c r="C527">
        <f>VLOOKUP(B527,'Input - companies list'!B:L,2,FALSE)</f>
        <v/>
      </c>
      <c r="D527">
        <f>VLOOKUP(B527,'Input - companies list'!B:L,11,FALSE)</f>
        <v/>
      </c>
      <c r="E527">
        <f>VLOOKUP(B527,'Input - companies list'!B:E,4,FALSE)</f>
        <v/>
      </c>
      <c r="F527" s="1">
        <f>SUMIFS('Input - target event report'!H:H,'Input - target event report'!B:B,B527,'Input - target event report'!D:D, "Private Investment")</f>
        <v/>
      </c>
      <c r="G527" s="30">
        <f>IF(I527&lt;2,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Investment"))/(I527-1))</f>
        <v/>
      </c>
      <c r="H52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7" s="30">
        <f>COUNTIFS('Input - target event report'!B:B,B527,'Input - target event report'!D:D, "Private Investment")</f>
        <v/>
      </c>
      <c r="J527">
        <f>INDEX('Input - companies list'!$1:$10000,MATCH(B527,'Input - companies list'!B:B,0),MATCH("Flow",'Input - companies list'!$1:$1,0 ))</f>
        <v/>
      </c>
      <c r="K527">
        <f>INDEX('Input - companies list'!$1:$10000,MATCH(B527,'Input - companies list'!B:B,0),MATCH("Inter-Cluster Connectivity",'Input - companies list'!$1:$1,0 ))</f>
        <v/>
      </c>
      <c r="L527" s="11">
        <f>IFERROR(PERCENTRANK(F:F,F527),0)</f>
        <v/>
      </c>
      <c r="M527" s="11">
        <f>IFERROR(1 - PERCENTRANK(G:G,G527),0)</f>
        <v/>
      </c>
      <c r="N527" s="11">
        <f>IFERROR(1 - PERCENTRANK(H:H,H527),0)</f>
        <v/>
      </c>
      <c r="O527" s="11">
        <f>IFERROR(PERCENTRANK(I:I,I527),0)</f>
        <v/>
      </c>
      <c r="P527" s="11">
        <f>IFERROR(1 - PERCENTRANK(J:J,J527),0)</f>
        <v/>
      </c>
      <c r="Q527" s="11">
        <f>IFERROR(PERCENTRANK(K:K,K527),0)</f>
        <v/>
      </c>
      <c r="R527" s="11">
        <f>L527*weight1+M527*weight2+N527*weight3+O527*weight4+P527*weight5+Q527*weight6</f>
        <v/>
      </c>
    </row>
    <row r="528" spans="1:18">
      <c r="A528" s="14">
        <f>RANK(R528,R:R)</f>
        <v/>
      </c>
      <c r="C528">
        <f>VLOOKUP(B528,'Input - companies list'!B:L,2,FALSE)</f>
        <v/>
      </c>
      <c r="D528">
        <f>VLOOKUP(B528,'Input - companies list'!B:L,11,FALSE)</f>
        <v/>
      </c>
      <c r="E528">
        <f>VLOOKUP(B528,'Input - companies list'!B:E,4,FALSE)</f>
        <v/>
      </c>
      <c r="F528" s="1">
        <f>SUMIFS('Input - target event report'!H:H,'Input - target event report'!B:B,B528,'Input - target event report'!D:D, "Private Investment")</f>
        <v/>
      </c>
      <c r="G528" s="30">
        <f>IF(I528&lt;2,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Investment"))/(I528-1))</f>
        <v/>
      </c>
      <c r="H52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8" s="30">
        <f>COUNTIFS('Input - target event report'!B:B,B528,'Input - target event report'!D:D, "Private Investment")</f>
        <v/>
      </c>
      <c r="J528">
        <f>INDEX('Input - companies list'!$1:$10000,MATCH(B528,'Input - companies list'!B:B,0),MATCH("Flow",'Input - companies list'!$1:$1,0 ))</f>
        <v/>
      </c>
      <c r="K528">
        <f>INDEX('Input - companies list'!$1:$10000,MATCH(B528,'Input - companies list'!B:B,0),MATCH("Inter-Cluster Connectivity",'Input - companies list'!$1:$1,0 ))</f>
        <v/>
      </c>
      <c r="L528" s="11">
        <f>IFERROR(PERCENTRANK(F:F,F528),0)</f>
        <v/>
      </c>
      <c r="M528" s="11">
        <f>IFERROR(1 - PERCENTRANK(G:G,G528),0)</f>
        <v/>
      </c>
      <c r="N528" s="11">
        <f>IFERROR(1 - PERCENTRANK(H:H,H528),0)</f>
        <v/>
      </c>
      <c r="O528" s="11">
        <f>IFERROR(PERCENTRANK(I:I,I528),0)</f>
        <v/>
      </c>
      <c r="P528" s="11">
        <f>IFERROR(1 - PERCENTRANK(J:J,J528),0)</f>
        <v/>
      </c>
      <c r="Q528" s="11">
        <f>IFERROR(PERCENTRANK(K:K,K528),0)</f>
        <v/>
      </c>
      <c r="R528" s="11">
        <f>L528*weight1+M528*weight2+N528*weight3+O528*weight4+P528*weight5+Q528*weight6</f>
        <v/>
      </c>
    </row>
    <row r="529" spans="1:18">
      <c r="A529" s="14">
        <f>RANK(R529,R:R)</f>
        <v/>
      </c>
      <c r="C529">
        <f>VLOOKUP(B529,'Input - companies list'!B:L,2,FALSE)</f>
        <v/>
      </c>
      <c r="D529">
        <f>VLOOKUP(B529,'Input - companies list'!B:L,11,FALSE)</f>
        <v/>
      </c>
      <c r="E529">
        <f>VLOOKUP(B529,'Input - companies list'!B:E,4,FALSE)</f>
        <v/>
      </c>
      <c r="F529" s="1">
        <f>SUMIFS('Input - target event report'!H:H,'Input - target event report'!B:B,B529,'Input - target event report'!D:D, "Private Investment")</f>
        <v/>
      </c>
      <c r="G529" s="30">
        <f>IF(I529&lt;2,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Investment"))/(I529-1))</f>
        <v/>
      </c>
      <c r="H52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29" s="30">
        <f>COUNTIFS('Input - target event report'!B:B,B529,'Input - target event report'!D:D, "Private Investment")</f>
        <v/>
      </c>
      <c r="J529">
        <f>INDEX('Input - companies list'!$1:$10000,MATCH(B529,'Input - companies list'!B:B,0),MATCH("Flow",'Input - companies list'!$1:$1,0 ))</f>
        <v/>
      </c>
      <c r="K529">
        <f>INDEX('Input - companies list'!$1:$10000,MATCH(B529,'Input - companies list'!B:B,0),MATCH("Inter-Cluster Connectivity",'Input - companies list'!$1:$1,0 ))</f>
        <v/>
      </c>
      <c r="L529" s="11">
        <f>IFERROR(PERCENTRANK(F:F,F529),0)</f>
        <v/>
      </c>
      <c r="M529" s="11">
        <f>IFERROR(1 - PERCENTRANK(G:G,G529),0)</f>
        <v/>
      </c>
      <c r="N529" s="11">
        <f>IFERROR(1 - PERCENTRANK(H:H,H529),0)</f>
        <v/>
      </c>
      <c r="O529" s="11">
        <f>IFERROR(PERCENTRANK(I:I,I529),0)</f>
        <v/>
      </c>
      <c r="P529" s="11">
        <f>IFERROR(1 - PERCENTRANK(J:J,J529),0)</f>
        <v/>
      </c>
      <c r="Q529" s="11">
        <f>IFERROR(PERCENTRANK(K:K,K529),0)</f>
        <v/>
      </c>
      <c r="R529" s="11">
        <f>L529*weight1+M529*weight2+N529*weight3+O529*weight4+P529*weight5+Q529*weight6</f>
        <v/>
      </c>
    </row>
    <row r="530" spans="1:18">
      <c r="A530" s="14">
        <f>RANK(R530,R:R)</f>
        <v/>
      </c>
      <c r="C530">
        <f>VLOOKUP(B530,'Input - companies list'!B:L,2,FALSE)</f>
        <v/>
      </c>
      <c r="D530">
        <f>VLOOKUP(B530,'Input - companies list'!B:L,11,FALSE)</f>
        <v/>
      </c>
      <c r="E530">
        <f>VLOOKUP(B530,'Input - companies list'!B:E,4,FALSE)</f>
        <v/>
      </c>
      <c r="F530" s="1">
        <f>SUMIFS('Input - target event report'!H:H,'Input - target event report'!B:B,B530,'Input - target event report'!D:D, "Private Investment")</f>
        <v/>
      </c>
      <c r="G530" s="30">
        <f>IF(I530&lt;2,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Investment"))/(I530-1))</f>
        <v/>
      </c>
      <c r="H53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0" s="30">
        <f>COUNTIFS('Input - target event report'!B:B,B530,'Input - target event report'!D:D, "Private Investment")</f>
        <v/>
      </c>
      <c r="J530">
        <f>INDEX('Input - companies list'!$1:$10000,MATCH(B530,'Input - companies list'!B:B,0),MATCH("Flow",'Input - companies list'!$1:$1,0 ))</f>
        <v/>
      </c>
      <c r="K530">
        <f>INDEX('Input - companies list'!$1:$10000,MATCH(B530,'Input - companies list'!B:B,0),MATCH("Inter-Cluster Connectivity",'Input - companies list'!$1:$1,0 ))</f>
        <v/>
      </c>
      <c r="L530" s="11">
        <f>IFERROR(PERCENTRANK(F:F,F530),0)</f>
        <v/>
      </c>
      <c r="M530" s="11">
        <f>IFERROR(1 - PERCENTRANK(G:G,G530),0)</f>
        <v/>
      </c>
      <c r="N530" s="11">
        <f>IFERROR(1 - PERCENTRANK(H:H,H530),0)</f>
        <v/>
      </c>
      <c r="O530" s="11">
        <f>IFERROR(PERCENTRANK(I:I,I530),0)</f>
        <v/>
      </c>
      <c r="P530" s="11">
        <f>IFERROR(1 - PERCENTRANK(J:J,J530),0)</f>
        <v/>
      </c>
      <c r="Q530" s="11">
        <f>IFERROR(PERCENTRANK(K:K,K530),0)</f>
        <v/>
      </c>
      <c r="R530" s="11">
        <f>L530*weight1+M530*weight2+N530*weight3+O530*weight4+P530*weight5+Q530*weight6</f>
        <v/>
      </c>
    </row>
    <row r="531" spans="1:18">
      <c r="A531" s="14">
        <f>RANK(R531,R:R)</f>
        <v/>
      </c>
      <c r="C531">
        <f>VLOOKUP(B531,'Input - companies list'!B:L,2,FALSE)</f>
        <v/>
      </c>
      <c r="D531">
        <f>VLOOKUP(B531,'Input - companies list'!B:L,11,FALSE)</f>
        <v/>
      </c>
      <c r="E531">
        <f>VLOOKUP(B531,'Input - companies list'!B:E,4,FALSE)</f>
        <v/>
      </c>
      <c r="F531" s="1">
        <f>SUMIFS('Input - target event report'!H:H,'Input - target event report'!B:B,B531,'Input - target event report'!D:D, "Private Investment")</f>
        <v/>
      </c>
      <c r="G531" s="30">
        <f>IF(I531&lt;2,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Investment"))/(I531-1))</f>
        <v/>
      </c>
      <c r="H53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1" s="30">
        <f>COUNTIFS('Input - target event report'!B:B,B531,'Input - target event report'!D:D, "Private Investment")</f>
        <v/>
      </c>
      <c r="J531">
        <f>INDEX('Input - companies list'!$1:$10000,MATCH(B531,'Input - companies list'!B:B,0),MATCH("Flow",'Input - companies list'!$1:$1,0 ))</f>
        <v/>
      </c>
      <c r="K531">
        <f>INDEX('Input - companies list'!$1:$10000,MATCH(B531,'Input - companies list'!B:B,0),MATCH("Inter-Cluster Connectivity",'Input - companies list'!$1:$1,0 ))</f>
        <v/>
      </c>
      <c r="L531" s="11">
        <f>IFERROR(PERCENTRANK(F:F,F531),0)</f>
        <v/>
      </c>
      <c r="M531" s="11">
        <f>IFERROR(1 - PERCENTRANK(G:G,G531),0)</f>
        <v/>
      </c>
      <c r="N531" s="11">
        <f>IFERROR(1 - PERCENTRANK(H:H,H531),0)</f>
        <v/>
      </c>
      <c r="O531" s="11">
        <f>IFERROR(PERCENTRANK(I:I,I531),0)</f>
        <v/>
      </c>
      <c r="P531" s="11">
        <f>IFERROR(1 - PERCENTRANK(J:J,J531),0)</f>
        <v/>
      </c>
      <c r="Q531" s="11">
        <f>IFERROR(PERCENTRANK(K:K,K531),0)</f>
        <v/>
      </c>
      <c r="R531" s="11">
        <f>L531*weight1+M531*weight2+N531*weight3+O531*weight4+P531*weight5+Q531*weight6</f>
        <v/>
      </c>
    </row>
    <row r="532" spans="1:18">
      <c r="A532" s="14">
        <f>RANK(R532,R:R)</f>
        <v/>
      </c>
      <c r="C532">
        <f>VLOOKUP(B532,'Input - companies list'!B:L,2,FALSE)</f>
        <v/>
      </c>
      <c r="D532">
        <f>VLOOKUP(B532,'Input - companies list'!B:L,11,FALSE)</f>
        <v/>
      </c>
      <c r="E532">
        <f>VLOOKUP(B532,'Input - companies list'!B:E,4,FALSE)</f>
        <v/>
      </c>
      <c r="F532" s="1">
        <f>SUMIFS('Input - target event report'!H:H,'Input - target event report'!B:B,B532,'Input - target event report'!D:D, "Private Investment")</f>
        <v/>
      </c>
      <c r="G532" s="30">
        <f>IF(I532&lt;2,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Investment"))/(I532-1))</f>
        <v/>
      </c>
      <c r="H53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2" s="30">
        <f>COUNTIFS('Input - target event report'!B:B,B532,'Input - target event report'!D:D, "Private Investment")</f>
        <v/>
      </c>
      <c r="J532">
        <f>INDEX('Input - companies list'!$1:$10000,MATCH(B532,'Input - companies list'!B:B,0),MATCH("Flow",'Input - companies list'!$1:$1,0 ))</f>
        <v/>
      </c>
      <c r="K532">
        <f>INDEX('Input - companies list'!$1:$10000,MATCH(B532,'Input - companies list'!B:B,0),MATCH("Inter-Cluster Connectivity",'Input - companies list'!$1:$1,0 ))</f>
        <v/>
      </c>
      <c r="L532" s="11">
        <f>IFERROR(PERCENTRANK(F:F,F532),0)</f>
        <v/>
      </c>
      <c r="M532" s="11">
        <f>IFERROR(1 - PERCENTRANK(G:G,G532),0)</f>
        <v/>
      </c>
      <c r="N532" s="11">
        <f>IFERROR(1 - PERCENTRANK(H:H,H532),0)</f>
        <v/>
      </c>
      <c r="O532" s="11">
        <f>IFERROR(PERCENTRANK(I:I,I532),0)</f>
        <v/>
      </c>
      <c r="P532" s="11">
        <f>IFERROR(1 - PERCENTRANK(J:J,J532),0)</f>
        <v/>
      </c>
      <c r="Q532" s="11">
        <f>IFERROR(PERCENTRANK(K:K,K532),0)</f>
        <v/>
      </c>
      <c r="R532" s="11">
        <f>L532*weight1+M532*weight2+N532*weight3+O532*weight4+P532*weight5+Q532*weight6</f>
        <v/>
      </c>
    </row>
    <row r="533" spans="1:18">
      <c r="A533" s="14">
        <f>RANK(R533,R:R)</f>
        <v/>
      </c>
      <c r="C533">
        <f>VLOOKUP(B533,'Input - companies list'!B:L,2,FALSE)</f>
        <v/>
      </c>
      <c r="D533">
        <f>VLOOKUP(B533,'Input - companies list'!B:L,11,FALSE)</f>
        <v/>
      </c>
      <c r="E533">
        <f>VLOOKUP(B533,'Input - companies list'!B:E,4,FALSE)</f>
        <v/>
      </c>
      <c r="F533" s="1">
        <f>SUMIFS('Input - target event report'!H:H,'Input - target event report'!B:B,B533,'Input - target event report'!D:D, "Private Investment")</f>
        <v/>
      </c>
      <c r="G533" s="30">
        <f>IF(I533&lt;2,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Investment"))/(I533-1))</f>
        <v/>
      </c>
      <c r="H53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3" s="30">
        <f>COUNTIFS('Input - target event report'!B:B,B533,'Input - target event report'!D:D, "Private Investment")</f>
        <v/>
      </c>
      <c r="J533">
        <f>INDEX('Input - companies list'!$1:$10000,MATCH(B533,'Input - companies list'!B:B,0),MATCH("Flow",'Input - companies list'!$1:$1,0 ))</f>
        <v/>
      </c>
      <c r="K533">
        <f>INDEX('Input - companies list'!$1:$10000,MATCH(B533,'Input - companies list'!B:B,0),MATCH("Inter-Cluster Connectivity",'Input - companies list'!$1:$1,0 ))</f>
        <v/>
      </c>
      <c r="L533" s="11">
        <f>IFERROR(PERCENTRANK(F:F,F533),0)</f>
        <v/>
      </c>
      <c r="M533" s="11">
        <f>IFERROR(1 - PERCENTRANK(G:G,G533),0)</f>
        <v/>
      </c>
      <c r="N533" s="11">
        <f>IFERROR(1 - PERCENTRANK(H:H,H533),0)</f>
        <v/>
      </c>
      <c r="O533" s="11">
        <f>IFERROR(PERCENTRANK(I:I,I533),0)</f>
        <v/>
      </c>
      <c r="P533" s="11">
        <f>IFERROR(1 - PERCENTRANK(J:J,J533),0)</f>
        <v/>
      </c>
      <c r="Q533" s="11">
        <f>IFERROR(PERCENTRANK(K:K,K533),0)</f>
        <v/>
      </c>
      <c r="R533" s="11">
        <f>L533*weight1+M533*weight2+N533*weight3+O533*weight4+P533*weight5+Q533*weight6</f>
        <v/>
      </c>
    </row>
    <row r="534" spans="1:18">
      <c r="A534" s="14">
        <f>RANK(R534,R:R)</f>
        <v/>
      </c>
      <c r="C534">
        <f>VLOOKUP(B534,'Input - companies list'!B:L,2,FALSE)</f>
        <v/>
      </c>
      <c r="D534">
        <f>VLOOKUP(B534,'Input - companies list'!B:L,11,FALSE)</f>
        <v/>
      </c>
      <c r="E534">
        <f>VLOOKUP(B534,'Input - companies list'!B:E,4,FALSE)</f>
        <v/>
      </c>
      <c r="F534" s="1">
        <f>SUMIFS('Input - target event report'!H:H,'Input - target event report'!B:B,B534,'Input - target event report'!D:D, "Private Investment")</f>
        <v/>
      </c>
      <c r="G534" s="30">
        <f>IF(I534&lt;2,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Investment"))/(I534-1))</f>
        <v/>
      </c>
      <c r="H53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4" s="30">
        <f>COUNTIFS('Input - target event report'!B:B,B534,'Input - target event report'!D:D, "Private Investment")</f>
        <v/>
      </c>
      <c r="J534">
        <f>INDEX('Input - companies list'!$1:$10000,MATCH(B534,'Input - companies list'!B:B,0),MATCH("Flow",'Input - companies list'!$1:$1,0 ))</f>
        <v/>
      </c>
      <c r="K534">
        <f>INDEX('Input - companies list'!$1:$10000,MATCH(B534,'Input - companies list'!B:B,0),MATCH("Inter-Cluster Connectivity",'Input - companies list'!$1:$1,0 ))</f>
        <v/>
      </c>
      <c r="L534" s="11">
        <f>IFERROR(PERCENTRANK(F:F,F534),0)</f>
        <v/>
      </c>
      <c r="M534" s="11">
        <f>IFERROR(1 - PERCENTRANK(G:G,G534),0)</f>
        <v/>
      </c>
      <c r="N534" s="11">
        <f>IFERROR(1 - PERCENTRANK(H:H,H534),0)</f>
        <v/>
      </c>
      <c r="O534" s="11">
        <f>IFERROR(PERCENTRANK(I:I,I534),0)</f>
        <v/>
      </c>
      <c r="P534" s="11">
        <f>IFERROR(1 - PERCENTRANK(J:J,J534),0)</f>
        <v/>
      </c>
      <c r="Q534" s="11">
        <f>IFERROR(PERCENTRANK(K:K,K534),0)</f>
        <v/>
      </c>
      <c r="R534" s="11">
        <f>L534*weight1+M534*weight2+N534*weight3+O534*weight4+P534*weight5+Q534*weight6</f>
        <v/>
      </c>
    </row>
    <row r="535" spans="1:18">
      <c r="A535" s="14">
        <f>RANK(R535,R:R)</f>
        <v/>
      </c>
      <c r="C535">
        <f>VLOOKUP(B535,'Input - companies list'!B:L,2,FALSE)</f>
        <v/>
      </c>
      <c r="D535">
        <f>VLOOKUP(B535,'Input - companies list'!B:L,11,FALSE)</f>
        <v/>
      </c>
      <c r="E535">
        <f>VLOOKUP(B535,'Input - companies list'!B:E,4,FALSE)</f>
        <v/>
      </c>
      <c r="F535" s="1">
        <f>SUMIFS('Input - target event report'!H:H,'Input - target event report'!B:B,B535,'Input - target event report'!D:D, "Private Investment")</f>
        <v/>
      </c>
      <c r="G535" s="30">
        <f>IF(I535&lt;2,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Investment"))/(I535-1))</f>
        <v/>
      </c>
      <c r="H53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5" s="30">
        <f>COUNTIFS('Input - target event report'!B:B,B535,'Input - target event report'!D:D, "Private Investment")</f>
        <v/>
      </c>
      <c r="J535">
        <f>INDEX('Input - companies list'!$1:$10000,MATCH(B535,'Input - companies list'!B:B,0),MATCH("Flow",'Input - companies list'!$1:$1,0 ))</f>
        <v/>
      </c>
      <c r="K535">
        <f>INDEX('Input - companies list'!$1:$10000,MATCH(B535,'Input - companies list'!B:B,0),MATCH("Inter-Cluster Connectivity",'Input - companies list'!$1:$1,0 ))</f>
        <v/>
      </c>
      <c r="L535" s="11">
        <f>IFERROR(PERCENTRANK(F:F,F535),0)</f>
        <v/>
      </c>
      <c r="M535" s="11">
        <f>IFERROR(1 - PERCENTRANK(G:G,G535),0)</f>
        <v/>
      </c>
      <c r="N535" s="11">
        <f>IFERROR(1 - PERCENTRANK(H:H,H535),0)</f>
        <v/>
      </c>
      <c r="O535" s="11">
        <f>IFERROR(PERCENTRANK(I:I,I535),0)</f>
        <v/>
      </c>
      <c r="P535" s="11">
        <f>IFERROR(1 - PERCENTRANK(J:J,J535),0)</f>
        <v/>
      </c>
      <c r="Q535" s="11">
        <f>IFERROR(PERCENTRANK(K:K,K535),0)</f>
        <v/>
      </c>
      <c r="R535" s="11">
        <f>L535*weight1+M535*weight2+N535*weight3+O535*weight4+P535*weight5+Q535*weight6</f>
        <v/>
      </c>
    </row>
    <row r="536" spans="1:18">
      <c r="A536" s="14">
        <f>RANK(R536,R:R)</f>
        <v/>
      </c>
      <c r="B536" s="2" t="n"/>
      <c r="C536">
        <f>VLOOKUP(B536,'Input - companies list'!B:L,2,FALSE)</f>
        <v/>
      </c>
      <c r="D536">
        <f>VLOOKUP(B536,'Input - companies list'!B:L,11,FALSE)</f>
        <v/>
      </c>
      <c r="E536">
        <f>VLOOKUP(B536,'Input - companies list'!B:E,4,FALSE)</f>
        <v/>
      </c>
      <c r="F536" s="1">
        <f>SUMIFS('Input - target event report'!H:H,'Input - target event report'!B:B,B536,'Input - target event report'!D:D, "Private Investment")</f>
        <v/>
      </c>
      <c r="G536" s="30">
        <f>IF(I536&lt;2,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Investment"))/(I536-1))</f>
        <v/>
      </c>
      <c r="H53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6" s="30">
        <f>COUNTIFS('Input - target event report'!B:B,B536,'Input - target event report'!D:D, "Private Investment")</f>
        <v/>
      </c>
      <c r="J536">
        <f>INDEX('Input - companies list'!$1:$10000,MATCH(B536,'Input - companies list'!B:B,0),MATCH("Flow",'Input - companies list'!$1:$1,0 ))</f>
        <v/>
      </c>
      <c r="K536">
        <f>INDEX('Input - companies list'!$1:$10000,MATCH(B536,'Input - companies list'!B:B,0),MATCH("Inter-Cluster Connectivity",'Input - companies list'!$1:$1,0 ))</f>
        <v/>
      </c>
      <c r="L536" s="11">
        <f>IFERROR(PERCENTRANK(F:F,F536),0)</f>
        <v/>
      </c>
      <c r="M536" s="11">
        <f>IFERROR(1 - PERCENTRANK(G:G,G536),0)</f>
        <v/>
      </c>
      <c r="N536" s="11">
        <f>IFERROR(1 - PERCENTRANK(H:H,H536),0)</f>
        <v/>
      </c>
      <c r="O536" s="11">
        <f>IFERROR(PERCENTRANK(I:I,I536),0)</f>
        <v/>
      </c>
      <c r="P536" s="11">
        <f>IFERROR(1 - PERCENTRANK(J:J,J536),0)</f>
        <v/>
      </c>
      <c r="Q536" s="11">
        <f>IFERROR(PERCENTRANK(K:K,K536),0)</f>
        <v/>
      </c>
      <c r="R536" s="11">
        <f>L536*weight1+M536*weight2+N536*weight3+O536*weight4+P536*weight5+Q536*weight6</f>
        <v/>
      </c>
    </row>
    <row r="537" spans="1:18">
      <c r="A537" s="14">
        <f>RANK(R537,R:R)</f>
        <v/>
      </c>
      <c r="C537">
        <f>VLOOKUP(B537,'Input - companies list'!B:L,2,FALSE)</f>
        <v/>
      </c>
      <c r="D537">
        <f>VLOOKUP(B537,'Input - companies list'!B:L,11,FALSE)</f>
        <v/>
      </c>
      <c r="E537">
        <f>VLOOKUP(B537,'Input - companies list'!B:E,4,FALSE)</f>
        <v/>
      </c>
      <c r="F537" s="1">
        <f>SUMIFS('Input - target event report'!H:H,'Input - target event report'!B:B,B537,'Input - target event report'!D:D, "Private Investment")</f>
        <v/>
      </c>
      <c r="G537" s="30">
        <f>IF(I537&lt;2,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Investment"))/(I537-1))</f>
        <v/>
      </c>
      <c r="H53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7" s="30">
        <f>COUNTIFS('Input - target event report'!B:B,B537,'Input - target event report'!D:D, "Private Investment")</f>
        <v/>
      </c>
      <c r="J537">
        <f>INDEX('Input - companies list'!$1:$10000,MATCH(B537,'Input - companies list'!B:B,0),MATCH("Flow",'Input - companies list'!$1:$1,0 ))</f>
        <v/>
      </c>
      <c r="K537">
        <f>INDEX('Input - companies list'!$1:$10000,MATCH(B537,'Input - companies list'!B:B,0),MATCH("Inter-Cluster Connectivity",'Input - companies list'!$1:$1,0 ))</f>
        <v/>
      </c>
      <c r="L537" s="11">
        <f>IFERROR(PERCENTRANK(F:F,F537),0)</f>
        <v/>
      </c>
      <c r="M537" s="11">
        <f>IFERROR(1 - PERCENTRANK(G:G,G537),0)</f>
        <v/>
      </c>
      <c r="N537" s="11">
        <f>IFERROR(1 - PERCENTRANK(H:H,H537),0)</f>
        <v/>
      </c>
      <c r="O537" s="11">
        <f>IFERROR(PERCENTRANK(I:I,I537),0)</f>
        <v/>
      </c>
      <c r="P537" s="11">
        <f>IFERROR(1 - PERCENTRANK(J:J,J537),0)</f>
        <v/>
      </c>
      <c r="Q537" s="11">
        <f>IFERROR(PERCENTRANK(K:K,K537),0)</f>
        <v/>
      </c>
      <c r="R537" s="11">
        <f>L537*weight1+M537*weight2+N537*weight3+O537*weight4+P537*weight5+Q537*weight6</f>
        <v/>
      </c>
    </row>
    <row r="538" spans="1:18">
      <c r="A538" s="14">
        <f>RANK(R538,R:R)</f>
        <v/>
      </c>
      <c r="C538">
        <f>VLOOKUP(B538,'Input - companies list'!B:L,2,FALSE)</f>
        <v/>
      </c>
      <c r="D538">
        <f>VLOOKUP(B538,'Input - companies list'!B:L,11,FALSE)</f>
        <v/>
      </c>
      <c r="E538">
        <f>VLOOKUP(B538,'Input - companies list'!B:E,4,FALSE)</f>
        <v/>
      </c>
      <c r="F538" s="1">
        <f>SUMIFS('Input - target event report'!H:H,'Input - target event report'!B:B,B538,'Input - target event report'!D:D, "Private Investment")</f>
        <v/>
      </c>
      <c r="G538" s="30">
        <f>IF(I538&lt;2,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Investment"))/(I538-1))</f>
        <v/>
      </c>
      <c r="H53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8" s="30">
        <f>COUNTIFS('Input - target event report'!B:B,B538,'Input - target event report'!D:D, "Private Investment")</f>
        <v/>
      </c>
      <c r="J538">
        <f>INDEX('Input - companies list'!$1:$10000,MATCH(B538,'Input - companies list'!B:B,0),MATCH("Flow",'Input - companies list'!$1:$1,0 ))</f>
        <v/>
      </c>
      <c r="K538">
        <f>INDEX('Input - companies list'!$1:$10000,MATCH(B538,'Input - companies list'!B:B,0),MATCH("Inter-Cluster Connectivity",'Input - companies list'!$1:$1,0 ))</f>
        <v/>
      </c>
      <c r="L538" s="11">
        <f>IFERROR(PERCENTRANK(F:F,F538),0)</f>
        <v/>
      </c>
      <c r="M538" s="11">
        <f>IFERROR(1 - PERCENTRANK(G:G,G538),0)</f>
        <v/>
      </c>
      <c r="N538" s="11">
        <f>IFERROR(1 - PERCENTRANK(H:H,H538),0)</f>
        <v/>
      </c>
      <c r="O538" s="11">
        <f>IFERROR(PERCENTRANK(I:I,I538),0)</f>
        <v/>
      </c>
      <c r="P538" s="11">
        <f>IFERROR(1 - PERCENTRANK(J:J,J538),0)</f>
        <v/>
      </c>
      <c r="Q538" s="11">
        <f>IFERROR(PERCENTRANK(K:K,K538),0)</f>
        <v/>
      </c>
      <c r="R538" s="11">
        <f>L538*weight1+M538*weight2+N538*weight3+O538*weight4+P538*weight5+Q538*weight6</f>
        <v/>
      </c>
    </row>
    <row r="539" spans="1:18">
      <c r="A539" s="14">
        <f>RANK(R539,R:R)</f>
        <v/>
      </c>
      <c r="C539">
        <f>VLOOKUP(B539,'Input - companies list'!B:L,2,FALSE)</f>
        <v/>
      </c>
      <c r="D539">
        <f>VLOOKUP(B539,'Input - companies list'!B:L,11,FALSE)</f>
        <v/>
      </c>
      <c r="E539">
        <f>VLOOKUP(B539,'Input - companies list'!B:E,4,FALSE)</f>
        <v/>
      </c>
      <c r="F539" s="1">
        <f>SUMIFS('Input - target event report'!H:H,'Input - target event report'!B:B,B539,'Input - target event report'!D:D, "Private Investment")</f>
        <v/>
      </c>
      <c r="G539" s="30">
        <f>IF(I539&lt;2,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Investment"))/(I539-1))</f>
        <v/>
      </c>
      <c r="H53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39" s="30">
        <f>COUNTIFS('Input - target event report'!B:B,B539,'Input - target event report'!D:D, "Private Investment")</f>
        <v/>
      </c>
      <c r="J539">
        <f>INDEX('Input - companies list'!$1:$10000,MATCH(B539,'Input - companies list'!B:B,0),MATCH("Flow",'Input - companies list'!$1:$1,0 ))</f>
        <v/>
      </c>
      <c r="K539">
        <f>INDEX('Input - companies list'!$1:$10000,MATCH(B539,'Input - companies list'!B:B,0),MATCH("Inter-Cluster Connectivity",'Input - companies list'!$1:$1,0 ))</f>
        <v/>
      </c>
      <c r="L539" s="11">
        <f>IFERROR(PERCENTRANK(F:F,F539),0)</f>
        <v/>
      </c>
      <c r="M539" s="11">
        <f>IFERROR(1 - PERCENTRANK(G:G,G539),0)</f>
        <v/>
      </c>
      <c r="N539" s="11">
        <f>IFERROR(1 - PERCENTRANK(H:H,H539),0)</f>
        <v/>
      </c>
      <c r="O539" s="11">
        <f>IFERROR(PERCENTRANK(I:I,I539),0)</f>
        <v/>
      </c>
      <c r="P539" s="11">
        <f>IFERROR(1 - PERCENTRANK(J:J,J539),0)</f>
        <v/>
      </c>
      <c r="Q539" s="11">
        <f>IFERROR(PERCENTRANK(K:K,K539),0)</f>
        <v/>
      </c>
      <c r="R539" s="11">
        <f>L539*weight1+M539*weight2+N539*weight3+O539*weight4+P539*weight5+Q539*weight6</f>
        <v/>
      </c>
    </row>
    <row r="540" spans="1:18">
      <c r="A540" s="14">
        <f>RANK(R540,R:R)</f>
        <v/>
      </c>
      <c r="C540">
        <f>VLOOKUP(B540,'Input - companies list'!B:L,2,FALSE)</f>
        <v/>
      </c>
      <c r="D540">
        <f>VLOOKUP(B540,'Input - companies list'!B:L,11,FALSE)</f>
        <v/>
      </c>
      <c r="E540">
        <f>VLOOKUP(B540,'Input - companies list'!B:E,4,FALSE)</f>
        <v/>
      </c>
      <c r="F540" s="1">
        <f>SUMIFS('Input - target event report'!H:H,'Input - target event report'!B:B,B540,'Input - target event report'!D:D, "Private Investment")</f>
        <v/>
      </c>
      <c r="G540" s="30">
        <f>IF(I540&lt;2,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Investment"))/(I540-1))</f>
        <v/>
      </c>
      <c r="H54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0" s="30">
        <f>COUNTIFS('Input - target event report'!B:B,B540,'Input - target event report'!D:D, "Private Investment")</f>
        <v/>
      </c>
      <c r="J540">
        <f>INDEX('Input - companies list'!$1:$10000,MATCH(B540,'Input - companies list'!B:B,0),MATCH("Flow",'Input - companies list'!$1:$1,0 ))</f>
        <v/>
      </c>
      <c r="K540">
        <f>INDEX('Input - companies list'!$1:$10000,MATCH(B540,'Input - companies list'!B:B,0),MATCH("Inter-Cluster Connectivity",'Input - companies list'!$1:$1,0 ))</f>
        <v/>
      </c>
      <c r="L540" s="11">
        <f>IFERROR(PERCENTRANK(F:F,F540),0)</f>
        <v/>
      </c>
      <c r="M540" s="11">
        <f>IFERROR(1 - PERCENTRANK(G:G,G540),0)</f>
        <v/>
      </c>
      <c r="N540" s="11">
        <f>IFERROR(1 - PERCENTRANK(H:H,H540),0)</f>
        <v/>
      </c>
      <c r="O540" s="11">
        <f>IFERROR(PERCENTRANK(I:I,I540),0)</f>
        <v/>
      </c>
      <c r="P540" s="11">
        <f>IFERROR(1 - PERCENTRANK(J:J,J540),0)</f>
        <v/>
      </c>
      <c r="Q540" s="11">
        <f>IFERROR(PERCENTRANK(K:K,K540),0)</f>
        <v/>
      </c>
      <c r="R540" s="11">
        <f>L540*weight1+M540*weight2+N540*weight3+O540*weight4+P540*weight5+Q540*weight6</f>
        <v/>
      </c>
    </row>
    <row r="541" spans="1:18">
      <c r="A541" s="14">
        <f>RANK(R541,R:R)</f>
        <v/>
      </c>
      <c r="C541">
        <f>VLOOKUP(B541,'Input - companies list'!B:L,2,FALSE)</f>
        <v/>
      </c>
      <c r="D541">
        <f>VLOOKUP(B541,'Input - companies list'!B:L,11,FALSE)</f>
        <v/>
      </c>
      <c r="E541">
        <f>VLOOKUP(B541,'Input - companies list'!B:E,4,FALSE)</f>
        <v/>
      </c>
      <c r="F541" s="1">
        <f>SUMIFS('Input - target event report'!H:H,'Input - target event report'!B:B,B541,'Input - target event report'!D:D, "Private Investment")</f>
        <v/>
      </c>
      <c r="G541" s="30">
        <f>IF(I541&lt;2,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Investment"))/(I541-1))</f>
        <v/>
      </c>
      <c r="H54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1" s="30">
        <f>COUNTIFS('Input - target event report'!B:B,B541,'Input - target event report'!D:D, "Private Investment")</f>
        <v/>
      </c>
      <c r="J541">
        <f>INDEX('Input - companies list'!$1:$10000,MATCH(B541,'Input - companies list'!B:B,0),MATCH("Flow",'Input - companies list'!$1:$1,0 ))</f>
        <v/>
      </c>
      <c r="K541">
        <f>INDEX('Input - companies list'!$1:$10000,MATCH(B541,'Input - companies list'!B:B,0),MATCH("Inter-Cluster Connectivity",'Input - companies list'!$1:$1,0 ))</f>
        <v/>
      </c>
      <c r="L541" s="11">
        <f>IFERROR(PERCENTRANK(F:F,F541),0)</f>
        <v/>
      </c>
      <c r="M541" s="11">
        <f>IFERROR(1 - PERCENTRANK(G:G,G541),0)</f>
        <v/>
      </c>
      <c r="N541" s="11">
        <f>IFERROR(1 - PERCENTRANK(H:H,H541),0)</f>
        <v/>
      </c>
      <c r="O541" s="11">
        <f>IFERROR(PERCENTRANK(I:I,I541),0)</f>
        <v/>
      </c>
      <c r="P541" s="11">
        <f>IFERROR(1 - PERCENTRANK(J:J,J541),0)</f>
        <v/>
      </c>
      <c r="Q541" s="11">
        <f>IFERROR(PERCENTRANK(K:K,K541),0)</f>
        <v/>
      </c>
      <c r="R541" s="11">
        <f>L541*weight1+M541*weight2+N541*weight3+O541*weight4+P541*weight5+Q541*weight6</f>
        <v/>
      </c>
    </row>
    <row r="542" spans="1:18">
      <c r="A542" s="14">
        <f>RANK(R542,R:R)</f>
        <v/>
      </c>
      <c r="C542">
        <f>VLOOKUP(B542,'Input - companies list'!B:L,2,FALSE)</f>
        <v/>
      </c>
      <c r="D542">
        <f>VLOOKUP(B542,'Input - companies list'!B:L,11,FALSE)</f>
        <v/>
      </c>
      <c r="E542">
        <f>VLOOKUP(B542,'Input - companies list'!B:E,4,FALSE)</f>
        <v/>
      </c>
      <c r="F542" s="1">
        <f>SUMIFS('Input - target event report'!H:H,'Input - target event report'!B:B,B542,'Input - target event report'!D:D, "Private Investment")</f>
        <v/>
      </c>
      <c r="G542" s="30">
        <f>IF(I542&lt;2,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Investment"))/(I542-1))</f>
        <v/>
      </c>
      <c r="H54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2" s="30">
        <f>COUNTIFS('Input - target event report'!B:B,B542,'Input - target event report'!D:D, "Private Investment")</f>
        <v/>
      </c>
      <c r="J542">
        <f>INDEX('Input - companies list'!$1:$10000,MATCH(B542,'Input - companies list'!B:B,0),MATCH("Flow",'Input - companies list'!$1:$1,0 ))</f>
        <v/>
      </c>
      <c r="K542">
        <f>INDEX('Input - companies list'!$1:$10000,MATCH(B542,'Input - companies list'!B:B,0),MATCH("Inter-Cluster Connectivity",'Input - companies list'!$1:$1,0 ))</f>
        <v/>
      </c>
      <c r="L542" s="11">
        <f>IFERROR(PERCENTRANK(F:F,F542),0)</f>
        <v/>
      </c>
      <c r="M542" s="11">
        <f>IFERROR(1 - PERCENTRANK(G:G,G542),0)</f>
        <v/>
      </c>
      <c r="N542" s="11">
        <f>IFERROR(1 - PERCENTRANK(H:H,H542),0)</f>
        <v/>
      </c>
      <c r="O542" s="11">
        <f>IFERROR(PERCENTRANK(I:I,I542),0)</f>
        <v/>
      </c>
      <c r="P542" s="11">
        <f>IFERROR(1 - PERCENTRANK(J:J,J542),0)</f>
        <v/>
      </c>
      <c r="Q542" s="11">
        <f>IFERROR(PERCENTRANK(K:K,K542),0)</f>
        <v/>
      </c>
      <c r="R542" s="11">
        <f>L542*weight1+M542*weight2+N542*weight3+O542*weight4+P542*weight5+Q542*weight6</f>
        <v/>
      </c>
    </row>
    <row r="543" spans="1:18">
      <c r="A543" s="14">
        <f>RANK(R543,R:R)</f>
        <v/>
      </c>
      <c r="C543">
        <f>VLOOKUP(B543,'Input - companies list'!B:L,2,FALSE)</f>
        <v/>
      </c>
      <c r="D543">
        <f>VLOOKUP(B543,'Input - companies list'!B:L,11,FALSE)</f>
        <v/>
      </c>
      <c r="E543">
        <f>VLOOKUP(B543,'Input - companies list'!B:E,4,FALSE)</f>
        <v/>
      </c>
      <c r="F543" s="1">
        <f>SUMIFS('Input - target event report'!H:H,'Input - target event report'!B:B,B543,'Input - target event report'!D:D, "Private Investment")</f>
        <v/>
      </c>
      <c r="G543" s="30">
        <f>IF(I543&lt;2,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Investment"))/(I543-1))</f>
        <v/>
      </c>
      <c r="H54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3" s="30">
        <f>COUNTIFS('Input - target event report'!B:B,B543,'Input - target event report'!D:D, "Private Investment")</f>
        <v/>
      </c>
      <c r="J543">
        <f>INDEX('Input - companies list'!$1:$10000,MATCH(B543,'Input - companies list'!B:B,0),MATCH("Flow",'Input - companies list'!$1:$1,0 ))</f>
        <v/>
      </c>
      <c r="K543">
        <f>INDEX('Input - companies list'!$1:$10000,MATCH(B543,'Input - companies list'!B:B,0),MATCH("Inter-Cluster Connectivity",'Input - companies list'!$1:$1,0 ))</f>
        <v/>
      </c>
      <c r="L543" s="11">
        <f>IFERROR(PERCENTRANK(F:F,F543),0)</f>
        <v/>
      </c>
      <c r="M543" s="11">
        <f>IFERROR(1 - PERCENTRANK(G:G,G543),0)</f>
        <v/>
      </c>
      <c r="N543" s="11">
        <f>IFERROR(1 - PERCENTRANK(H:H,H543),0)</f>
        <v/>
      </c>
      <c r="O543" s="11">
        <f>IFERROR(PERCENTRANK(I:I,I543),0)</f>
        <v/>
      </c>
      <c r="P543" s="11">
        <f>IFERROR(1 - PERCENTRANK(J:J,J543),0)</f>
        <v/>
      </c>
      <c r="Q543" s="11">
        <f>IFERROR(PERCENTRANK(K:K,K543),0)</f>
        <v/>
      </c>
      <c r="R543" s="11">
        <f>L543*weight1+M543*weight2+N543*weight3+O543*weight4+P543*weight5+Q543*weight6</f>
        <v/>
      </c>
    </row>
    <row r="544" spans="1:18">
      <c r="A544" s="14">
        <f>RANK(R544,R:R)</f>
        <v/>
      </c>
      <c r="C544">
        <f>VLOOKUP(B544,'Input - companies list'!B:L,2,FALSE)</f>
        <v/>
      </c>
      <c r="D544">
        <f>VLOOKUP(B544,'Input - companies list'!B:L,11,FALSE)</f>
        <v/>
      </c>
      <c r="E544">
        <f>VLOOKUP(B544,'Input - companies list'!B:E,4,FALSE)</f>
        <v/>
      </c>
      <c r="F544" s="1">
        <f>SUMIFS('Input - target event report'!H:H,'Input - target event report'!B:B,B544,'Input - target event report'!D:D, "Private Investment")</f>
        <v/>
      </c>
      <c r="G544" s="30">
        <f>IF(I544&lt;2,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Investment"))/(I544-1))</f>
        <v/>
      </c>
      <c r="H54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4" s="30">
        <f>COUNTIFS('Input - target event report'!B:B,B544,'Input - target event report'!D:D, "Private Investment")</f>
        <v/>
      </c>
      <c r="J544">
        <f>INDEX('Input - companies list'!$1:$10000,MATCH(B544,'Input - companies list'!B:B,0),MATCH("Flow",'Input - companies list'!$1:$1,0 ))</f>
        <v/>
      </c>
      <c r="K544">
        <f>INDEX('Input - companies list'!$1:$10000,MATCH(B544,'Input - companies list'!B:B,0),MATCH("Inter-Cluster Connectivity",'Input - companies list'!$1:$1,0 ))</f>
        <v/>
      </c>
      <c r="L544" s="11">
        <f>IFERROR(PERCENTRANK(F:F,F544),0)</f>
        <v/>
      </c>
      <c r="M544" s="11">
        <f>IFERROR(1 - PERCENTRANK(G:G,G544),0)</f>
        <v/>
      </c>
      <c r="N544" s="11">
        <f>IFERROR(1 - PERCENTRANK(H:H,H544),0)</f>
        <v/>
      </c>
      <c r="O544" s="11">
        <f>IFERROR(PERCENTRANK(I:I,I544),0)</f>
        <v/>
      </c>
      <c r="P544" s="11">
        <f>IFERROR(1 - PERCENTRANK(J:J,J544),0)</f>
        <v/>
      </c>
      <c r="Q544" s="11">
        <f>IFERROR(PERCENTRANK(K:K,K544),0)</f>
        <v/>
      </c>
      <c r="R544" s="11">
        <f>L544*weight1+M544*weight2+N544*weight3+O544*weight4+P544*weight5+Q544*weight6</f>
        <v/>
      </c>
    </row>
    <row r="545" spans="1:18">
      <c r="A545" s="14">
        <f>RANK(R545,R:R)</f>
        <v/>
      </c>
      <c r="C545">
        <f>VLOOKUP(B545,'Input - companies list'!B:L,2,FALSE)</f>
        <v/>
      </c>
      <c r="D545">
        <f>VLOOKUP(B545,'Input - companies list'!B:L,11,FALSE)</f>
        <v/>
      </c>
      <c r="E545">
        <f>VLOOKUP(B545,'Input - companies list'!B:E,4,FALSE)</f>
        <v/>
      </c>
      <c r="F545" s="1">
        <f>SUMIFS('Input - target event report'!H:H,'Input - target event report'!B:B,B545,'Input - target event report'!D:D, "Private Investment")</f>
        <v/>
      </c>
      <c r="G545" s="30">
        <f>IF(I545&lt;2,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Investment"))/(I545-1))</f>
        <v/>
      </c>
      <c r="H54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5" s="30">
        <f>COUNTIFS('Input - target event report'!B:B,B545,'Input - target event report'!D:D, "Private Investment")</f>
        <v/>
      </c>
      <c r="J545">
        <f>INDEX('Input - companies list'!$1:$10000,MATCH(B545,'Input - companies list'!B:B,0),MATCH("Flow",'Input - companies list'!$1:$1,0 ))</f>
        <v/>
      </c>
      <c r="K545">
        <f>INDEX('Input - companies list'!$1:$10000,MATCH(B545,'Input - companies list'!B:B,0),MATCH("Inter-Cluster Connectivity",'Input - companies list'!$1:$1,0 ))</f>
        <v/>
      </c>
      <c r="L545" s="11">
        <f>IFERROR(PERCENTRANK(F:F,F545),0)</f>
        <v/>
      </c>
      <c r="M545" s="11">
        <f>IFERROR(1 - PERCENTRANK(G:G,G545),0)</f>
        <v/>
      </c>
      <c r="N545" s="11">
        <f>IFERROR(1 - PERCENTRANK(H:H,H545),0)</f>
        <v/>
      </c>
      <c r="O545" s="11">
        <f>IFERROR(PERCENTRANK(I:I,I545),0)</f>
        <v/>
      </c>
      <c r="P545" s="11">
        <f>IFERROR(1 - PERCENTRANK(J:J,J545),0)</f>
        <v/>
      </c>
      <c r="Q545" s="11">
        <f>IFERROR(PERCENTRANK(K:K,K545),0)</f>
        <v/>
      </c>
      <c r="R545" s="11">
        <f>L545*weight1+M545*weight2+N545*weight3+O545*weight4+P545*weight5+Q545*weight6</f>
        <v/>
      </c>
    </row>
    <row r="546" spans="1:18">
      <c r="A546" s="14">
        <f>RANK(R546,R:R)</f>
        <v/>
      </c>
      <c r="C546">
        <f>VLOOKUP(B546,'Input - companies list'!B:L,2,FALSE)</f>
        <v/>
      </c>
      <c r="D546">
        <f>VLOOKUP(B546,'Input - companies list'!B:L,11,FALSE)</f>
        <v/>
      </c>
      <c r="E546">
        <f>VLOOKUP(B546,'Input - companies list'!B:E,4,FALSE)</f>
        <v/>
      </c>
      <c r="F546" s="1">
        <f>SUMIFS('Input - target event report'!H:H,'Input - target event report'!B:B,B546,'Input - target event report'!D:D, "Private Investment")</f>
        <v/>
      </c>
      <c r="G546" s="30">
        <f>IF(I546&lt;2,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Investment"))/(I546-1))</f>
        <v/>
      </c>
      <c r="H54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6" s="30">
        <f>COUNTIFS('Input - target event report'!B:B,B546,'Input - target event report'!D:D, "Private Investment")</f>
        <v/>
      </c>
      <c r="J546">
        <f>INDEX('Input - companies list'!$1:$10000,MATCH(B546,'Input - companies list'!B:B,0),MATCH("Flow",'Input - companies list'!$1:$1,0 ))</f>
        <v/>
      </c>
      <c r="K546">
        <f>INDEX('Input - companies list'!$1:$10000,MATCH(B546,'Input - companies list'!B:B,0),MATCH("Inter-Cluster Connectivity",'Input - companies list'!$1:$1,0 ))</f>
        <v/>
      </c>
      <c r="L546" s="11">
        <f>IFERROR(PERCENTRANK(F:F,F546),0)</f>
        <v/>
      </c>
      <c r="M546" s="11">
        <f>IFERROR(1 - PERCENTRANK(G:G,G546),0)</f>
        <v/>
      </c>
      <c r="N546" s="11">
        <f>IFERROR(1 - PERCENTRANK(H:H,H546),0)</f>
        <v/>
      </c>
      <c r="O546" s="11">
        <f>IFERROR(PERCENTRANK(I:I,I546),0)</f>
        <v/>
      </c>
      <c r="P546" s="11">
        <f>IFERROR(1 - PERCENTRANK(J:J,J546),0)</f>
        <v/>
      </c>
      <c r="Q546" s="11">
        <f>IFERROR(PERCENTRANK(K:K,K546),0)</f>
        <v/>
      </c>
      <c r="R546" s="11">
        <f>L546*weight1+M546*weight2+N546*weight3+O546*weight4+P546*weight5+Q546*weight6</f>
        <v/>
      </c>
    </row>
    <row r="547" spans="1:18">
      <c r="A547" s="14">
        <f>RANK(R547,R:R)</f>
        <v/>
      </c>
      <c r="C547">
        <f>VLOOKUP(B547,'Input - companies list'!B:L,2,FALSE)</f>
        <v/>
      </c>
      <c r="D547">
        <f>VLOOKUP(B547,'Input - companies list'!B:L,11,FALSE)</f>
        <v/>
      </c>
      <c r="E547">
        <f>VLOOKUP(B547,'Input - companies list'!B:E,4,FALSE)</f>
        <v/>
      </c>
      <c r="F547" s="1">
        <f>SUMIFS('Input - target event report'!H:H,'Input - target event report'!B:B,B547,'Input - target event report'!D:D, "Private Investment")</f>
        <v/>
      </c>
      <c r="G547" s="30">
        <f>IF(I547&lt;2,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Investment"))/(I547-1))</f>
        <v/>
      </c>
      <c r="H54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7" s="30">
        <f>COUNTIFS('Input - target event report'!B:B,B547,'Input - target event report'!D:D, "Private Investment")</f>
        <v/>
      </c>
      <c r="J547">
        <f>INDEX('Input - companies list'!$1:$10000,MATCH(B547,'Input - companies list'!B:B,0),MATCH("Flow",'Input - companies list'!$1:$1,0 ))</f>
        <v/>
      </c>
      <c r="K547">
        <f>INDEX('Input - companies list'!$1:$10000,MATCH(B547,'Input - companies list'!B:B,0),MATCH("Inter-Cluster Connectivity",'Input - companies list'!$1:$1,0 ))</f>
        <v/>
      </c>
      <c r="L547" s="11">
        <f>IFERROR(PERCENTRANK(F:F,F547),0)</f>
        <v/>
      </c>
      <c r="M547" s="11">
        <f>IFERROR(1 - PERCENTRANK(G:G,G547),0)</f>
        <v/>
      </c>
      <c r="N547" s="11">
        <f>IFERROR(1 - PERCENTRANK(H:H,H547),0)</f>
        <v/>
      </c>
      <c r="O547" s="11">
        <f>IFERROR(PERCENTRANK(I:I,I547),0)</f>
        <v/>
      </c>
      <c r="P547" s="11">
        <f>IFERROR(1 - PERCENTRANK(J:J,J547),0)</f>
        <v/>
      </c>
      <c r="Q547" s="11">
        <f>IFERROR(PERCENTRANK(K:K,K547),0)</f>
        <v/>
      </c>
      <c r="R547" s="11">
        <f>L547*weight1+M547*weight2+N547*weight3+O547*weight4+P547*weight5+Q547*weight6</f>
        <v/>
      </c>
    </row>
    <row r="548" spans="1:18">
      <c r="A548" s="14">
        <f>RANK(R548,R:R)</f>
        <v/>
      </c>
      <c r="C548">
        <f>VLOOKUP(B548,'Input - companies list'!B:L,2,FALSE)</f>
        <v/>
      </c>
      <c r="D548">
        <f>VLOOKUP(B548,'Input - companies list'!B:L,11,FALSE)</f>
        <v/>
      </c>
      <c r="E548">
        <f>VLOOKUP(B548,'Input - companies list'!B:E,4,FALSE)</f>
        <v/>
      </c>
      <c r="F548" s="1">
        <f>SUMIFS('Input - target event report'!H:H,'Input - target event report'!B:B,B548,'Input - target event report'!D:D, "Private Investment")</f>
        <v/>
      </c>
      <c r="G548" s="30">
        <f>IF(I548&lt;2,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Investment"))/(I548-1))</f>
        <v/>
      </c>
      <c r="H54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8" s="30">
        <f>COUNTIFS('Input - target event report'!B:B,B548,'Input - target event report'!D:D, "Private Investment")</f>
        <v/>
      </c>
      <c r="J548">
        <f>INDEX('Input - companies list'!$1:$10000,MATCH(B548,'Input - companies list'!B:B,0),MATCH("Flow",'Input - companies list'!$1:$1,0 ))</f>
        <v/>
      </c>
      <c r="K548">
        <f>INDEX('Input - companies list'!$1:$10000,MATCH(B548,'Input - companies list'!B:B,0),MATCH("Inter-Cluster Connectivity",'Input - companies list'!$1:$1,0 ))</f>
        <v/>
      </c>
      <c r="L548" s="11">
        <f>IFERROR(PERCENTRANK(F:F,F548),0)</f>
        <v/>
      </c>
      <c r="M548" s="11">
        <f>IFERROR(1 - PERCENTRANK(G:G,G548),0)</f>
        <v/>
      </c>
      <c r="N548" s="11">
        <f>IFERROR(1 - PERCENTRANK(H:H,H548),0)</f>
        <v/>
      </c>
      <c r="O548" s="11">
        <f>IFERROR(PERCENTRANK(I:I,I548),0)</f>
        <v/>
      </c>
      <c r="P548" s="11">
        <f>IFERROR(1 - PERCENTRANK(J:J,J548),0)</f>
        <v/>
      </c>
      <c r="Q548" s="11">
        <f>IFERROR(PERCENTRANK(K:K,K548),0)</f>
        <v/>
      </c>
      <c r="R548" s="11">
        <f>L548*weight1+M548*weight2+N548*weight3+O548*weight4+P548*weight5+Q548*weight6</f>
        <v/>
      </c>
    </row>
    <row r="549" spans="1:18">
      <c r="A549" s="14">
        <f>RANK(R549,R:R)</f>
        <v/>
      </c>
      <c r="C549">
        <f>VLOOKUP(B549,'Input - companies list'!B:L,2,FALSE)</f>
        <v/>
      </c>
      <c r="D549">
        <f>VLOOKUP(B549,'Input - companies list'!B:L,11,FALSE)</f>
        <v/>
      </c>
      <c r="E549">
        <f>VLOOKUP(B549,'Input - companies list'!B:E,4,FALSE)</f>
        <v/>
      </c>
      <c r="F549" s="1">
        <f>SUMIFS('Input - target event report'!H:H,'Input - target event report'!B:B,B549,'Input - target event report'!D:D, "Private Investment")</f>
        <v/>
      </c>
      <c r="G549" s="30">
        <f>IF(I549&lt;2,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Investment"))/(I549-1))</f>
        <v/>
      </c>
      <c r="H54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49" s="30">
        <f>COUNTIFS('Input - target event report'!B:B,B549,'Input - target event report'!D:D, "Private Investment")</f>
        <v/>
      </c>
      <c r="J549">
        <f>INDEX('Input - companies list'!$1:$10000,MATCH(B549,'Input - companies list'!B:B,0),MATCH("Flow",'Input - companies list'!$1:$1,0 ))</f>
        <v/>
      </c>
      <c r="K549">
        <f>INDEX('Input - companies list'!$1:$10000,MATCH(B549,'Input - companies list'!B:B,0),MATCH("Inter-Cluster Connectivity",'Input - companies list'!$1:$1,0 ))</f>
        <v/>
      </c>
      <c r="L549" s="11">
        <f>IFERROR(PERCENTRANK(F:F,F549),0)</f>
        <v/>
      </c>
      <c r="M549" s="11">
        <f>IFERROR(1 - PERCENTRANK(G:G,G549),0)</f>
        <v/>
      </c>
      <c r="N549" s="11">
        <f>IFERROR(1 - PERCENTRANK(H:H,H549),0)</f>
        <v/>
      </c>
      <c r="O549" s="11">
        <f>IFERROR(PERCENTRANK(I:I,I549),0)</f>
        <v/>
      </c>
      <c r="P549" s="11">
        <f>IFERROR(1 - PERCENTRANK(J:J,J549),0)</f>
        <v/>
      </c>
      <c r="Q549" s="11">
        <f>IFERROR(PERCENTRANK(K:K,K549),0)</f>
        <v/>
      </c>
      <c r="R549" s="11">
        <f>L549*weight1+M549*weight2+N549*weight3+O549*weight4+P549*weight5+Q549*weight6</f>
        <v/>
      </c>
    </row>
    <row r="550" spans="1:18">
      <c r="A550" s="14">
        <f>RANK(R550,R:R)</f>
        <v/>
      </c>
      <c r="C550">
        <f>VLOOKUP(B550,'Input - companies list'!B:L,2,FALSE)</f>
        <v/>
      </c>
      <c r="D550">
        <f>VLOOKUP(B550,'Input - companies list'!B:L,11,FALSE)</f>
        <v/>
      </c>
      <c r="E550">
        <f>VLOOKUP(B550,'Input - companies list'!B:E,4,FALSE)</f>
        <v/>
      </c>
      <c r="F550" s="1">
        <f>SUMIFS('Input - target event report'!H:H,'Input - target event report'!B:B,B550,'Input - target event report'!D:D, "Private Investment")</f>
        <v/>
      </c>
      <c r="G550" s="30">
        <f>IF(I550&lt;2,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Investment"))/(I550-1))</f>
        <v/>
      </c>
      <c r="H55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0" s="30">
        <f>COUNTIFS('Input - target event report'!B:B,B550,'Input - target event report'!D:D, "Private Investment")</f>
        <v/>
      </c>
      <c r="J550">
        <f>INDEX('Input - companies list'!$1:$10000,MATCH(B550,'Input - companies list'!B:B,0),MATCH("Flow",'Input - companies list'!$1:$1,0 ))</f>
        <v/>
      </c>
      <c r="K550">
        <f>INDEX('Input - companies list'!$1:$10000,MATCH(B550,'Input - companies list'!B:B,0),MATCH("Inter-Cluster Connectivity",'Input - companies list'!$1:$1,0 ))</f>
        <v/>
      </c>
      <c r="L550" s="11">
        <f>IFERROR(PERCENTRANK(F:F,F550),0)</f>
        <v/>
      </c>
      <c r="M550" s="11">
        <f>IFERROR(1 - PERCENTRANK(G:G,G550),0)</f>
        <v/>
      </c>
      <c r="N550" s="11">
        <f>IFERROR(1 - PERCENTRANK(H:H,H550),0)</f>
        <v/>
      </c>
      <c r="O550" s="11">
        <f>IFERROR(PERCENTRANK(I:I,I550),0)</f>
        <v/>
      </c>
      <c r="P550" s="11">
        <f>IFERROR(1 - PERCENTRANK(J:J,J550),0)</f>
        <v/>
      </c>
      <c r="Q550" s="11">
        <f>IFERROR(PERCENTRANK(K:K,K550),0)</f>
        <v/>
      </c>
      <c r="R550" s="11">
        <f>L550*weight1+M550*weight2+N550*weight3+O550*weight4+P550*weight5+Q550*weight6</f>
        <v/>
      </c>
    </row>
    <row r="551" spans="1:18">
      <c r="A551" s="14">
        <f>RANK(R551,R:R)</f>
        <v/>
      </c>
      <c r="C551">
        <f>VLOOKUP(B551,'Input - companies list'!B:L,2,FALSE)</f>
        <v/>
      </c>
      <c r="D551">
        <f>VLOOKUP(B551,'Input - companies list'!B:L,11,FALSE)</f>
        <v/>
      </c>
      <c r="E551">
        <f>VLOOKUP(B551,'Input - companies list'!B:E,4,FALSE)</f>
        <v/>
      </c>
      <c r="F551" s="1">
        <f>SUMIFS('Input - target event report'!H:H,'Input - target event report'!B:B,B551,'Input - target event report'!D:D, "Private Investment")</f>
        <v/>
      </c>
      <c r="G551" s="30">
        <f>IF(I551&lt;2,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Investment"))/(I551-1))</f>
        <v/>
      </c>
      <c r="H55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1" s="30">
        <f>COUNTIFS('Input - target event report'!B:B,B551,'Input - target event report'!D:D, "Private Investment")</f>
        <v/>
      </c>
      <c r="J551">
        <f>INDEX('Input - companies list'!$1:$10000,MATCH(B551,'Input - companies list'!B:B,0),MATCH("Flow",'Input - companies list'!$1:$1,0 ))</f>
        <v/>
      </c>
      <c r="K551">
        <f>INDEX('Input - companies list'!$1:$10000,MATCH(B551,'Input - companies list'!B:B,0),MATCH("Inter-Cluster Connectivity",'Input - companies list'!$1:$1,0 ))</f>
        <v/>
      </c>
      <c r="L551" s="11">
        <f>IFERROR(PERCENTRANK(F:F,F551),0)</f>
        <v/>
      </c>
      <c r="M551" s="11">
        <f>IFERROR(1 - PERCENTRANK(G:G,G551),0)</f>
        <v/>
      </c>
      <c r="N551" s="11">
        <f>IFERROR(1 - PERCENTRANK(H:H,H551),0)</f>
        <v/>
      </c>
      <c r="O551" s="11">
        <f>IFERROR(PERCENTRANK(I:I,I551),0)</f>
        <v/>
      </c>
      <c r="P551" s="11">
        <f>IFERROR(1 - PERCENTRANK(J:J,J551),0)</f>
        <v/>
      </c>
      <c r="Q551" s="11">
        <f>IFERROR(PERCENTRANK(K:K,K551),0)</f>
        <v/>
      </c>
      <c r="R551" s="11">
        <f>L551*weight1+M551*weight2+N551*weight3+O551*weight4+P551*weight5+Q551*weight6</f>
        <v/>
      </c>
    </row>
    <row r="552" spans="1:18">
      <c r="A552" s="14">
        <f>RANK(R552,R:R)</f>
        <v/>
      </c>
      <c r="C552">
        <f>VLOOKUP(B552,'Input - companies list'!B:L,2,FALSE)</f>
        <v/>
      </c>
      <c r="D552">
        <f>VLOOKUP(B552,'Input - companies list'!B:L,11,FALSE)</f>
        <v/>
      </c>
      <c r="E552">
        <f>VLOOKUP(B552,'Input - companies list'!B:E,4,FALSE)</f>
        <v/>
      </c>
      <c r="F552" s="1">
        <f>SUMIFS('Input - target event report'!H:H,'Input - target event report'!B:B,B552,'Input - target event report'!D:D, "Private Investment")</f>
        <v/>
      </c>
      <c r="G552" s="30">
        <f>IF(I552&lt;2,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Investment"))/(I552-1))</f>
        <v/>
      </c>
      <c r="H55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2" s="30">
        <f>COUNTIFS('Input - target event report'!B:B,B552,'Input - target event report'!D:D, "Private Investment")</f>
        <v/>
      </c>
      <c r="J552">
        <f>INDEX('Input - companies list'!$1:$10000,MATCH(B552,'Input - companies list'!B:B,0),MATCH("Flow",'Input - companies list'!$1:$1,0 ))</f>
        <v/>
      </c>
      <c r="K552">
        <f>INDEX('Input - companies list'!$1:$10000,MATCH(B552,'Input - companies list'!B:B,0),MATCH("Inter-Cluster Connectivity",'Input - companies list'!$1:$1,0 ))</f>
        <v/>
      </c>
      <c r="L552" s="11">
        <f>IFERROR(PERCENTRANK(F:F,F552),0)</f>
        <v/>
      </c>
      <c r="M552" s="11">
        <f>IFERROR(1 - PERCENTRANK(G:G,G552),0)</f>
        <v/>
      </c>
      <c r="N552" s="11">
        <f>IFERROR(1 - PERCENTRANK(H:H,H552),0)</f>
        <v/>
      </c>
      <c r="O552" s="11">
        <f>IFERROR(PERCENTRANK(I:I,I552),0)</f>
        <v/>
      </c>
      <c r="P552" s="11">
        <f>IFERROR(1 - PERCENTRANK(J:J,J552),0)</f>
        <v/>
      </c>
      <c r="Q552" s="11">
        <f>IFERROR(PERCENTRANK(K:K,K552),0)</f>
        <v/>
      </c>
      <c r="R552" s="11">
        <f>L552*weight1+M552*weight2+N552*weight3+O552*weight4+P552*weight5+Q552*weight6</f>
        <v/>
      </c>
    </row>
    <row r="553" spans="1:18">
      <c r="A553" s="14">
        <f>RANK(R553,R:R)</f>
        <v/>
      </c>
      <c r="C553">
        <f>VLOOKUP(B553,'Input - companies list'!B:L,2,FALSE)</f>
        <v/>
      </c>
      <c r="D553">
        <f>VLOOKUP(B553,'Input - companies list'!B:L,11,FALSE)</f>
        <v/>
      </c>
      <c r="E553">
        <f>VLOOKUP(B553,'Input - companies list'!B:E,4,FALSE)</f>
        <v/>
      </c>
      <c r="F553" s="1">
        <f>SUMIFS('Input - target event report'!H:H,'Input - target event report'!B:B,B553,'Input - target event report'!D:D, "Private Investment")</f>
        <v/>
      </c>
      <c r="G553" s="30">
        <f>IF(I553&lt;2,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Investment"))/(I553-1))</f>
        <v/>
      </c>
      <c r="H55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3" s="30">
        <f>COUNTIFS('Input - target event report'!B:B,B553,'Input - target event report'!D:D, "Private Investment")</f>
        <v/>
      </c>
      <c r="J553">
        <f>INDEX('Input - companies list'!$1:$10000,MATCH(B553,'Input - companies list'!B:B,0),MATCH("Flow",'Input - companies list'!$1:$1,0 ))</f>
        <v/>
      </c>
      <c r="K553">
        <f>INDEX('Input - companies list'!$1:$10000,MATCH(B553,'Input - companies list'!B:B,0),MATCH("Inter-Cluster Connectivity",'Input - companies list'!$1:$1,0 ))</f>
        <v/>
      </c>
      <c r="L553" s="11">
        <f>IFERROR(PERCENTRANK(F:F,F553),0)</f>
        <v/>
      </c>
      <c r="M553" s="11">
        <f>IFERROR(1 - PERCENTRANK(G:G,G553),0)</f>
        <v/>
      </c>
      <c r="N553" s="11">
        <f>IFERROR(1 - PERCENTRANK(H:H,H553),0)</f>
        <v/>
      </c>
      <c r="O553" s="11">
        <f>IFERROR(PERCENTRANK(I:I,I553),0)</f>
        <v/>
      </c>
      <c r="P553" s="11">
        <f>IFERROR(1 - PERCENTRANK(J:J,J553),0)</f>
        <v/>
      </c>
      <c r="Q553" s="11">
        <f>IFERROR(PERCENTRANK(K:K,K553),0)</f>
        <v/>
      </c>
      <c r="R553" s="11">
        <f>L553*weight1+M553*weight2+N553*weight3+O553*weight4+P553*weight5+Q553*weight6</f>
        <v/>
      </c>
    </row>
    <row r="554" spans="1:18">
      <c r="A554" s="14">
        <f>RANK(R554,R:R)</f>
        <v/>
      </c>
      <c r="C554">
        <f>VLOOKUP(B554,'Input - companies list'!B:L,2,FALSE)</f>
        <v/>
      </c>
      <c r="D554">
        <f>VLOOKUP(B554,'Input - companies list'!B:L,11,FALSE)</f>
        <v/>
      </c>
      <c r="E554">
        <f>VLOOKUP(B554,'Input - companies list'!B:E,4,FALSE)</f>
        <v/>
      </c>
      <c r="F554" s="1">
        <f>SUMIFS('Input - target event report'!H:H,'Input - target event report'!B:B,B554,'Input - target event report'!D:D, "Private Investment")</f>
        <v/>
      </c>
      <c r="G554" s="30">
        <f>IF(I554&lt;2,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Investment"))/(I554-1))</f>
        <v/>
      </c>
      <c r="H55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4" s="30">
        <f>COUNTIFS('Input - target event report'!B:B,B554,'Input - target event report'!D:D, "Private Investment")</f>
        <v/>
      </c>
      <c r="J554">
        <f>INDEX('Input - companies list'!$1:$10000,MATCH(B554,'Input - companies list'!B:B,0),MATCH("Flow",'Input - companies list'!$1:$1,0 ))</f>
        <v/>
      </c>
      <c r="K554">
        <f>INDEX('Input - companies list'!$1:$10000,MATCH(B554,'Input - companies list'!B:B,0),MATCH("Inter-Cluster Connectivity",'Input - companies list'!$1:$1,0 ))</f>
        <v/>
      </c>
      <c r="L554" s="11">
        <f>IFERROR(PERCENTRANK(F:F,F554),0)</f>
        <v/>
      </c>
      <c r="M554" s="11">
        <f>IFERROR(1 - PERCENTRANK(G:G,G554),0)</f>
        <v/>
      </c>
      <c r="N554" s="11">
        <f>IFERROR(1 - PERCENTRANK(H:H,H554),0)</f>
        <v/>
      </c>
      <c r="O554" s="11">
        <f>IFERROR(PERCENTRANK(I:I,I554),0)</f>
        <v/>
      </c>
      <c r="P554" s="11">
        <f>IFERROR(1 - PERCENTRANK(J:J,J554),0)</f>
        <v/>
      </c>
      <c r="Q554" s="11">
        <f>IFERROR(PERCENTRANK(K:K,K554),0)</f>
        <v/>
      </c>
      <c r="R554" s="11">
        <f>L554*weight1+M554*weight2+N554*weight3+O554*weight4+P554*weight5+Q554*weight6</f>
        <v/>
      </c>
    </row>
    <row r="555" spans="1:18">
      <c r="A555" s="14">
        <f>RANK(R555,R:R)</f>
        <v/>
      </c>
      <c r="C555">
        <f>VLOOKUP(B555,'Input - companies list'!B:L,2,FALSE)</f>
        <v/>
      </c>
      <c r="D555">
        <f>VLOOKUP(B555,'Input - companies list'!B:L,11,FALSE)</f>
        <v/>
      </c>
      <c r="E555">
        <f>VLOOKUP(B555,'Input - companies list'!B:E,4,FALSE)</f>
        <v/>
      </c>
      <c r="F555" s="1">
        <f>SUMIFS('Input - target event report'!H:H,'Input - target event report'!B:B,B555,'Input - target event report'!D:D, "Private Investment")</f>
        <v/>
      </c>
      <c r="G555" s="30">
        <f>IF(I555&lt;2,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Investment"))/(I555-1))</f>
        <v/>
      </c>
      <c r="H55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5" s="30">
        <f>COUNTIFS('Input - target event report'!B:B,B555,'Input - target event report'!D:D, "Private Investment")</f>
        <v/>
      </c>
      <c r="J555">
        <f>INDEX('Input - companies list'!$1:$10000,MATCH(B555,'Input - companies list'!B:B,0),MATCH("Flow",'Input - companies list'!$1:$1,0 ))</f>
        <v/>
      </c>
      <c r="K555">
        <f>INDEX('Input - companies list'!$1:$10000,MATCH(B555,'Input - companies list'!B:B,0),MATCH("Inter-Cluster Connectivity",'Input - companies list'!$1:$1,0 ))</f>
        <v/>
      </c>
      <c r="L555" s="11">
        <f>IFERROR(PERCENTRANK(F:F,F555),0)</f>
        <v/>
      </c>
      <c r="M555" s="11">
        <f>IFERROR(1 - PERCENTRANK(G:G,G555),0)</f>
        <v/>
      </c>
      <c r="N555" s="11">
        <f>IFERROR(1 - PERCENTRANK(H:H,H555),0)</f>
        <v/>
      </c>
      <c r="O555" s="11">
        <f>IFERROR(PERCENTRANK(I:I,I555),0)</f>
        <v/>
      </c>
      <c r="P555" s="11">
        <f>IFERROR(1 - PERCENTRANK(J:J,J555),0)</f>
        <v/>
      </c>
      <c r="Q555" s="11">
        <f>IFERROR(PERCENTRANK(K:K,K555),0)</f>
        <v/>
      </c>
      <c r="R555" s="11">
        <f>L555*weight1+M555*weight2+N555*weight3+O555*weight4+P555*weight5+Q555*weight6</f>
        <v/>
      </c>
    </row>
    <row r="556" spans="1:18">
      <c r="A556" s="14">
        <f>RANK(R556,R:R)</f>
        <v/>
      </c>
      <c r="B556" s="2" t="n"/>
      <c r="C556">
        <f>VLOOKUP(B556,'Input - companies list'!B:L,2,FALSE)</f>
        <v/>
      </c>
      <c r="D556">
        <f>VLOOKUP(B556,'Input - companies list'!B:L,11,FALSE)</f>
        <v/>
      </c>
      <c r="E556">
        <f>VLOOKUP(B556,'Input - companies list'!B:E,4,FALSE)</f>
        <v/>
      </c>
      <c r="F556" s="1">
        <f>SUMIFS('Input - target event report'!H:H,'Input - target event report'!B:B,B556,'Input - target event report'!D:D, "Private Investment")</f>
        <v/>
      </c>
      <c r="G556" s="30">
        <f>IF(I556&lt;2,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Investment"))/(I556-1))</f>
        <v/>
      </c>
      <c r="H55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6" s="30">
        <f>COUNTIFS('Input - target event report'!B:B,B556,'Input - target event report'!D:D, "Private Investment")</f>
        <v/>
      </c>
      <c r="J556">
        <f>INDEX('Input - companies list'!$1:$10000,MATCH(B556,'Input - companies list'!B:B,0),MATCH("Flow",'Input - companies list'!$1:$1,0 ))</f>
        <v/>
      </c>
      <c r="K556">
        <f>INDEX('Input - companies list'!$1:$10000,MATCH(B556,'Input - companies list'!B:B,0),MATCH("Inter-Cluster Connectivity",'Input - companies list'!$1:$1,0 ))</f>
        <v/>
      </c>
      <c r="L556" s="11">
        <f>IFERROR(PERCENTRANK(F:F,F556),0)</f>
        <v/>
      </c>
      <c r="M556" s="11">
        <f>IFERROR(1 - PERCENTRANK(G:G,G556),0)</f>
        <v/>
      </c>
      <c r="N556" s="11">
        <f>IFERROR(1 - PERCENTRANK(H:H,H556),0)</f>
        <v/>
      </c>
      <c r="O556" s="11">
        <f>IFERROR(PERCENTRANK(I:I,I556),0)</f>
        <v/>
      </c>
      <c r="P556" s="11">
        <f>IFERROR(1 - PERCENTRANK(J:J,J556),0)</f>
        <v/>
      </c>
      <c r="Q556" s="11">
        <f>IFERROR(PERCENTRANK(K:K,K556),0)</f>
        <v/>
      </c>
      <c r="R556" s="11">
        <f>L556*weight1+M556*weight2+N556*weight3+O556*weight4+P556*weight5+Q556*weight6</f>
        <v/>
      </c>
    </row>
    <row r="557" spans="1:18">
      <c r="A557" s="14">
        <f>RANK(R557,R:R)</f>
        <v/>
      </c>
      <c r="C557">
        <f>VLOOKUP(B557,'Input - companies list'!B:L,2,FALSE)</f>
        <v/>
      </c>
      <c r="D557">
        <f>VLOOKUP(B557,'Input - companies list'!B:L,11,FALSE)</f>
        <v/>
      </c>
      <c r="E557">
        <f>VLOOKUP(B557,'Input - companies list'!B:E,4,FALSE)</f>
        <v/>
      </c>
      <c r="F557" s="1">
        <f>SUMIFS('Input - target event report'!H:H,'Input - target event report'!B:B,B557,'Input - target event report'!D:D, "Private Investment")</f>
        <v/>
      </c>
      <c r="G557" s="30">
        <f>IF(I557&lt;2,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Investment"))/(I557-1))</f>
        <v/>
      </c>
      <c r="H55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7" s="30">
        <f>COUNTIFS('Input - target event report'!B:B,B557,'Input - target event report'!D:D, "Private Investment")</f>
        <v/>
      </c>
      <c r="J557">
        <f>INDEX('Input - companies list'!$1:$10000,MATCH(B557,'Input - companies list'!B:B,0),MATCH("Flow",'Input - companies list'!$1:$1,0 ))</f>
        <v/>
      </c>
      <c r="K557">
        <f>INDEX('Input - companies list'!$1:$10000,MATCH(B557,'Input - companies list'!B:B,0),MATCH("Inter-Cluster Connectivity",'Input - companies list'!$1:$1,0 ))</f>
        <v/>
      </c>
      <c r="L557" s="11">
        <f>IFERROR(PERCENTRANK(F:F,F557),0)</f>
        <v/>
      </c>
      <c r="M557" s="11">
        <f>IFERROR(1 - PERCENTRANK(G:G,G557),0)</f>
        <v/>
      </c>
      <c r="N557" s="11">
        <f>IFERROR(1 - PERCENTRANK(H:H,H557),0)</f>
        <v/>
      </c>
      <c r="O557" s="11">
        <f>IFERROR(PERCENTRANK(I:I,I557),0)</f>
        <v/>
      </c>
      <c r="P557" s="11">
        <f>IFERROR(1 - PERCENTRANK(J:J,J557),0)</f>
        <v/>
      </c>
      <c r="Q557" s="11">
        <f>IFERROR(PERCENTRANK(K:K,K557),0)</f>
        <v/>
      </c>
      <c r="R557" s="11">
        <f>L557*weight1+M557*weight2+N557*weight3+O557*weight4+P557*weight5+Q557*weight6</f>
        <v/>
      </c>
    </row>
    <row r="558" spans="1:18">
      <c r="A558" s="14">
        <f>RANK(R558,R:R)</f>
        <v/>
      </c>
      <c r="C558">
        <f>VLOOKUP(B558,'Input - companies list'!B:L,2,FALSE)</f>
        <v/>
      </c>
      <c r="D558">
        <f>VLOOKUP(B558,'Input - companies list'!B:L,11,FALSE)</f>
        <v/>
      </c>
      <c r="E558">
        <f>VLOOKUP(B558,'Input - companies list'!B:E,4,FALSE)</f>
        <v/>
      </c>
      <c r="F558" s="1">
        <f>SUMIFS('Input - target event report'!H:H,'Input - target event report'!B:B,B558,'Input - target event report'!D:D, "Private Investment")</f>
        <v/>
      </c>
      <c r="G558" s="30">
        <f>IF(I558&lt;2,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Investment"))/(I558-1))</f>
        <v/>
      </c>
      <c r="H55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8" s="30">
        <f>COUNTIFS('Input - target event report'!B:B,B558,'Input - target event report'!D:D, "Private Investment")</f>
        <v/>
      </c>
      <c r="J558">
        <f>INDEX('Input - companies list'!$1:$10000,MATCH(B558,'Input - companies list'!B:B,0),MATCH("Flow",'Input - companies list'!$1:$1,0 ))</f>
        <v/>
      </c>
      <c r="K558">
        <f>INDEX('Input - companies list'!$1:$10000,MATCH(B558,'Input - companies list'!B:B,0),MATCH("Inter-Cluster Connectivity",'Input - companies list'!$1:$1,0 ))</f>
        <v/>
      </c>
      <c r="L558" s="11">
        <f>IFERROR(PERCENTRANK(F:F,F558),0)</f>
        <v/>
      </c>
      <c r="M558" s="11">
        <f>IFERROR(1 - PERCENTRANK(G:G,G558),0)</f>
        <v/>
      </c>
      <c r="N558" s="11">
        <f>IFERROR(1 - PERCENTRANK(H:H,H558),0)</f>
        <v/>
      </c>
      <c r="O558" s="11">
        <f>IFERROR(PERCENTRANK(I:I,I558),0)</f>
        <v/>
      </c>
      <c r="P558" s="11">
        <f>IFERROR(1 - PERCENTRANK(J:J,J558),0)</f>
        <v/>
      </c>
      <c r="Q558" s="11">
        <f>IFERROR(PERCENTRANK(K:K,K558),0)</f>
        <v/>
      </c>
      <c r="R558" s="11">
        <f>L558*weight1+M558*weight2+N558*weight3+O558*weight4+P558*weight5+Q558*weight6</f>
        <v/>
      </c>
    </row>
    <row r="559" spans="1:18">
      <c r="A559" s="14">
        <f>RANK(R559,R:R)</f>
        <v/>
      </c>
      <c r="C559">
        <f>VLOOKUP(B559,'Input - companies list'!B:L,2,FALSE)</f>
        <v/>
      </c>
      <c r="D559">
        <f>VLOOKUP(B559,'Input - companies list'!B:L,11,FALSE)</f>
        <v/>
      </c>
      <c r="E559">
        <f>VLOOKUP(B559,'Input - companies list'!B:E,4,FALSE)</f>
        <v/>
      </c>
      <c r="F559" s="1">
        <f>SUMIFS('Input - target event report'!H:H,'Input - target event report'!B:B,B559,'Input - target event report'!D:D, "Private Investment")</f>
        <v/>
      </c>
      <c r="G559" s="30">
        <f>IF(I559&lt;2,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Investment"))/(I559-1))</f>
        <v/>
      </c>
      <c r="H55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59" s="30">
        <f>COUNTIFS('Input - target event report'!B:B,B559,'Input - target event report'!D:D, "Private Investment")</f>
        <v/>
      </c>
      <c r="J559">
        <f>INDEX('Input - companies list'!$1:$10000,MATCH(B559,'Input - companies list'!B:B,0),MATCH("Flow",'Input - companies list'!$1:$1,0 ))</f>
        <v/>
      </c>
      <c r="K559">
        <f>INDEX('Input - companies list'!$1:$10000,MATCH(B559,'Input - companies list'!B:B,0),MATCH("Inter-Cluster Connectivity",'Input - companies list'!$1:$1,0 ))</f>
        <v/>
      </c>
      <c r="L559" s="11">
        <f>IFERROR(PERCENTRANK(F:F,F559),0)</f>
        <v/>
      </c>
      <c r="M559" s="11">
        <f>IFERROR(1 - PERCENTRANK(G:G,G559),0)</f>
        <v/>
      </c>
      <c r="N559" s="11">
        <f>IFERROR(1 - PERCENTRANK(H:H,H559),0)</f>
        <v/>
      </c>
      <c r="O559" s="11">
        <f>IFERROR(PERCENTRANK(I:I,I559),0)</f>
        <v/>
      </c>
      <c r="P559" s="11">
        <f>IFERROR(1 - PERCENTRANK(J:J,J559),0)</f>
        <v/>
      </c>
      <c r="Q559" s="11">
        <f>IFERROR(PERCENTRANK(K:K,K559),0)</f>
        <v/>
      </c>
      <c r="R559" s="11">
        <f>L559*weight1+M559*weight2+N559*weight3+O559*weight4+P559*weight5+Q559*weight6</f>
        <v/>
      </c>
    </row>
    <row r="560" spans="1:18">
      <c r="A560" s="14">
        <f>RANK(R560,R:R)</f>
        <v/>
      </c>
      <c r="C560">
        <f>VLOOKUP(B560,'Input - companies list'!B:L,2,FALSE)</f>
        <v/>
      </c>
      <c r="D560">
        <f>VLOOKUP(B560,'Input - companies list'!B:L,11,FALSE)</f>
        <v/>
      </c>
      <c r="E560">
        <f>VLOOKUP(B560,'Input - companies list'!B:E,4,FALSE)</f>
        <v/>
      </c>
      <c r="F560" s="1">
        <f>SUMIFS('Input - target event report'!H:H,'Input - target event report'!B:B,B560,'Input - target event report'!D:D, "Private Investment")</f>
        <v/>
      </c>
      <c r="G560" s="30">
        <f>IF(I560&lt;2,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Investment"))/(I560-1))</f>
        <v/>
      </c>
      <c r="H56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0" s="30">
        <f>COUNTIFS('Input - target event report'!B:B,B560,'Input - target event report'!D:D, "Private Investment")</f>
        <v/>
      </c>
      <c r="J560">
        <f>INDEX('Input - companies list'!$1:$10000,MATCH(B560,'Input - companies list'!B:B,0),MATCH("Flow",'Input - companies list'!$1:$1,0 ))</f>
        <v/>
      </c>
      <c r="K560">
        <f>INDEX('Input - companies list'!$1:$10000,MATCH(B560,'Input - companies list'!B:B,0),MATCH("Inter-Cluster Connectivity",'Input - companies list'!$1:$1,0 ))</f>
        <v/>
      </c>
      <c r="L560" s="11">
        <f>IFERROR(PERCENTRANK(F:F,F560),0)</f>
        <v/>
      </c>
      <c r="M560" s="11">
        <f>IFERROR(1 - PERCENTRANK(G:G,G560),0)</f>
        <v/>
      </c>
      <c r="N560" s="11">
        <f>IFERROR(1 - PERCENTRANK(H:H,H560),0)</f>
        <v/>
      </c>
      <c r="O560" s="11">
        <f>IFERROR(PERCENTRANK(I:I,I560),0)</f>
        <v/>
      </c>
      <c r="P560" s="11">
        <f>IFERROR(1 - PERCENTRANK(J:J,J560),0)</f>
        <v/>
      </c>
      <c r="Q560" s="11">
        <f>IFERROR(PERCENTRANK(K:K,K560),0)</f>
        <v/>
      </c>
      <c r="R560" s="11">
        <f>L560*weight1+M560*weight2+N560*weight3+O560*weight4+P560*weight5+Q560*weight6</f>
        <v/>
      </c>
    </row>
    <row r="561" spans="1:18">
      <c r="A561" s="14">
        <f>RANK(R561,R:R)</f>
        <v/>
      </c>
      <c r="C561">
        <f>VLOOKUP(B561,'Input - companies list'!B:L,2,FALSE)</f>
        <v/>
      </c>
      <c r="D561">
        <f>VLOOKUP(B561,'Input - companies list'!B:L,11,FALSE)</f>
        <v/>
      </c>
      <c r="E561">
        <f>VLOOKUP(B561,'Input - companies list'!B:E,4,FALSE)</f>
        <v/>
      </c>
      <c r="F561" s="1">
        <f>SUMIFS('Input - target event report'!H:H,'Input - target event report'!B:B,B561,'Input - target event report'!D:D, "Private Investment")</f>
        <v/>
      </c>
      <c r="G561" s="30">
        <f>IF(I561&lt;2,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Investment"))/(I561-1))</f>
        <v/>
      </c>
      <c r="H56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1" s="30">
        <f>COUNTIFS('Input - target event report'!B:B,B561,'Input - target event report'!D:D, "Private Investment")</f>
        <v/>
      </c>
      <c r="J561">
        <f>INDEX('Input - companies list'!$1:$10000,MATCH(B561,'Input - companies list'!B:B,0),MATCH("Flow",'Input - companies list'!$1:$1,0 ))</f>
        <v/>
      </c>
      <c r="K561">
        <f>INDEX('Input - companies list'!$1:$10000,MATCH(B561,'Input - companies list'!B:B,0),MATCH("Inter-Cluster Connectivity",'Input - companies list'!$1:$1,0 ))</f>
        <v/>
      </c>
      <c r="L561" s="11">
        <f>IFERROR(PERCENTRANK(F:F,F561),0)</f>
        <v/>
      </c>
      <c r="M561" s="11">
        <f>IFERROR(1 - PERCENTRANK(G:G,G561),0)</f>
        <v/>
      </c>
      <c r="N561" s="11">
        <f>IFERROR(1 - PERCENTRANK(H:H,H561),0)</f>
        <v/>
      </c>
      <c r="O561" s="11">
        <f>IFERROR(PERCENTRANK(I:I,I561),0)</f>
        <v/>
      </c>
      <c r="P561" s="11">
        <f>IFERROR(1 - PERCENTRANK(J:J,J561),0)</f>
        <v/>
      </c>
      <c r="Q561" s="11">
        <f>IFERROR(PERCENTRANK(K:K,K561),0)</f>
        <v/>
      </c>
      <c r="R561" s="11">
        <f>L561*weight1+M561*weight2+N561*weight3+O561*weight4+P561*weight5+Q561*weight6</f>
        <v/>
      </c>
    </row>
    <row r="562" spans="1:18">
      <c r="A562" s="14">
        <f>RANK(R562,R:R)</f>
        <v/>
      </c>
      <c r="C562">
        <f>VLOOKUP(B562,'Input - companies list'!B:L,2,FALSE)</f>
        <v/>
      </c>
      <c r="D562">
        <f>VLOOKUP(B562,'Input - companies list'!B:L,11,FALSE)</f>
        <v/>
      </c>
      <c r="E562">
        <f>VLOOKUP(B562,'Input - companies list'!B:E,4,FALSE)</f>
        <v/>
      </c>
      <c r="F562" s="1">
        <f>SUMIFS('Input - target event report'!H:H,'Input - target event report'!B:B,B562,'Input - target event report'!D:D, "Private Investment")</f>
        <v/>
      </c>
      <c r="G562" s="30">
        <f>IF(I562&lt;2,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Investment"))/(I562-1))</f>
        <v/>
      </c>
      <c r="H56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2" s="30">
        <f>COUNTIFS('Input - target event report'!B:B,B562,'Input - target event report'!D:D, "Private Investment")</f>
        <v/>
      </c>
      <c r="J562">
        <f>INDEX('Input - companies list'!$1:$10000,MATCH(B562,'Input - companies list'!B:B,0),MATCH("Flow",'Input - companies list'!$1:$1,0 ))</f>
        <v/>
      </c>
      <c r="K562">
        <f>INDEX('Input - companies list'!$1:$10000,MATCH(B562,'Input - companies list'!B:B,0),MATCH("Inter-Cluster Connectivity",'Input - companies list'!$1:$1,0 ))</f>
        <v/>
      </c>
      <c r="L562" s="11">
        <f>IFERROR(PERCENTRANK(F:F,F562),0)</f>
        <v/>
      </c>
      <c r="M562" s="11">
        <f>IFERROR(1 - PERCENTRANK(G:G,G562),0)</f>
        <v/>
      </c>
      <c r="N562" s="11">
        <f>IFERROR(1 - PERCENTRANK(H:H,H562),0)</f>
        <v/>
      </c>
      <c r="O562" s="11">
        <f>IFERROR(PERCENTRANK(I:I,I562),0)</f>
        <v/>
      </c>
      <c r="P562" s="11">
        <f>IFERROR(1 - PERCENTRANK(J:J,J562),0)</f>
        <v/>
      </c>
      <c r="Q562" s="11">
        <f>IFERROR(PERCENTRANK(K:K,K562),0)</f>
        <v/>
      </c>
      <c r="R562" s="11">
        <f>L562*weight1+M562*weight2+N562*weight3+O562*weight4+P562*weight5+Q562*weight6</f>
        <v/>
      </c>
    </row>
    <row r="563" spans="1:18">
      <c r="A563" s="14">
        <f>RANK(R563,R:R)</f>
        <v/>
      </c>
      <c r="C563">
        <f>VLOOKUP(B563,'Input - companies list'!B:L,2,FALSE)</f>
        <v/>
      </c>
      <c r="D563">
        <f>VLOOKUP(B563,'Input - companies list'!B:L,11,FALSE)</f>
        <v/>
      </c>
      <c r="E563">
        <f>VLOOKUP(B563,'Input - companies list'!B:E,4,FALSE)</f>
        <v/>
      </c>
      <c r="F563" s="1">
        <f>SUMIFS('Input - target event report'!H:H,'Input - target event report'!B:B,B563,'Input - target event report'!D:D, "Private Investment")</f>
        <v/>
      </c>
      <c r="G563" s="30">
        <f>IF(I563&lt;2,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Investment"))/(I563-1))</f>
        <v/>
      </c>
      <c r="H56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3" s="30">
        <f>COUNTIFS('Input - target event report'!B:B,B563,'Input - target event report'!D:D, "Private Investment")</f>
        <v/>
      </c>
      <c r="J563">
        <f>INDEX('Input - companies list'!$1:$10000,MATCH(B563,'Input - companies list'!B:B,0),MATCH("Flow",'Input - companies list'!$1:$1,0 ))</f>
        <v/>
      </c>
      <c r="K563">
        <f>INDEX('Input - companies list'!$1:$10000,MATCH(B563,'Input - companies list'!B:B,0),MATCH("Inter-Cluster Connectivity",'Input - companies list'!$1:$1,0 ))</f>
        <v/>
      </c>
      <c r="L563" s="11">
        <f>IFERROR(PERCENTRANK(F:F,F563),0)</f>
        <v/>
      </c>
      <c r="M563" s="11">
        <f>IFERROR(1 - PERCENTRANK(G:G,G563),0)</f>
        <v/>
      </c>
      <c r="N563" s="11">
        <f>IFERROR(1 - PERCENTRANK(H:H,H563),0)</f>
        <v/>
      </c>
      <c r="O563" s="11">
        <f>IFERROR(PERCENTRANK(I:I,I563),0)</f>
        <v/>
      </c>
      <c r="P563" s="11">
        <f>IFERROR(1 - PERCENTRANK(J:J,J563),0)</f>
        <v/>
      </c>
      <c r="Q563" s="11">
        <f>IFERROR(PERCENTRANK(K:K,K563),0)</f>
        <v/>
      </c>
      <c r="R563" s="11">
        <f>L563*weight1+M563*weight2+N563*weight3+O563*weight4+P563*weight5+Q563*weight6</f>
        <v/>
      </c>
    </row>
    <row r="564" spans="1:18">
      <c r="A564" s="14">
        <f>RANK(R564,R:R)</f>
        <v/>
      </c>
      <c r="C564">
        <f>VLOOKUP(B564,'Input - companies list'!B:L,2,FALSE)</f>
        <v/>
      </c>
      <c r="D564">
        <f>VLOOKUP(B564,'Input - companies list'!B:L,11,FALSE)</f>
        <v/>
      </c>
      <c r="E564">
        <f>VLOOKUP(B564,'Input - companies list'!B:E,4,FALSE)</f>
        <v/>
      </c>
      <c r="F564" s="1">
        <f>SUMIFS('Input - target event report'!H:H,'Input - target event report'!B:B,B564,'Input - target event report'!D:D, "Private Investment")</f>
        <v/>
      </c>
      <c r="G564" s="30">
        <f>IF(I564&lt;2,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Investment"))/(I564-1))</f>
        <v/>
      </c>
      <c r="H56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4" s="30">
        <f>COUNTIFS('Input - target event report'!B:B,B564,'Input - target event report'!D:D, "Private Investment")</f>
        <v/>
      </c>
      <c r="J564">
        <f>INDEX('Input - companies list'!$1:$10000,MATCH(B564,'Input - companies list'!B:B,0),MATCH("Flow",'Input - companies list'!$1:$1,0 ))</f>
        <v/>
      </c>
      <c r="K564">
        <f>INDEX('Input - companies list'!$1:$10000,MATCH(B564,'Input - companies list'!B:B,0),MATCH("Inter-Cluster Connectivity",'Input - companies list'!$1:$1,0 ))</f>
        <v/>
      </c>
      <c r="L564" s="11">
        <f>IFERROR(PERCENTRANK(F:F,F564),0)</f>
        <v/>
      </c>
      <c r="M564" s="11">
        <f>IFERROR(1 - PERCENTRANK(G:G,G564),0)</f>
        <v/>
      </c>
      <c r="N564" s="11">
        <f>IFERROR(1 - PERCENTRANK(H:H,H564),0)</f>
        <v/>
      </c>
      <c r="O564" s="11">
        <f>IFERROR(PERCENTRANK(I:I,I564),0)</f>
        <v/>
      </c>
      <c r="P564" s="11">
        <f>IFERROR(1 - PERCENTRANK(J:J,J564),0)</f>
        <v/>
      </c>
      <c r="Q564" s="11">
        <f>IFERROR(PERCENTRANK(K:K,K564),0)</f>
        <v/>
      </c>
      <c r="R564" s="11">
        <f>L564*weight1+M564*weight2+N564*weight3+O564*weight4+P564*weight5+Q564*weight6</f>
        <v/>
      </c>
    </row>
    <row r="565" spans="1:18">
      <c r="A565" s="14">
        <f>RANK(R565,R:R)</f>
        <v/>
      </c>
      <c r="C565">
        <f>VLOOKUP(B565,'Input - companies list'!B:L,2,FALSE)</f>
        <v/>
      </c>
      <c r="D565">
        <f>VLOOKUP(B565,'Input - companies list'!B:L,11,FALSE)</f>
        <v/>
      </c>
      <c r="E565">
        <f>VLOOKUP(B565,'Input - companies list'!B:E,4,FALSE)</f>
        <v/>
      </c>
      <c r="F565" s="1">
        <f>SUMIFS('Input - target event report'!H:H,'Input - target event report'!B:B,B565,'Input - target event report'!D:D, "Private Investment")</f>
        <v/>
      </c>
      <c r="G565" s="30">
        <f>IF(I565&lt;2,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Investment"))/(I565-1))</f>
        <v/>
      </c>
      <c r="H56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5" s="30">
        <f>COUNTIFS('Input - target event report'!B:B,B565,'Input - target event report'!D:D, "Private Investment")</f>
        <v/>
      </c>
      <c r="J565">
        <f>INDEX('Input - companies list'!$1:$10000,MATCH(B565,'Input - companies list'!B:B,0),MATCH("Flow",'Input - companies list'!$1:$1,0 ))</f>
        <v/>
      </c>
      <c r="K565">
        <f>INDEX('Input - companies list'!$1:$10000,MATCH(B565,'Input - companies list'!B:B,0),MATCH("Inter-Cluster Connectivity",'Input - companies list'!$1:$1,0 ))</f>
        <v/>
      </c>
      <c r="L565" s="11">
        <f>IFERROR(PERCENTRANK(F:F,F565),0)</f>
        <v/>
      </c>
      <c r="M565" s="11">
        <f>IFERROR(1 - PERCENTRANK(G:G,G565),0)</f>
        <v/>
      </c>
      <c r="N565" s="11">
        <f>IFERROR(1 - PERCENTRANK(H:H,H565),0)</f>
        <v/>
      </c>
      <c r="O565" s="11">
        <f>IFERROR(PERCENTRANK(I:I,I565),0)</f>
        <v/>
      </c>
      <c r="P565" s="11">
        <f>IFERROR(1 - PERCENTRANK(J:J,J565),0)</f>
        <v/>
      </c>
      <c r="Q565" s="11">
        <f>IFERROR(PERCENTRANK(K:K,K565),0)</f>
        <v/>
      </c>
      <c r="R565" s="11">
        <f>L565*weight1+M565*weight2+N565*weight3+O565*weight4+P565*weight5+Q565*weight6</f>
        <v/>
      </c>
    </row>
    <row r="566" spans="1:18">
      <c r="A566" s="14">
        <f>RANK(R566,R:R)</f>
        <v/>
      </c>
      <c r="C566">
        <f>VLOOKUP(B566,'Input - companies list'!B:L,2,FALSE)</f>
        <v/>
      </c>
      <c r="D566">
        <f>VLOOKUP(B566,'Input - companies list'!B:L,11,FALSE)</f>
        <v/>
      </c>
      <c r="E566">
        <f>VLOOKUP(B566,'Input - companies list'!B:E,4,FALSE)</f>
        <v/>
      </c>
      <c r="F566" s="1">
        <f>SUMIFS('Input - target event report'!H:H,'Input - target event report'!B:B,B566,'Input - target event report'!D:D, "Private Investment")</f>
        <v/>
      </c>
      <c r="G566" s="30">
        <f>IF(I566&lt;2,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Investment"))/(I566-1))</f>
        <v/>
      </c>
      <c r="H56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6" s="30">
        <f>COUNTIFS('Input - target event report'!B:B,B566,'Input - target event report'!D:D, "Private Investment")</f>
        <v/>
      </c>
      <c r="J566">
        <f>INDEX('Input - companies list'!$1:$10000,MATCH(B566,'Input - companies list'!B:B,0),MATCH("Flow",'Input - companies list'!$1:$1,0 ))</f>
        <v/>
      </c>
      <c r="K566">
        <f>INDEX('Input - companies list'!$1:$10000,MATCH(B566,'Input - companies list'!B:B,0),MATCH("Inter-Cluster Connectivity",'Input - companies list'!$1:$1,0 ))</f>
        <v/>
      </c>
      <c r="L566" s="11">
        <f>IFERROR(PERCENTRANK(F:F,F566),0)</f>
        <v/>
      </c>
      <c r="M566" s="11">
        <f>IFERROR(1 - PERCENTRANK(G:G,G566),0)</f>
        <v/>
      </c>
      <c r="N566" s="11">
        <f>IFERROR(1 - PERCENTRANK(H:H,H566),0)</f>
        <v/>
      </c>
      <c r="O566" s="11">
        <f>IFERROR(PERCENTRANK(I:I,I566),0)</f>
        <v/>
      </c>
      <c r="P566" s="11">
        <f>IFERROR(1 - PERCENTRANK(J:J,J566),0)</f>
        <v/>
      </c>
      <c r="Q566" s="11">
        <f>IFERROR(PERCENTRANK(K:K,K566),0)</f>
        <v/>
      </c>
      <c r="R566" s="11">
        <f>L566*weight1+M566*weight2+N566*weight3+O566*weight4+P566*weight5+Q566*weight6</f>
        <v/>
      </c>
    </row>
    <row r="567" spans="1:18">
      <c r="A567" s="14">
        <f>RANK(R567,R:R)</f>
        <v/>
      </c>
      <c r="C567">
        <f>VLOOKUP(B567,'Input - companies list'!B:L,2,FALSE)</f>
        <v/>
      </c>
      <c r="D567">
        <f>VLOOKUP(B567,'Input - companies list'!B:L,11,FALSE)</f>
        <v/>
      </c>
      <c r="E567">
        <f>VLOOKUP(B567,'Input - companies list'!B:E,4,FALSE)</f>
        <v/>
      </c>
      <c r="F567" s="1">
        <f>SUMIFS('Input - target event report'!H:H,'Input - target event report'!B:B,B567,'Input - target event report'!D:D, "Private Investment")</f>
        <v/>
      </c>
      <c r="G567" s="30">
        <f>IF(I567&lt;2,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Investment"))/(I567-1))</f>
        <v/>
      </c>
      <c r="H56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7" s="30">
        <f>COUNTIFS('Input - target event report'!B:B,B567,'Input - target event report'!D:D, "Private Investment")</f>
        <v/>
      </c>
      <c r="J567">
        <f>INDEX('Input - companies list'!$1:$10000,MATCH(B567,'Input - companies list'!B:B,0),MATCH("Flow",'Input - companies list'!$1:$1,0 ))</f>
        <v/>
      </c>
      <c r="K567">
        <f>INDEX('Input - companies list'!$1:$10000,MATCH(B567,'Input - companies list'!B:B,0),MATCH("Inter-Cluster Connectivity",'Input - companies list'!$1:$1,0 ))</f>
        <v/>
      </c>
      <c r="L567" s="11">
        <f>IFERROR(PERCENTRANK(F:F,F567),0)</f>
        <v/>
      </c>
      <c r="M567" s="11">
        <f>IFERROR(1 - PERCENTRANK(G:G,G567),0)</f>
        <v/>
      </c>
      <c r="N567" s="11">
        <f>IFERROR(1 - PERCENTRANK(H:H,H567),0)</f>
        <v/>
      </c>
      <c r="O567" s="11">
        <f>IFERROR(PERCENTRANK(I:I,I567),0)</f>
        <v/>
      </c>
      <c r="P567" s="11">
        <f>IFERROR(1 - PERCENTRANK(J:J,J567),0)</f>
        <v/>
      </c>
      <c r="Q567" s="11">
        <f>IFERROR(PERCENTRANK(K:K,K567),0)</f>
        <v/>
      </c>
      <c r="R567" s="11">
        <f>L567*weight1+M567*weight2+N567*weight3+O567*weight4+P567*weight5+Q567*weight6</f>
        <v/>
      </c>
    </row>
    <row r="568" spans="1:18">
      <c r="A568" s="14">
        <f>RANK(R568,R:R)</f>
        <v/>
      </c>
      <c r="C568">
        <f>VLOOKUP(B568,'Input - companies list'!B:L,2,FALSE)</f>
        <v/>
      </c>
      <c r="D568">
        <f>VLOOKUP(B568,'Input - companies list'!B:L,11,FALSE)</f>
        <v/>
      </c>
      <c r="E568">
        <f>VLOOKUP(B568,'Input - companies list'!B:E,4,FALSE)</f>
        <v/>
      </c>
      <c r="F568" s="1">
        <f>SUMIFS('Input - target event report'!H:H,'Input - target event report'!B:B,B568,'Input - target event report'!D:D, "Private Investment")</f>
        <v/>
      </c>
      <c r="G568" s="30">
        <f>IF(I568&lt;2,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Investment"))/(I568-1))</f>
        <v/>
      </c>
      <c r="H56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8" s="30">
        <f>COUNTIFS('Input - target event report'!B:B,B568,'Input - target event report'!D:D, "Private Investment")</f>
        <v/>
      </c>
      <c r="J568">
        <f>INDEX('Input - companies list'!$1:$10000,MATCH(B568,'Input - companies list'!B:B,0),MATCH("Flow",'Input - companies list'!$1:$1,0 ))</f>
        <v/>
      </c>
      <c r="K568">
        <f>INDEX('Input - companies list'!$1:$10000,MATCH(B568,'Input - companies list'!B:B,0),MATCH("Inter-Cluster Connectivity",'Input - companies list'!$1:$1,0 ))</f>
        <v/>
      </c>
      <c r="L568" s="11">
        <f>IFERROR(PERCENTRANK(F:F,F568),0)</f>
        <v/>
      </c>
      <c r="M568" s="11">
        <f>IFERROR(1 - PERCENTRANK(G:G,G568),0)</f>
        <v/>
      </c>
      <c r="N568" s="11">
        <f>IFERROR(1 - PERCENTRANK(H:H,H568),0)</f>
        <v/>
      </c>
      <c r="O568" s="11">
        <f>IFERROR(PERCENTRANK(I:I,I568),0)</f>
        <v/>
      </c>
      <c r="P568" s="11">
        <f>IFERROR(1 - PERCENTRANK(J:J,J568),0)</f>
        <v/>
      </c>
      <c r="Q568" s="11">
        <f>IFERROR(PERCENTRANK(K:K,K568),0)</f>
        <v/>
      </c>
      <c r="R568" s="11">
        <f>L568*weight1+M568*weight2+N568*weight3+O568*weight4+P568*weight5+Q568*weight6</f>
        <v/>
      </c>
    </row>
    <row r="569" spans="1:18">
      <c r="A569" s="14">
        <f>RANK(R569,R:R)</f>
        <v/>
      </c>
      <c r="C569">
        <f>VLOOKUP(B569,'Input - companies list'!B:L,2,FALSE)</f>
        <v/>
      </c>
      <c r="D569">
        <f>VLOOKUP(B569,'Input - companies list'!B:L,11,FALSE)</f>
        <v/>
      </c>
      <c r="E569">
        <f>VLOOKUP(B569,'Input - companies list'!B:E,4,FALSE)</f>
        <v/>
      </c>
      <c r="F569" s="1">
        <f>SUMIFS('Input - target event report'!H:H,'Input - target event report'!B:B,B569,'Input - target event report'!D:D, "Private Investment")</f>
        <v/>
      </c>
      <c r="G569" s="30">
        <f>IF(I569&lt;2,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Investment"))/(I569-1))</f>
        <v/>
      </c>
      <c r="H56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69" s="30">
        <f>COUNTIFS('Input - target event report'!B:B,B569,'Input - target event report'!D:D, "Private Investment")</f>
        <v/>
      </c>
      <c r="J569">
        <f>INDEX('Input - companies list'!$1:$10000,MATCH(B569,'Input - companies list'!B:B,0),MATCH("Flow",'Input - companies list'!$1:$1,0 ))</f>
        <v/>
      </c>
      <c r="K569">
        <f>INDEX('Input - companies list'!$1:$10000,MATCH(B569,'Input - companies list'!B:B,0),MATCH("Inter-Cluster Connectivity",'Input - companies list'!$1:$1,0 ))</f>
        <v/>
      </c>
      <c r="L569" s="11">
        <f>IFERROR(PERCENTRANK(F:F,F569),0)</f>
        <v/>
      </c>
      <c r="M569" s="11">
        <f>IFERROR(1 - PERCENTRANK(G:G,G569),0)</f>
        <v/>
      </c>
      <c r="N569" s="11">
        <f>IFERROR(1 - PERCENTRANK(H:H,H569),0)</f>
        <v/>
      </c>
      <c r="O569" s="11">
        <f>IFERROR(PERCENTRANK(I:I,I569),0)</f>
        <v/>
      </c>
      <c r="P569" s="11">
        <f>IFERROR(1 - PERCENTRANK(J:J,J569),0)</f>
        <v/>
      </c>
      <c r="Q569" s="11">
        <f>IFERROR(PERCENTRANK(K:K,K569),0)</f>
        <v/>
      </c>
      <c r="R569" s="11">
        <f>L569*weight1+M569*weight2+N569*weight3+O569*weight4+P569*weight5+Q569*weight6</f>
        <v/>
      </c>
    </row>
    <row r="570" spans="1:18">
      <c r="A570" s="14">
        <f>RANK(R570,R:R)</f>
        <v/>
      </c>
      <c r="C570">
        <f>VLOOKUP(B570,'Input - companies list'!B:L,2,FALSE)</f>
        <v/>
      </c>
      <c r="D570">
        <f>VLOOKUP(B570,'Input - companies list'!B:L,11,FALSE)</f>
        <v/>
      </c>
      <c r="E570">
        <f>VLOOKUP(B570,'Input - companies list'!B:E,4,FALSE)</f>
        <v/>
      </c>
      <c r="F570" s="1">
        <f>SUMIFS('Input - target event report'!H:H,'Input - target event report'!B:B,B570,'Input - target event report'!D:D, "Private Investment")</f>
        <v/>
      </c>
      <c r="G570" s="30">
        <f>IF(I570&lt;2,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Investment"))/(I570-1))</f>
        <v/>
      </c>
      <c r="H57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0" s="30">
        <f>COUNTIFS('Input - target event report'!B:B,B570,'Input - target event report'!D:D, "Private Investment")</f>
        <v/>
      </c>
      <c r="J570">
        <f>INDEX('Input - companies list'!$1:$10000,MATCH(B570,'Input - companies list'!B:B,0),MATCH("Flow",'Input - companies list'!$1:$1,0 ))</f>
        <v/>
      </c>
      <c r="K570">
        <f>INDEX('Input - companies list'!$1:$10000,MATCH(B570,'Input - companies list'!B:B,0),MATCH("Inter-Cluster Connectivity",'Input - companies list'!$1:$1,0 ))</f>
        <v/>
      </c>
      <c r="L570" s="11">
        <f>IFERROR(PERCENTRANK(F:F,F570),0)</f>
        <v/>
      </c>
      <c r="M570" s="11">
        <f>IFERROR(1 - PERCENTRANK(G:G,G570),0)</f>
        <v/>
      </c>
      <c r="N570" s="11">
        <f>IFERROR(1 - PERCENTRANK(H:H,H570),0)</f>
        <v/>
      </c>
      <c r="O570" s="11">
        <f>IFERROR(PERCENTRANK(I:I,I570),0)</f>
        <v/>
      </c>
      <c r="P570" s="11">
        <f>IFERROR(1 - PERCENTRANK(J:J,J570),0)</f>
        <v/>
      </c>
      <c r="Q570" s="11">
        <f>IFERROR(PERCENTRANK(K:K,K570),0)</f>
        <v/>
      </c>
      <c r="R570" s="11">
        <f>L570*weight1+M570*weight2+N570*weight3+O570*weight4+P570*weight5+Q570*weight6</f>
        <v/>
      </c>
    </row>
    <row r="571" spans="1:18">
      <c r="A571" s="14">
        <f>RANK(R571,R:R)</f>
        <v/>
      </c>
      <c r="C571">
        <f>VLOOKUP(B571,'Input - companies list'!B:L,2,FALSE)</f>
        <v/>
      </c>
      <c r="D571">
        <f>VLOOKUP(B571,'Input - companies list'!B:L,11,FALSE)</f>
        <v/>
      </c>
      <c r="E571">
        <f>VLOOKUP(B571,'Input - companies list'!B:E,4,FALSE)</f>
        <v/>
      </c>
      <c r="F571" s="1">
        <f>SUMIFS('Input - target event report'!H:H,'Input - target event report'!B:B,B571,'Input - target event report'!D:D, "Private Investment")</f>
        <v/>
      </c>
      <c r="G571" s="30">
        <f>IF(I571&lt;2,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Investment"))/(I571-1))</f>
        <v/>
      </c>
      <c r="H57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1" s="30">
        <f>COUNTIFS('Input - target event report'!B:B,B571,'Input - target event report'!D:D, "Private Investment")</f>
        <v/>
      </c>
      <c r="J571">
        <f>INDEX('Input - companies list'!$1:$10000,MATCH(B571,'Input - companies list'!B:B,0),MATCH("Flow",'Input - companies list'!$1:$1,0 ))</f>
        <v/>
      </c>
      <c r="K571">
        <f>INDEX('Input - companies list'!$1:$10000,MATCH(B571,'Input - companies list'!B:B,0),MATCH("Inter-Cluster Connectivity",'Input - companies list'!$1:$1,0 ))</f>
        <v/>
      </c>
      <c r="L571" s="11">
        <f>IFERROR(PERCENTRANK(F:F,F571),0)</f>
        <v/>
      </c>
      <c r="M571" s="11">
        <f>IFERROR(1 - PERCENTRANK(G:G,G571),0)</f>
        <v/>
      </c>
      <c r="N571" s="11">
        <f>IFERROR(1 - PERCENTRANK(H:H,H571),0)</f>
        <v/>
      </c>
      <c r="O571" s="11">
        <f>IFERROR(PERCENTRANK(I:I,I571),0)</f>
        <v/>
      </c>
      <c r="P571" s="11">
        <f>IFERROR(1 - PERCENTRANK(J:J,J571),0)</f>
        <v/>
      </c>
      <c r="Q571" s="11">
        <f>IFERROR(PERCENTRANK(K:K,K571),0)</f>
        <v/>
      </c>
      <c r="R571" s="11">
        <f>L571*weight1+M571*weight2+N571*weight3+O571*weight4+P571*weight5+Q571*weight6</f>
        <v/>
      </c>
    </row>
    <row r="572" spans="1:18">
      <c r="A572" s="14">
        <f>RANK(R572,R:R)</f>
        <v/>
      </c>
      <c r="C572">
        <f>VLOOKUP(B572,'Input - companies list'!B:L,2,FALSE)</f>
        <v/>
      </c>
      <c r="D572">
        <f>VLOOKUP(B572,'Input - companies list'!B:L,11,FALSE)</f>
        <v/>
      </c>
      <c r="E572">
        <f>VLOOKUP(B572,'Input - companies list'!B:E,4,FALSE)</f>
        <v/>
      </c>
      <c r="F572" s="1">
        <f>SUMIFS('Input - target event report'!H:H,'Input - target event report'!B:B,B572,'Input - target event report'!D:D, "Private Investment")</f>
        <v/>
      </c>
      <c r="G572" s="30">
        <f>IF(I572&lt;2,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Investment"))/(I572-1))</f>
        <v/>
      </c>
      <c r="H57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2" s="30">
        <f>COUNTIFS('Input - target event report'!B:B,B572,'Input - target event report'!D:D, "Private Investment")</f>
        <v/>
      </c>
      <c r="J572">
        <f>INDEX('Input - companies list'!$1:$10000,MATCH(B572,'Input - companies list'!B:B,0),MATCH("Flow",'Input - companies list'!$1:$1,0 ))</f>
        <v/>
      </c>
      <c r="K572">
        <f>INDEX('Input - companies list'!$1:$10000,MATCH(B572,'Input - companies list'!B:B,0),MATCH("Inter-Cluster Connectivity",'Input - companies list'!$1:$1,0 ))</f>
        <v/>
      </c>
      <c r="L572" s="11">
        <f>IFERROR(PERCENTRANK(F:F,F572),0)</f>
        <v/>
      </c>
      <c r="M572" s="11">
        <f>IFERROR(1 - PERCENTRANK(G:G,G572),0)</f>
        <v/>
      </c>
      <c r="N572" s="11">
        <f>IFERROR(1 - PERCENTRANK(H:H,H572),0)</f>
        <v/>
      </c>
      <c r="O572" s="11">
        <f>IFERROR(PERCENTRANK(I:I,I572),0)</f>
        <v/>
      </c>
      <c r="P572" s="11">
        <f>IFERROR(1 - PERCENTRANK(J:J,J572),0)</f>
        <v/>
      </c>
      <c r="Q572" s="11">
        <f>IFERROR(PERCENTRANK(K:K,K572),0)</f>
        <v/>
      </c>
      <c r="R572" s="11">
        <f>L572*weight1+M572*weight2+N572*weight3+O572*weight4+P572*weight5+Q572*weight6</f>
        <v/>
      </c>
    </row>
    <row r="573" spans="1:18">
      <c r="A573" s="14">
        <f>RANK(R573,R:R)</f>
        <v/>
      </c>
      <c r="C573">
        <f>VLOOKUP(B573,'Input - companies list'!B:L,2,FALSE)</f>
        <v/>
      </c>
      <c r="D573">
        <f>VLOOKUP(B573,'Input - companies list'!B:L,11,FALSE)</f>
        <v/>
      </c>
      <c r="E573">
        <f>VLOOKUP(B573,'Input - companies list'!B:E,4,FALSE)</f>
        <v/>
      </c>
      <c r="F573" s="1">
        <f>SUMIFS('Input - target event report'!H:H,'Input - target event report'!B:B,B573,'Input - target event report'!D:D, "Private Investment")</f>
        <v/>
      </c>
      <c r="G573" s="30">
        <f>IF(I573&lt;2,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Investment"))/(I573-1))</f>
        <v/>
      </c>
      <c r="H57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3" s="30">
        <f>COUNTIFS('Input - target event report'!B:B,B573,'Input - target event report'!D:D, "Private Investment")</f>
        <v/>
      </c>
      <c r="J573">
        <f>INDEX('Input - companies list'!$1:$10000,MATCH(B573,'Input - companies list'!B:B,0),MATCH("Flow",'Input - companies list'!$1:$1,0 ))</f>
        <v/>
      </c>
      <c r="K573">
        <f>INDEX('Input - companies list'!$1:$10000,MATCH(B573,'Input - companies list'!B:B,0),MATCH("Inter-Cluster Connectivity",'Input - companies list'!$1:$1,0 ))</f>
        <v/>
      </c>
      <c r="L573" s="11">
        <f>IFERROR(PERCENTRANK(F:F,F573),0)</f>
        <v/>
      </c>
      <c r="M573" s="11">
        <f>IFERROR(1 - PERCENTRANK(G:G,G573),0)</f>
        <v/>
      </c>
      <c r="N573" s="11">
        <f>IFERROR(1 - PERCENTRANK(H:H,H573),0)</f>
        <v/>
      </c>
      <c r="O573" s="11">
        <f>IFERROR(PERCENTRANK(I:I,I573),0)</f>
        <v/>
      </c>
      <c r="P573" s="11">
        <f>IFERROR(1 - PERCENTRANK(J:J,J573),0)</f>
        <v/>
      </c>
      <c r="Q573" s="11">
        <f>IFERROR(PERCENTRANK(K:K,K573),0)</f>
        <v/>
      </c>
      <c r="R573" s="11">
        <f>L573*weight1+M573*weight2+N573*weight3+O573*weight4+P573*weight5+Q573*weight6</f>
        <v/>
      </c>
    </row>
    <row r="574" spans="1:18">
      <c r="A574" s="14">
        <f>RANK(R574,R:R)</f>
        <v/>
      </c>
      <c r="C574">
        <f>VLOOKUP(B574,'Input - companies list'!B:L,2,FALSE)</f>
        <v/>
      </c>
      <c r="D574">
        <f>VLOOKUP(B574,'Input - companies list'!B:L,11,FALSE)</f>
        <v/>
      </c>
      <c r="E574">
        <f>VLOOKUP(B574,'Input - companies list'!B:E,4,FALSE)</f>
        <v/>
      </c>
      <c r="F574" s="1">
        <f>SUMIFS('Input - target event report'!H:H,'Input - target event report'!B:B,B574,'Input - target event report'!D:D, "Private Investment")</f>
        <v/>
      </c>
      <c r="G574" s="30">
        <f>IF(I574&lt;2,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Investment"))/(I574-1))</f>
        <v/>
      </c>
      <c r="H57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4" s="30">
        <f>COUNTIFS('Input - target event report'!B:B,B574,'Input - target event report'!D:D, "Private Investment")</f>
        <v/>
      </c>
      <c r="J574">
        <f>INDEX('Input - companies list'!$1:$10000,MATCH(B574,'Input - companies list'!B:B,0),MATCH("Flow",'Input - companies list'!$1:$1,0 ))</f>
        <v/>
      </c>
      <c r="K574">
        <f>INDEX('Input - companies list'!$1:$10000,MATCH(B574,'Input - companies list'!B:B,0),MATCH("Inter-Cluster Connectivity",'Input - companies list'!$1:$1,0 ))</f>
        <v/>
      </c>
      <c r="L574" s="11">
        <f>IFERROR(PERCENTRANK(F:F,F574),0)</f>
        <v/>
      </c>
      <c r="M574" s="11">
        <f>IFERROR(1 - PERCENTRANK(G:G,G574),0)</f>
        <v/>
      </c>
      <c r="N574" s="11">
        <f>IFERROR(1 - PERCENTRANK(H:H,H574),0)</f>
        <v/>
      </c>
      <c r="O574" s="11">
        <f>IFERROR(PERCENTRANK(I:I,I574),0)</f>
        <v/>
      </c>
      <c r="P574" s="11">
        <f>IFERROR(1 - PERCENTRANK(J:J,J574),0)</f>
        <v/>
      </c>
      <c r="Q574" s="11">
        <f>IFERROR(PERCENTRANK(K:K,K574),0)</f>
        <v/>
      </c>
      <c r="R574" s="11">
        <f>L574*weight1+M574*weight2+N574*weight3+O574*weight4+P574*weight5+Q574*weight6</f>
        <v/>
      </c>
    </row>
    <row r="575" spans="1:18">
      <c r="A575" s="14">
        <f>RANK(R575,R:R)</f>
        <v/>
      </c>
      <c r="C575">
        <f>VLOOKUP(B575,'Input - companies list'!B:L,2,FALSE)</f>
        <v/>
      </c>
      <c r="D575">
        <f>VLOOKUP(B575,'Input - companies list'!B:L,11,FALSE)</f>
        <v/>
      </c>
      <c r="E575">
        <f>VLOOKUP(B575,'Input - companies list'!B:E,4,FALSE)</f>
        <v/>
      </c>
      <c r="F575" s="1">
        <f>SUMIFS('Input - target event report'!H:H,'Input - target event report'!B:B,B575,'Input - target event report'!D:D, "Private Investment")</f>
        <v/>
      </c>
      <c r="G575" s="30">
        <f>IF(I575&lt;2,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Investment"))/(I575-1))</f>
        <v/>
      </c>
      <c r="H57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5" s="30">
        <f>COUNTIFS('Input - target event report'!B:B,B575,'Input - target event report'!D:D, "Private Investment")</f>
        <v/>
      </c>
      <c r="J575">
        <f>INDEX('Input - companies list'!$1:$10000,MATCH(B575,'Input - companies list'!B:B,0),MATCH("Flow",'Input - companies list'!$1:$1,0 ))</f>
        <v/>
      </c>
      <c r="K575">
        <f>INDEX('Input - companies list'!$1:$10000,MATCH(B575,'Input - companies list'!B:B,0),MATCH("Inter-Cluster Connectivity",'Input - companies list'!$1:$1,0 ))</f>
        <v/>
      </c>
      <c r="L575" s="11">
        <f>IFERROR(PERCENTRANK(F:F,F575),0)</f>
        <v/>
      </c>
      <c r="M575" s="11">
        <f>IFERROR(1 - PERCENTRANK(G:G,G575),0)</f>
        <v/>
      </c>
      <c r="N575" s="11">
        <f>IFERROR(1 - PERCENTRANK(H:H,H575),0)</f>
        <v/>
      </c>
      <c r="O575" s="11">
        <f>IFERROR(PERCENTRANK(I:I,I575),0)</f>
        <v/>
      </c>
      <c r="P575" s="11">
        <f>IFERROR(1 - PERCENTRANK(J:J,J575),0)</f>
        <v/>
      </c>
      <c r="Q575" s="11">
        <f>IFERROR(PERCENTRANK(K:K,K575),0)</f>
        <v/>
      </c>
      <c r="R575" s="11">
        <f>L575*weight1+M575*weight2+N575*weight3+O575*weight4+P575*weight5+Q575*weight6</f>
        <v/>
      </c>
    </row>
    <row r="576" spans="1:18">
      <c r="A576" s="14">
        <f>RANK(R576,R:R)</f>
        <v/>
      </c>
      <c r="C576">
        <f>VLOOKUP(B576,'Input - companies list'!B:L,2,FALSE)</f>
        <v/>
      </c>
      <c r="D576">
        <f>VLOOKUP(B576,'Input - companies list'!B:L,11,FALSE)</f>
        <v/>
      </c>
      <c r="E576">
        <f>VLOOKUP(B576,'Input - companies list'!B:E,4,FALSE)</f>
        <v/>
      </c>
      <c r="F576" s="1">
        <f>SUMIFS('Input - target event report'!H:H,'Input - target event report'!B:B,B576,'Input - target event report'!D:D, "Private Investment")</f>
        <v/>
      </c>
      <c r="G576" s="30">
        <f>IF(I576&lt;2,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Investment"))/(I576-1))</f>
        <v/>
      </c>
      <c r="H576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6" s="30">
        <f>COUNTIFS('Input - target event report'!B:B,B576,'Input - target event report'!D:D, "Private Investment")</f>
        <v/>
      </c>
      <c r="J576">
        <f>INDEX('Input - companies list'!$1:$10000,MATCH(B576,'Input - companies list'!B:B,0),MATCH("Flow",'Input - companies list'!$1:$1,0 ))</f>
        <v/>
      </c>
      <c r="K576">
        <f>INDEX('Input - companies list'!$1:$10000,MATCH(B576,'Input - companies list'!B:B,0),MATCH("Inter-Cluster Connectivity",'Input - companies list'!$1:$1,0 ))</f>
        <v/>
      </c>
      <c r="L576" s="11">
        <f>IFERROR(PERCENTRANK(F:F,F576),0)</f>
        <v/>
      </c>
      <c r="M576" s="11">
        <f>IFERROR(1 - PERCENTRANK(G:G,G576),0)</f>
        <v/>
      </c>
      <c r="N576" s="11">
        <f>IFERROR(1 - PERCENTRANK(H:H,H576),0)</f>
        <v/>
      </c>
      <c r="O576" s="11">
        <f>IFERROR(PERCENTRANK(I:I,I576),0)</f>
        <v/>
      </c>
      <c r="P576" s="11">
        <f>IFERROR(1 - PERCENTRANK(J:J,J576),0)</f>
        <v/>
      </c>
      <c r="Q576" s="11">
        <f>IFERROR(PERCENTRANK(K:K,K576),0)</f>
        <v/>
      </c>
      <c r="R576" s="11">
        <f>L576*weight1+M576*weight2+N576*weight3+O576*weight4+P576*weight5+Q576*weight6</f>
        <v/>
      </c>
    </row>
    <row r="577" spans="1:18">
      <c r="A577" s="14">
        <f>RANK(R577,R:R)</f>
        <v/>
      </c>
      <c r="C577">
        <f>VLOOKUP(B577,'Input - companies list'!B:L,2,FALSE)</f>
        <v/>
      </c>
      <c r="D577">
        <f>VLOOKUP(B577,'Input - companies list'!B:L,11,FALSE)</f>
        <v/>
      </c>
      <c r="E577">
        <f>VLOOKUP(B577,'Input - companies list'!B:E,4,FALSE)</f>
        <v/>
      </c>
      <c r="F577" s="1">
        <f>SUMIFS('Input - target event report'!H:H,'Input - target event report'!B:B,B577,'Input - target event report'!D:D, "Private Investment")</f>
        <v/>
      </c>
      <c r="G577" s="30">
        <f>IF(I577&lt;2,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Investment"))/(I577-1))</f>
        <v/>
      </c>
      <c r="H577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7" s="30">
        <f>COUNTIFS('Input - target event report'!B:B,B577,'Input - target event report'!D:D, "Private Investment")</f>
        <v/>
      </c>
      <c r="J577">
        <f>INDEX('Input - companies list'!$1:$10000,MATCH(B577,'Input - companies list'!B:B,0),MATCH("Flow",'Input - companies list'!$1:$1,0 ))</f>
        <v/>
      </c>
      <c r="K577">
        <f>INDEX('Input - companies list'!$1:$10000,MATCH(B577,'Input - companies list'!B:B,0),MATCH("Inter-Cluster Connectivity",'Input - companies list'!$1:$1,0 ))</f>
        <v/>
      </c>
      <c r="L577" s="11">
        <f>IFERROR(PERCENTRANK(F:F,F577),0)</f>
        <v/>
      </c>
      <c r="M577" s="11">
        <f>IFERROR(1 - PERCENTRANK(G:G,G577),0)</f>
        <v/>
      </c>
      <c r="N577" s="11">
        <f>IFERROR(1 - PERCENTRANK(H:H,H577),0)</f>
        <v/>
      </c>
      <c r="O577" s="11">
        <f>IFERROR(PERCENTRANK(I:I,I577),0)</f>
        <v/>
      </c>
      <c r="P577" s="11">
        <f>IFERROR(1 - PERCENTRANK(J:J,J577),0)</f>
        <v/>
      </c>
      <c r="Q577" s="11">
        <f>IFERROR(PERCENTRANK(K:K,K577),0)</f>
        <v/>
      </c>
      <c r="R577" s="11">
        <f>L577*weight1+M577*weight2+N577*weight3+O577*weight4+P577*weight5+Q577*weight6</f>
        <v/>
      </c>
    </row>
    <row r="578" spans="1:18">
      <c r="A578" s="14">
        <f>RANK(R578,R:R)</f>
        <v/>
      </c>
      <c r="C578">
        <f>VLOOKUP(B578,'Input - companies list'!B:L,2,FALSE)</f>
        <v/>
      </c>
      <c r="D578">
        <f>VLOOKUP(B578,'Input - companies list'!B:L,11,FALSE)</f>
        <v/>
      </c>
      <c r="E578">
        <f>VLOOKUP(B578,'Input - companies list'!B:E,4,FALSE)</f>
        <v/>
      </c>
      <c r="F578" s="1">
        <f>SUMIFS('Input - target event report'!H:H,'Input - target event report'!B:B,B578,'Input - target event report'!D:D, "Private Investment")</f>
        <v/>
      </c>
      <c r="G578" s="30">
        <f>IF(I578&lt;2,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Investment"))/(I578-1))</f>
        <v/>
      </c>
      <c r="H578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8" s="30">
        <f>COUNTIFS('Input - target event report'!B:B,B578,'Input - target event report'!D:D, "Private Investment")</f>
        <v/>
      </c>
      <c r="J578">
        <f>INDEX('Input - companies list'!$1:$10000,MATCH(B578,'Input - companies list'!B:B,0),MATCH("Flow",'Input - companies list'!$1:$1,0 ))</f>
        <v/>
      </c>
      <c r="K578">
        <f>INDEX('Input - companies list'!$1:$10000,MATCH(B578,'Input - companies list'!B:B,0),MATCH("Inter-Cluster Connectivity",'Input - companies list'!$1:$1,0 ))</f>
        <v/>
      </c>
      <c r="L578" s="11">
        <f>IFERROR(PERCENTRANK(F:F,F578),0)</f>
        <v/>
      </c>
      <c r="M578" s="11">
        <f>IFERROR(1 - PERCENTRANK(G:G,G578),0)</f>
        <v/>
      </c>
      <c r="N578" s="11">
        <f>IFERROR(1 - PERCENTRANK(H:H,H578),0)</f>
        <v/>
      </c>
      <c r="O578" s="11">
        <f>IFERROR(PERCENTRANK(I:I,I578),0)</f>
        <v/>
      </c>
      <c r="P578" s="11">
        <f>IFERROR(1 - PERCENTRANK(J:J,J578),0)</f>
        <v/>
      </c>
      <c r="Q578" s="11">
        <f>IFERROR(PERCENTRANK(K:K,K578),0)</f>
        <v/>
      </c>
      <c r="R578" s="11">
        <f>L578*weight1+M578*weight2+N578*weight3+O578*weight4+P578*weight5+Q578*weight6</f>
        <v/>
      </c>
    </row>
    <row r="579" spans="1:18">
      <c r="A579" s="14">
        <f>RANK(R579,R:R)</f>
        <v/>
      </c>
      <c r="C579">
        <f>VLOOKUP(B579,'Input - companies list'!B:L,2,FALSE)</f>
        <v/>
      </c>
      <c r="D579">
        <f>VLOOKUP(B579,'Input - companies list'!B:L,11,FALSE)</f>
        <v/>
      </c>
      <c r="E579">
        <f>VLOOKUP(B579,'Input - companies list'!B:E,4,FALSE)</f>
        <v/>
      </c>
      <c r="F579" s="1">
        <f>SUMIFS('Input - target event report'!H:H,'Input - target event report'!B:B,B579,'Input - target event report'!D:D, "Private Investment")</f>
        <v/>
      </c>
      <c r="G579" s="30">
        <f>IF(I579&lt;2,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Investment"))/(I579-1))</f>
        <v/>
      </c>
      <c r="H579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79" s="30">
        <f>COUNTIFS('Input - target event report'!B:B,B579,'Input - target event report'!D:D, "Private Investment")</f>
        <v/>
      </c>
      <c r="J579">
        <f>INDEX('Input - companies list'!$1:$10000,MATCH(B579,'Input - companies list'!B:B,0),MATCH("Flow",'Input - companies list'!$1:$1,0 ))</f>
        <v/>
      </c>
      <c r="K579">
        <f>INDEX('Input - companies list'!$1:$10000,MATCH(B579,'Input - companies list'!B:B,0),MATCH("Inter-Cluster Connectivity",'Input - companies list'!$1:$1,0 ))</f>
        <v/>
      </c>
      <c r="L579" s="11">
        <f>IFERROR(PERCENTRANK(F:F,F579),0)</f>
        <v/>
      </c>
      <c r="M579" s="11">
        <f>IFERROR(1 - PERCENTRANK(G:G,G579),0)</f>
        <v/>
      </c>
      <c r="N579" s="11">
        <f>IFERROR(1 - PERCENTRANK(H:H,H579),0)</f>
        <v/>
      </c>
      <c r="O579" s="11">
        <f>IFERROR(PERCENTRANK(I:I,I579),0)</f>
        <v/>
      </c>
      <c r="P579" s="11">
        <f>IFERROR(1 - PERCENTRANK(J:J,J579),0)</f>
        <v/>
      </c>
      <c r="Q579" s="11">
        <f>IFERROR(PERCENTRANK(K:K,K579),0)</f>
        <v/>
      </c>
      <c r="R579" s="11">
        <f>L579*weight1+M579*weight2+N579*weight3+O579*weight4+P579*weight5+Q579*weight6</f>
        <v/>
      </c>
    </row>
    <row r="580" spans="1:18">
      <c r="A580" s="14">
        <f>RANK(R580,R:R)</f>
        <v/>
      </c>
      <c r="C580">
        <f>VLOOKUP(B580,'Input - companies list'!B:L,2,FALSE)</f>
        <v/>
      </c>
      <c r="D580">
        <f>VLOOKUP(B580,'Input - companies list'!B:L,11,FALSE)</f>
        <v/>
      </c>
      <c r="E580">
        <f>VLOOKUP(B580,'Input - companies list'!B:E,4,FALSE)</f>
        <v/>
      </c>
      <c r="F580" s="1">
        <f>SUMIFS('Input - target event report'!H:H,'Input - target event report'!B:B,B580,'Input - target event report'!D:D, "Private Investment")</f>
        <v/>
      </c>
      <c r="G580" s="30">
        <f>IF(I580&lt;2,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Investment"))/(I580-1))</f>
        <v/>
      </c>
      <c r="H580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80" s="30">
        <f>COUNTIFS('Input - target event report'!B:B,B580,'Input - target event report'!D:D, "Private Investment")</f>
        <v/>
      </c>
      <c r="J580">
        <f>INDEX('Input - companies list'!$1:$10000,MATCH(B580,'Input - companies list'!B:B,0),MATCH("Flow",'Input - companies list'!$1:$1,0 ))</f>
        <v/>
      </c>
      <c r="K580">
        <f>INDEX('Input - companies list'!$1:$10000,MATCH(B580,'Input - companies list'!B:B,0),MATCH("Inter-Cluster Connectivity",'Input - companies list'!$1:$1,0 ))</f>
        <v/>
      </c>
      <c r="L580" s="11">
        <f>IFERROR(PERCENTRANK(F:F,F580),0)</f>
        <v/>
      </c>
      <c r="M580" s="11">
        <f>IFERROR(1 - PERCENTRANK(G:G,G580),0)</f>
        <v/>
      </c>
      <c r="N580" s="11">
        <f>IFERROR(1 - PERCENTRANK(H:H,H580),0)</f>
        <v/>
      </c>
      <c r="O580" s="11">
        <f>IFERROR(PERCENTRANK(I:I,I580),0)</f>
        <v/>
      </c>
      <c r="P580" s="11">
        <f>IFERROR(1 - PERCENTRANK(J:J,J580),0)</f>
        <v/>
      </c>
      <c r="Q580" s="11">
        <f>IFERROR(PERCENTRANK(K:K,K580),0)</f>
        <v/>
      </c>
      <c r="R580" s="11">
        <f>L580*weight1+M580*weight2+N580*weight3+O580*weight4+P580*weight5+Q580*weight6</f>
        <v/>
      </c>
    </row>
    <row r="581" spans="1:18">
      <c r="A581" s="14">
        <f>RANK(R581,R:R)</f>
        <v/>
      </c>
      <c r="C581">
        <f>VLOOKUP(B581,'Input - companies list'!B:L,2,FALSE)</f>
        <v/>
      </c>
      <c r="D581">
        <f>VLOOKUP(B581,'Input - companies list'!B:L,11,FALSE)</f>
        <v/>
      </c>
      <c r="E581">
        <f>VLOOKUP(B581,'Input - companies list'!B:E,4,FALSE)</f>
        <v/>
      </c>
      <c r="F581" s="1">
        <f>SUMIFS('Input - target event report'!H:H,'Input - target event report'!B:B,B581,'Input - target event report'!D:D, "Private Investment")</f>
        <v/>
      </c>
      <c r="G581" s="30">
        <f>IF(I581&lt;2,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Investment"))/(I581-1))</f>
        <v/>
      </c>
      <c r="H581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81" s="30">
        <f>COUNTIFS('Input - target event report'!B:B,B581,'Input - target event report'!D:D, "Private Investment")</f>
        <v/>
      </c>
      <c r="J581">
        <f>INDEX('Input - companies list'!$1:$10000,MATCH(B581,'Input - companies list'!B:B,0),MATCH("Flow",'Input - companies list'!$1:$1,0 ))</f>
        <v/>
      </c>
      <c r="K581">
        <f>INDEX('Input - companies list'!$1:$10000,MATCH(B581,'Input - companies list'!B:B,0),MATCH("Inter-Cluster Connectivity",'Input - companies list'!$1:$1,0 ))</f>
        <v/>
      </c>
      <c r="L581" s="11">
        <f>IFERROR(PERCENTRANK(F:F,F581),0)</f>
        <v/>
      </c>
      <c r="M581" s="11">
        <f>IFERROR(1 - PERCENTRANK(G:G,G581),0)</f>
        <v/>
      </c>
      <c r="N581" s="11">
        <f>IFERROR(1 - PERCENTRANK(H:H,H581),0)</f>
        <v/>
      </c>
      <c r="O581" s="11">
        <f>IFERROR(PERCENTRANK(I:I,I581),0)</f>
        <v/>
      </c>
      <c r="P581" s="11">
        <f>IFERROR(1 - PERCENTRANK(J:J,J581),0)</f>
        <v/>
      </c>
      <c r="Q581" s="11">
        <f>IFERROR(PERCENTRANK(K:K,K581),0)</f>
        <v/>
      </c>
      <c r="R581" s="11">
        <f>L581*weight1+M581*weight2+N581*weight3+O581*weight4+P581*weight5+Q581*weight6</f>
        <v/>
      </c>
    </row>
    <row r="582" spans="1:18">
      <c r="A582" s="14">
        <f>RANK(R582,R:R)</f>
        <v/>
      </c>
      <c r="C582">
        <f>VLOOKUP(B582,'Input - companies list'!B:L,2,FALSE)</f>
        <v/>
      </c>
      <c r="D582">
        <f>VLOOKUP(B582,'Input - companies list'!B:L,11,FALSE)</f>
        <v/>
      </c>
      <c r="E582">
        <f>VLOOKUP(B582,'Input - companies list'!B:E,4,FALSE)</f>
        <v/>
      </c>
      <c r="F582" s="1">
        <f>SUMIFS('Input - target event report'!H:H,'Input - target event report'!B:B,B582,'Input - target event report'!D:D, "Private Investment")</f>
        <v/>
      </c>
      <c r="G582" s="30">
        <f>IF(I582&lt;2,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Investment"))/(I582-1))</f>
        <v/>
      </c>
      <c r="H582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82" s="30">
        <f>COUNTIFS('Input - target event report'!B:B,B582,'Input - target event report'!D:D, "Private Investment")</f>
        <v/>
      </c>
      <c r="J582">
        <f>INDEX('Input - companies list'!$1:$10000,MATCH(B582,'Input - companies list'!B:B,0),MATCH("Flow",'Input - companies list'!$1:$1,0 ))</f>
        <v/>
      </c>
      <c r="K582">
        <f>INDEX('Input - companies list'!$1:$10000,MATCH(B582,'Input - companies list'!B:B,0),MATCH("Inter-Cluster Connectivity",'Input - companies list'!$1:$1,0 ))</f>
        <v/>
      </c>
      <c r="L582" s="11">
        <f>IFERROR(PERCENTRANK(F:F,F582),0)</f>
        <v/>
      </c>
      <c r="M582" s="11">
        <f>IFERROR(1 - PERCENTRANK(G:G,G582),0)</f>
        <v/>
      </c>
      <c r="N582" s="11">
        <f>IFERROR(1 - PERCENTRANK(H:H,H582),0)</f>
        <v/>
      </c>
      <c r="O582" s="11">
        <f>IFERROR(PERCENTRANK(I:I,I582),0)</f>
        <v/>
      </c>
      <c r="P582" s="11">
        <f>IFERROR(1 - PERCENTRANK(J:J,J582),0)</f>
        <v/>
      </c>
      <c r="Q582" s="11">
        <f>IFERROR(PERCENTRANK(K:K,K582),0)</f>
        <v/>
      </c>
      <c r="R582" s="11">
        <f>L582*weight1+M582*weight2+N582*weight3+O582*weight4+P582*weight5+Q582*weight6</f>
        <v/>
      </c>
    </row>
    <row r="583" spans="1:18">
      <c r="A583" s="14">
        <f>RANK(R583,R:R)</f>
        <v/>
      </c>
      <c r="C583">
        <f>VLOOKUP(B583,'Input - companies list'!B:L,2,FALSE)</f>
        <v/>
      </c>
      <c r="D583">
        <f>VLOOKUP(B583,'Input - companies list'!B:L,11,FALSE)</f>
        <v/>
      </c>
      <c r="E583">
        <f>VLOOKUP(B583,'Input - companies list'!B:E,4,FALSE)</f>
        <v/>
      </c>
      <c r="F583" s="1">
        <f>SUMIFS('Input - target event report'!H:H,'Input - target event report'!B:B,B583,'Input - target event report'!D:D, "Private Investment")</f>
        <v/>
      </c>
      <c r="G583" s="30">
        <f>IF(I583&lt;2,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Investment"))/(I583-1))</f>
        <v/>
      </c>
      <c r="H583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83" s="30">
        <f>COUNTIFS('Input - target event report'!B:B,B583,'Input - target event report'!D:D, "Private Investment")</f>
        <v/>
      </c>
      <c r="J583">
        <f>INDEX('Input - companies list'!$1:$10000,MATCH(B583,'Input - companies list'!B:B,0),MATCH("Flow",'Input - companies list'!$1:$1,0 ))</f>
        <v/>
      </c>
      <c r="K583">
        <f>INDEX('Input - companies list'!$1:$10000,MATCH(B583,'Input - companies list'!B:B,0),MATCH("Inter-Cluster Connectivity",'Input - companies list'!$1:$1,0 ))</f>
        <v/>
      </c>
      <c r="L583" s="11">
        <f>IFERROR(PERCENTRANK(F:F,F583),0)</f>
        <v/>
      </c>
      <c r="M583" s="11">
        <f>IFERROR(1 - PERCENTRANK(G:G,G583),0)</f>
        <v/>
      </c>
      <c r="N583" s="11">
        <f>IFERROR(1 - PERCENTRANK(H:H,H583),0)</f>
        <v/>
      </c>
      <c r="O583" s="11">
        <f>IFERROR(PERCENTRANK(I:I,I583),0)</f>
        <v/>
      </c>
      <c r="P583" s="11">
        <f>IFERROR(1 - PERCENTRANK(J:J,J583),0)</f>
        <v/>
      </c>
      <c r="Q583" s="11">
        <f>IFERROR(PERCENTRANK(K:K,K583),0)</f>
        <v/>
      </c>
      <c r="R583" s="11">
        <f>L583*weight1+M583*weight2+N583*weight3+O583*weight4+P583*weight5+Q583*weight6</f>
        <v/>
      </c>
    </row>
    <row r="584" spans="1:18">
      <c r="A584" s="14">
        <f>RANK(R584,R:R)</f>
        <v/>
      </c>
      <c r="C584">
        <f>VLOOKUP(B584,'Input - companies list'!B:L,2,FALSE)</f>
        <v/>
      </c>
      <c r="D584">
        <f>VLOOKUP(B584,'Input - companies list'!B:L,11,FALSE)</f>
        <v/>
      </c>
      <c r="E584">
        <f>VLOOKUP(B584,'Input - companies list'!B:E,4,FALSE)</f>
        <v/>
      </c>
      <c r="F584" s="1">
        <f>SUMIFS('Input - target event report'!H:H,'Input - target event report'!B:B,B584,'Input - target event report'!D:D, "Private Investment")</f>
        <v/>
      </c>
      <c r="G584" s="30">
        <f>IF(I584&lt;2,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Investment"))/(I584-1))</f>
        <v/>
      </c>
      <c r="H584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84" s="30">
        <f>COUNTIFS('Input - target event report'!B:B,B584,'Input - target event report'!D:D, "Private Investment")</f>
        <v/>
      </c>
      <c r="J584">
        <f>INDEX('Input - companies list'!$1:$10000,MATCH(B584,'Input - companies list'!B:B,0),MATCH("Flow",'Input - companies list'!$1:$1,0 ))</f>
        <v/>
      </c>
      <c r="K584">
        <f>INDEX('Input - companies list'!$1:$10000,MATCH(B584,'Input - companies list'!B:B,0),MATCH("Inter-Cluster Connectivity",'Input - companies list'!$1:$1,0 ))</f>
        <v/>
      </c>
      <c r="L584" s="11">
        <f>IFERROR(PERCENTRANK(F:F,F584),0)</f>
        <v/>
      </c>
      <c r="M584" s="11">
        <f>IFERROR(1 - PERCENTRANK(G:G,G584),0)</f>
        <v/>
      </c>
      <c r="N584" s="11">
        <f>IFERROR(1 - PERCENTRANK(H:H,H584),0)</f>
        <v/>
      </c>
      <c r="O584" s="11">
        <f>IFERROR(PERCENTRANK(I:I,I584),0)</f>
        <v/>
      </c>
      <c r="P584" s="11">
        <f>IFERROR(1 - PERCENTRANK(J:J,J584),0)</f>
        <v/>
      </c>
      <c r="Q584" s="11">
        <f>IFERROR(PERCENTRANK(K:K,K584),0)</f>
        <v/>
      </c>
      <c r="R584" s="11">
        <f>L584*weight1+M584*weight2+N584*weight3+O584*weight4+P584*weight5+Q584*weight6</f>
        <v/>
      </c>
    </row>
    <row r="585" spans="1:18">
      <c r="A585" s="14">
        <f>RANK(R585,R:R)</f>
        <v/>
      </c>
      <c r="C585">
        <f>VLOOKUP(B585,'Input - companies list'!B:L,2,FALSE)</f>
        <v/>
      </c>
      <c r="D585">
        <f>VLOOKUP(B585,'Input - companies list'!B:L,11,FALSE)</f>
        <v/>
      </c>
      <c r="E585">
        <f>VLOOKUP(B585,'Input - companies list'!B:E,4,FALSE)</f>
        <v/>
      </c>
      <c r="F585" s="1">
        <f>SUMIFS('Input - target event report'!H:H,'Input - target event report'!B:B,B585,'Input - target event report'!D:D, "Private Investment")</f>
        <v/>
      </c>
      <c r="G585" s="30">
        <f>IF(I585&lt;2, "N/A", (_xlfn.MAXIFS('Input - target event report'!E:E,'Input - target event report'!B:B,B:B,'Input - target event report'!D:D,"Private Investment")-_xlfn.MINIFS('Input - target event report'!E:E,'Input - target event report'!B:B,B:B,'Input - target event report'!D:D,"Private Investment"))/(I585-1))</f>
        <v/>
      </c>
      <c r="H585" s="30">
        <f>IF(_xlfn.MAXIFS('Input - target event report'!E:E,'Input - target event report'!B:B,B:B,'Input - target event report'!D:D,"Private Investment") = 0, "N/A", TODAY() - _xlfn.MAXIFS('Input - target event report'!E:E,'Input - target event report'!B:B,B:B,'Input - target event report'!D:D,"Private Investment"))</f>
        <v/>
      </c>
      <c r="I585" s="30">
        <f>COUNTIFS('Input - target event report'!B:B,B585,'Input - target event report'!D:D, "Private Investment")</f>
        <v/>
      </c>
      <c r="J585">
        <f>INDEX('Input - companies list'!$1:$10000,MATCH(B585,'Input - companies list'!B:B,0),MATCH("Flow",'Input - companies list'!$1:$1,0 ))</f>
        <v/>
      </c>
      <c r="K585">
        <f>INDEX('Input - companies list'!$1:$10000,MATCH(B585,'Input - companies list'!B:B,0),MATCH("Inter-Cluster Connectivity",'Input - companies list'!$1:$1,0 ))</f>
        <v/>
      </c>
      <c r="L585" s="11">
        <f>IFERROR(PERCENTRANK(F:F,F585),0)</f>
        <v/>
      </c>
      <c r="M585" s="11">
        <f>IFERROR(1 - PERCENTRANK(G:G,G585),0)</f>
        <v/>
      </c>
      <c r="N585" s="11">
        <f>IFERROR(1 - PERCENTRANK(H:H,H585),0)</f>
        <v/>
      </c>
      <c r="O585" s="11">
        <f>IFERROR(PERCENTRANK(I:I,I585),0)</f>
        <v/>
      </c>
      <c r="P585" s="11">
        <f>IFERROR(1 - PERCENTRANK(J:J,J585),0)</f>
        <v/>
      </c>
      <c r="Q585" s="11">
        <f>IFERROR(PERCENTRANK(K:K,K585),0)</f>
        <v/>
      </c>
      <c r="R585" s="11">
        <f>L585*weight1+M585*weight2+N585*weight3+O585*weight4+P585*weight5+Q585*weight6</f>
        <v/>
      </c>
    </row>
    <row r="588" spans="1:18">
      <c r="G588" s="30" t="n"/>
      <c r="H588" s="30" t="n"/>
    </row>
    <row r="589" spans="1:18">
      <c r="G589" s="30" t="n"/>
      <c r="H589" s="30" t="n"/>
    </row>
    <row r="590" spans="1:18">
      <c r="G590" s="31" t="n"/>
      <c r="H590" s="31" t="n"/>
    </row>
    <row r="591" spans="1:18">
      <c r="G591" s="30" t="n"/>
      <c r="H591" s="30" t="n"/>
    </row>
    <row r="592" spans="1:18">
      <c r="G592" s="30" t="n"/>
      <c r="H592" s="30" t="n"/>
    </row>
    <row r="593" spans="1:18">
      <c r="G593" s="30" t="n"/>
      <c r="H593" s="30" t="n"/>
    </row>
  </sheetData>
  <autoFilter ref="A2:R2">
    <sortState ref="A3:R585">
      <sortCondition descending="1" ref="A2:A585"/>
    </sortState>
  </autoFilter>
  <mergeCells count="2">
    <mergeCell ref="F1:K1"/>
    <mergeCell ref="L1:R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enableFormatConditionsCalculation="0">
    <tabColor theme="4"/>
    <outlinePr summaryBelow="1" summaryRight="1"/>
    <pageSetUpPr/>
  </sheetPr>
  <dimension ref="A1:B7"/>
  <sheetViews>
    <sheetView workbookViewId="0">
      <selection activeCell="B7" sqref="B7"/>
    </sheetView>
  </sheetViews>
  <sheetFormatPr baseColWidth="10" defaultRowHeight="16" outlineLevelCol="0"/>
  <cols>
    <col bestFit="1" customWidth="1" max="1" min="1" style="26" width="36.33203125"/>
  </cols>
  <sheetData>
    <row r="1" spans="1:2">
      <c r="A1" s="18" t="s">
        <v>57</v>
      </c>
      <c r="B1" s="18" t="s">
        <v>58</v>
      </c>
    </row>
    <row r="2" spans="1:2">
      <c r="A2" s="19" t="s">
        <v>59</v>
      </c>
      <c r="B2" s="19" t="n">
        <v>0.3</v>
      </c>
    </row>
    <row r="3" spans="1:2">
      <c r="A3" s="19" t="s">
        <v>60</v>
      </c>
      <c r="B3" s="19" t="n">
        <v>0.25</v>
      </c>
    </row>
    <row r="4" spans="1:2">
      <c r="A4" s="19" t="s">
        <v>62</v>
      </c>
      <c r="B4" s="19" t="n">
        <v>0.25</v>
      </c>
    </row>
    <row r="5" spans="1:2">
      <c r="A5" s="19" t="s">
        <v>63</v>
      </c>
      <c r="B5" s="19" t="n">
        <v>0.1</v>
      </c>
    </row>
    <row r="6" spans="1:2">
      <c r="A6" s="19" t="s">
        <v>64</v>
      </c>
      <c r="B6" s="19" t="n">
        <v>0.1</v>
      </c>
    </row>
    <row r="7" spans="1:2">
      <c r="A7" s="20" t="s">
        <v>65</v>
      </c>
      <c r="B7" s="20">
        <f>SUM(B2:B6)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 enableFormatConditionsCalculation="0">
    <tabColor theme="6" tint="-0.249977111117893"/>
    <outlinePr summaryBelow="1" summaryRight="1"/>
    <pageSetUpPr/>
  </sheetPr>
  <dimension ref="A1:M15"/>
  <sheetViews>
    <sheetView workbookViewId="0">
      <pane activePane="bottomRight" state="frozen" topLeftCell="C9" xSplit="2" ySplit="2"/>
      <selection activeCell="C1" pane="topRight" sqref="C1"/>
      <selection activeCell="A3" pane="bottomLeft" sqref="A3"/>
      <selection activeCell="F17" pane="bottomRight" sqref="F17"/>
    </sheetView>
  </sheetViews>
  <sheetFormatPr baseColWidth="10" defaultRowHeight="16" outlineLevelCol="0"/>
  <cols>
    <col customWidth="1" max="1" min="1" style="17" width="10.83203125"/>
    <col customWidth="1" max="2" min="2" style="26" width="35.83203125"/>
    <col customWidth="1" max="3" min="3" style="1" width="18.5"/>
    <col customWidth="1" max="5" min="4" style="30" width="18.5"/>
    <col customWidth="1" max="6" min="6" style="26" width="15.5"/>
    <col customWidth="1" max="7" min="7" style="26" width="17.6640625"/>
    <col customWidth="1" max="13" min="8" style="11" width="18.5"/>
  </cols>
  <sheetData>
    <row r="1" spans="1:13">
      <c r="C1" s="27" t="s">
        <v>66</v>
      </c>
      <c r="H1" s="28" t="s">
        <v>67</v>
      </c>
    </row>
    <row customFormat="1" customHeight="1" ht="64" r="2" s="4" spans="1:13">
      <c r="A2" s="12" t="s">
        <v>68</v>
      </c>
      <c r="B2" s="9" t="s">
        <v>70</v>
      </c>
      <c r="C2" s="9" t="s">
        <v>59</v>
      </c>
      <c r="D2" s="9" t="s">
        <v>60</v>
      </c>
      <c r="E2" s="9" t="s">
        <v>62</v>
      </c>
      <c r="F2" s="9" t="s">
        <v>63</v>
      </c>
      <c r="G2" s="9" t="s">
        <v>64</v>
      </c>
      <c r="H2" s="10" t="s">
        <v>59</v>
      </c>
      <c r="I2" s="10" t="s">
        <v>60</v>
      </c>
      <c r="J2" s="10" t="s">
        <v>62</v>
      </c>
      <c r="K2" s="10" t="s">
        <v>63</v>
      </c>
      <c r="L2" s="10" t="s">
        <v>64</v>
      </c>
      <c r="M2" s="10" t="s">
        <v>69</v>
      </c>
    </row>
    <row r="3" spans="1:13">
      <c r="A3" s="14">
        <f>RANK(M3,M:M)</f>
        <v/>
      </c>
      <c r="C3" s="1">
        <f>SUMIFS('Input - target event report'!H:H,'Input - target event report'!L:L,B3,'Input - target event report'!D:D, "Private Investment")</f>
        <v/>
      </c>
      <c r="D3" s="30">
        <f>IF(E3&lt;2,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Investment"))/(E3-1))</f>
        <v/>
      </c>
      <c r="E3" s="30">
        <f>COUNTIFS('Input - target event report'!L:L,B3,'Input - target event report'!D:D, "Private Investment")</f>
        <v/>
      </c>
      <c r="F3">
        <f>AVERAGEIF(INDEX('Input - companies list'!$A:$BG, 0, MATCH("Clusters 0",'Input - companies list'!$A$1:$BG$1, 0)),'Output - Cluster ranking'!B3,INDEX('Input - companies list'!$A:$BG, 0, MATCH("Flow",'Input - companies list'!$A$1:$BG$1, 0)))</f>
        <v/>
      </c>
      <c r="G3">
        <f>AVERAGEIF(INDEX('Input - companies list'!$A:$BG, 0, MATCH("Clusters 0",'Input - companies list'!$A$1:$BG$1, 0)),'Output - Cluster ranking'!B3,INDEX('Input - companies list'!$A:$BG, 0, MATCH("Inter-Cluster Connectivity",'Input - companies list'!$A$1:$BG$1, 0)))</f>
        <v/>
      </c>
      <c r="H3" s="11">
        <f>IFERROR(PERCENTRANK(C:C,C3),0)</f>
        <v/>
      </c>
      <c r="I3" s="11">
        <f>IFERROR(1 - PERCENTRANK(D:D,D3),0)</f>
        <v/>
      </c>
      <c r="J3" s="11">
        <f>IFERROR(PERCENTRANK(E:E,E3),0)</f>
        <v/>
      </c>
      <c r="K3" s="11">
        <f>IFERROR(1 - PERCENTRANK(F:F,F3),0)</f>
        <v/>
      </c>
      <c r="L3" s="11">
        <f>IFERROR(PERCENTRANK(G:G,G3),0)</f>
        <v/>
      </c>
      <c r="M3" s="11">
        <f>H3*weightA+I3*weightB+J3*weightC+K3*weightD+L3*weightE</f>
        <v/>
      </c>
    </row>
    <row r="4" spans="1:13">
      <c r="A4" s="14">
        <f>RANK(M4,M:M)</f>
        <v/>
      </c>
      <c r="C4" s="1">
        <f>SUMIFS('Input - target event report'!H:H,'Input - target event report'!L:L,B4,'Input - target event report'!D:D, "Private Investment")</f>
        <v/>
      </c>
      <c r="D4" s="30">
        <f>IF(E4&lt;2,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Investment"))/(E4-1))</f>
        <v/>
      </c>
      <c r="E4" s="30">
        <f>COUNTIFS('Input - target event report'!L:L,B4,'Input - target event report'!D:D, "Private Investment")</f>
        <v/>
      </c>
      <c r="F4">
        <f>AVERAGEIF(INDEX('Input - companies list'!$A:$BG, 0, MATCH("Clusters 0",'Input - companies list'!$A$1:$BG$1, 0)),'Output - Cluster ranking'!B4,INDEX('Input - companies list'!$A:$BG, 0, MATCH("Flow",'Input - companies list'!$A$1:$BG$1, 0)))</f>
        <v/>
      </c>
      <c r="G4">
        <f>AVERAGEIF(INDEX('Input - companies list'!$A:$BG, 0, MATCH("Clusters 0",'Input - companies list'!$A$1:$BG$1, 0)),'Output - Cluster ranking'!B4,INDEX('Input - companies list'!$A:$BG, 0, MATCH("Inter-Cluster Connectivity",'Input - companies list'!$A$1:$BG$1, 0)))</f>
        <v/>
      </c>
      <c r="H4" s="11">
        <f>IFERROR(PERCENTRANK(C:C,C4),0)</f>
        <v/>
      </c>
      <c r="I4" s="11">
        <f>IFERROR(1 - PERCENTRANK(D:D,D4),0)</f>
        <v/>
      </c>
      <c r="J4" s="11">
        <f>IFERROR(PERCENTRANK(E:E,E4),0)</f>
        <v/>
      </c>
      <c r="K4" s="11">
        <f>IFERROR(1 - PERCENTRANK(F:F,F4),0)</f>
        <v/>
      </c>
      <c r="L4" s="11">
        <f>IFERROR(PERCENTRANK(G:G,G4),0)</f>
        <v/>
      </c>
      <c r="M4" s="11">
        <f>H4*weightA+I4*weightB+J4*weightC+K4*weightD+L4*weightE</f>
        <v/>
      </c>
    </row>
    <row r="5" spans="1:13">
      <c r="A5" s="14">
        <f>RANK(M5,M:M)</f>
        <v/>
      </c>
      <c r="C5" s="1">
        <f>SUMIFS('Input - target event report'!H:H,'Input - target event report'!L:L,B5,'Input - target event report'!D:D, "Private Investment")</f>
        <v/>
      </c>
      <c r="D5" s="30">
        <f>IF(E5&lt;2,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Investment"))/(E5-1))</f>
        <v/>
      </c>
      <c r="E5" s="30">
        <f>COUNTIFS('Input - target event report'!L:L,B5,'Input - target event report'!D:D, "Private Investment")</f>
        <v/>
      </c>
      <c r="F5">
        <f>AVERAGEIF(INDEX('Input - companies list'!$A:$BG, 0, MATCH("Clusters 0",'Input - companies list'!$A$1:$BG$1, 0)),'Output - Cluster ranking'!B5,INDEX('Input - companies list'!$A:$BG, 0, MATCH("Flow",'Input - companies list'!$A$1:$BG$1, 0)))</f>
        <v/>
      </c>
      <c r="G5">
        <f>AVERAGEIF(INDEX('Input - companies list'!$A:$BG, 0, MATCH("Clusters 0",'Input - companies list'!$A$1:$BG$1, 0)),'Output - Cluster ranking'!B5,INDEX('Input - companies list'!$A:$BG, 0, MATCH("Inter-Cluster Connectivity",'Input - companies list'!$A$1:$BG$1, 0)))</f>
        <v/>
      </c>
      <c r="H5" s="11">
        <f>IFERROR(PERCENTRANK(C:C,C5),0)</f>
        <v/>
      </c>
      <c r="I5" s="11">
        <f>IFERROR(1 - PERCENTRANK(D:D,D5),0)</f>
        <v/>
      </c>
      <c r="J5" s="11">
        <f>IFERROR(PERCENTRANK(E:E,E5),0)</f>
        <v/>
      </c>
      <c r="K5" s="11">
        <f>IFERROR(1 - PERCENTRANK(F:F,F5),0)</f>
        <v/>
      </c>
      <c r="L5" s="11">
        <f>IFERROR(PERCENTRANK(G:G,G5),0)</f>
        <v/>
      </c>
      <c r="M5" s="11">
        <f>H5*weightA+I5*weightB+J5*weightC+K5*weightD+L5*weightE</f>
        <v/>
      </c>
    </row>
    <row r="6" spans="1:13">
      <c r="A6" s="14">
        <f>RANK(M6,M:M)</f>
        <v/>
      </c>
      <c r="C6" s="1">
        <f>SUMIFS('Input - target event report'!H:H,'Input - target event report'!L:L,B6,'Input - target event report'!D:D, "Private Investment")</f>
        <v/>
      </c>
      <c r="D6" s="30">
        <f>IF(E6&lt;2,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Investment"))/(E6-1))</f>
        <v/>
      </c>
      <c r="E6" s="30">
        <f>COUNTIFS('Input - target event report'!L:L,B6,'Input - target event report'!D:D, "Private Investment")</f>
        <v/>
      </c>
      <c r="F6">
        <f>AVERAGEIF(INDEX('Input - companies list'!$A:$BG, 0, MATCH("Clusters 0",'Input - companies list'!$A$1:$BG$1, 0)),'Output - Cluster ranking'!B6,INDEX('Input - companies list'!$A:$BG, 0, MATCH("Flow",'Input - companies list'!$A$1:$BG$1, 0)))</f>
        <v/>
      </c>
      <c r="G6">
        <f>AVERAGEIF(INDEX('Input - companies list'!$A:$BG, 0, MATCH("Clusters 0",'Input - companies list'!$A$1:$BG$1, 0)),'Output - Cluster ranking'!B6,INDEX('Input - companies list'!$A:$BG, 0, MATCH("Inter-Cluster Connectivity",'Input - companies list'!$A$1:$BG$1, 0)))</f>
        <v/>
      </c>
      <c r="H6" s="11">
        <f>IFERROR(PERCENTRANK(C:C,C6),0)</f>
        <v/>
      </c>
      <c r="I6" s="11">
        <f>IFERROR(1 - PERCENTRANK(D:D,D6),0)</f>
        <v/>
      </c>
      <c r="J6" s="11">
        <f>IFERROR(PERCENTRANK(E:E,E6),0)</f>
        <v/>
      </c>
      <c r="K6" s="11">
        <f>IFERROR(1 - PERCENTRANK(F:F,F6),0)</f>
        <v/>
      </c>
      <c r="L6" s="11">
        <f>IFERROR(PERCENTRANK(G:G,G6),0)</f>
        <v/>
      </c>
      <c r="M6" s="11">
        <f>H6*weightA+I6*weightB+J6*weightC+K6*weightD+L6*weightE</f>
        <v/>
      </c>
    </row>
    <row r="7" spans="1:13">
      <c r="A7" s="14">
        <f>RANK(M7,M:M)</f>
        <v/>
      </c>
      <c r="C7" s="1">
        <f>SUMIFS('Input - target event report'!H:H,'Input - target event report'!L:L,B7,'Input - target event report'!D:D, "Private Investment")</f>
        <v/>
      </c>
      <c r="D7" s="30">
        <f>IF(E7&lt;2,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Investment"))/(E7-1))</f>
        <v/>
      </c>
      <c r="E7" s="30">
        <f>COUNTIFS('Input - target event report'!L:L,B7,'Input - target event report'!D:D, "Private Investment")</f>
        <v/>
      </c>
      <c r="F7">
        <f>AVERAGEIF(INDEX('Input - companies list'!$A:$BG, 0, MATCH("Clusters 0",'Input - companies list'!$A$1:$BG$1, 0)),'Output - Cluster ranking'!B7,INDEX('Input - companies list'!$A:$BG, 0, MATCH("Flow",'Input - companies list'!$A$1:$BG$1, 0)))</f>
        <v/>
      </c>
      <c r="G7">
        <f>AVERAGEIF(INDEX('Input - companies list'!$A:$BG, 0, MATCH("Clusters 0",'Input - companies list'!$A$1:$BG$1, 0)),'Output - Cluster ranking'!B7,INDEX('Input - companies list'!$A:$BG, 0, MATCH("Inter-Cluster Connectivity",'Input - companies list'!$A$1:$BG$1, 0)))</f>
        <v/>
      </c>
      <c r="H7" s="11">
        <f>IFERROR(PERCENTRANK(C:C,C7),0)</f>
        <v/>
      </c>
      <c r="I7" s="11">
        <f>IFERROR(1 - PERCENTRANK(D:D,D7),0)</f>
        <v/>
      </c>
      <c r="J7" s="11">
        <f>IFERROR(PERCENTRANK(E:E,E7),0)</f>
        <v/>
      </c>
      <c r="K7" s="11">
        <f>IFERROR(1 - PERCENTRANK(F:F,F7),0)</f>
        <v/>
      </c>
      <c r="L7" s="11">
        <f>IFERROR(PERCENTRANK(G:G,G7),0)</f>
        <v/>
      </c>
      <c r="M7" s="11">
        <f>H7*weightA+I7*weightB+J7*weightC+K7*weightD+L7*weightE</f>
        <v/>
      </c>
    </row>
    <row r="8" spans="1:13">
      <c r="A8" s="14">
        <f>RANK(M8,M:M)</f>
        <v/>
      </c>
      <c r="C8" s="1">
        <f>SUMIFS('Input - target event report'!H:H,'Input - target event report'!L:L,B8,'Input - target event report'!D:D, "Private Investment")</f>
        <v/>
      </c>
      <c r="D8" s="30">
        <f>IF(E8&lt;2,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Investment"))/(E8-1))</f>
        <v/>
      </c>
      <c r="E8" s="30">
        <f>COUNTIFS('Input - target event report'!L:L,B8,'Input - target event report'!D:D, "Private Investment")</f>
        <v/>
      </c>
      <c r="F8">
        <f>AVERAGEIF(INDEX('Input - companies list'!$A:$BG, 0, MATCH("Clusters 0",'Input - companies list'!$A$1:$BG$1, 0)),'Output - Cluster ranking'!B8,INDEX('Input - companies list'!$A:$BG, 0, MATCH("Flow",'Input - companies list'!$A$1:$BG$1, 0)))</f>
        <v/>
      </c>
      <c r="G8">
        <f>AVERAGEIF(INDEX('Input - companies list'!$A:$BG, 0, MATCH("Clusters 0",'Input - companies list'!$A$1:$BG$1, 0)),'Output - Cluster ranking'!B8,INDEX('Input - companies list'!$A:$BG, 0, MATCH("Inter-Cluster Connectivity",'Input - companies list'!$A$1:$BG$1, 0)))</f>
        <v/>
      </c>
      <c r="H8" s="11">
        <f>IFERROR(PERCENTRANK(C:C,C8),0)</f>
        <v/>
      </c>
      <c r="I8" s="11">
        <f>IFERROR(1 - PERCENTRANK(D:D,D8),0)</f>
        <v/>
      </c>
      <c r="J8" s="11">
        <f>IFERROR(PERCENTRANK(E:E,E8),0)</f>
        <v/>
      </c>
      <c r="K8" s="11">
        <f>IFERROR(1 - PERCENTRANK(F:F,F8),0)</f>
        <v/>
      </c>
      <c r="L8" s="11">
        <f>IFERROR(PERCENTRANK(G:G,G8),0)</f>
        <v/>
      </c>
      <c r="M8" s="11">
        <f>H8*weightA+I8*weightB+J8*weightC+K8*weightD+L8*weightE</f>
        <v/>
      </c>
    </row>
    <row r="9" spans="1:13">
      <c r="A9" s="14">
        <f>RANK(M9,M:M)</f>
        <v/>
      </c>
      <c r="C9" s="1">
        <f>SUMIFS('Input - target event report'!H:H,'Input - target event report'!L:L,B9,'Input - target event report'!D:D, "Private Investment")</f>
        <v/>
      </c>
      <c r="D9" s="30">
        <f>IF(E9&lt;2,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Investment"))/(E9-1))</f>
        <v/>
      </c>
      <c r="E9" s="30">
        <f>COUNTIFS('Input - target event report'!L:L,B9,'Input - target event report'!D:D, "Private Investment")</f>
        <v/>
      </c>
      <c r="F9">
        <f>AVERAGEIF(INDEX('Input - companies list'!$A:$BG, 0, MATCH("Clusters 0",'Input - companies list'!$A$1:$BG$1, 0)),'Output - Cluster ranking'!B9,INDEX('Input - companies list'!$A:$BG, 0, MATCH("Flow",'Input - companies list'!$A$1:$BG$1, 0)))</f>
        <v/>
      </c>
      <c r="G9">
        <f>AVERAGEIF(INDEX('Input - companies list'!$A:$BG, 0, MATCH("Clusters 0",'Input - companies list'!$A$1:$BG$1, 0)),'Output - Cluster ranking'!B9,INDEX('Input - companies list'!$A:$BG, 0, MATCH("Inter-Cluster Connectivity",'Input - companies list'!$A$1:$BG$1, 0)))</f>
        <v/>
      </c>
      <c r="H9" s="11">
        <f>IFERROR(PERCENTRANK(C:C,C9),0)</f>
        <v/>
      </c>
      <c r="I9" s="11">
        <f>IFERROR(1 - PERCENTRANK(D:D,D9),0)</f>
        <v/>
      </c>
      <c r="J9" s="11">
        <f>IFERROR(PERCENTRANK(E:E,E9),0)</f>
        <v/>
      </c>
      <c r="K9" s="11">
        <f>IFERROR(1 - PERCENTRANK(F:F,F9),0)</f>
        <v/>
      </c>
      <c r="L9" s="11">
        <f>IFERROR(PERCENTRANK(G:G,G9),0)</f>
        <v/>
      </c>
      <c r="M9" s="11">
        <f>H9*weightA+I9*weightB+J9*weightC+K9*weightD+L9*weightE</f>
        <v/>
      </c>
    </row>
    <row r="10" spans="1:13">
      <c r="A10" s="14">
        <f>RANK(M10,M:M)</f>
        <v/>
      </c>
      <c r="C10" s="1">
        <f>SUMIFS('Input - target event report'!H:H,'Input - target event report'!L:L,B10,'Input - target event report'!D:D, "Private Investment")</f>
        <v/>
      </c>
      <c r="D10" s="30">
        <f>IF(E10&lt;2,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Investment"))/(E10-1))</f>
        <v/>
      </c>
      <c r="E10" s="30">
        <f>COUNTIFS('Input - target event report'!L:L,B10,'Input - target event report'!D:D, "Private Investment")</f>
        <v/>
      </c>
      <c r="F10">
        <f>AVERAGEIF(INDEX('Input - companies list'!$A:$BG, 0, MATCH("Clusters 0",'Input - companies list'!$A$1:$BG$1, 0)),'Output - Cluster ranking'!B10,INDEX('Input - companies list'!$A:$BG, 0, MATCH("Flow",'Input - companies list'!$A$1:$BG$1, 0)))</f>
        <v/>
      </c>
      <c r="G10">
        <f>AVERAGEIF(INDEX('Input - companies list'!$A:$BG, 0, MATCH("Clusters 0",'Input - companies list'!$A$1:$BG$1, 0)),'Output - Cluster ranking'!B10,INDEX('Input - companies list'!$A:$BG, 0, MATCH("Inter-Cluster Connectivity",'Input - companies list'!$A$1:$BG$1, 0)))</f>
        <v/>
      </c>
      <c r="H10" s="11">
        <f>IFERROR(PERCENTRANK(C:C,C10),0)</f>
        <v/>
      </c>
      <c r="I10" s="11">
        <f>IFERROR(1 - PERCENTRANK(D:D,D10),0)</f>
        <v/>
      </c>
      <c r="J10" s="11">
        <f>IFERROR(PERCENTRANK(E:E,E10),0)</f>
        <v/>
      </c>
      <c r="K10" s="11">
        <f>IFERROR(1 - PERCENTRANK(F:F,F10),0)</f>
        <v/>
      </c>
      <c r="L10" s="11">
        <f>IFERROR(PERCENTRANK(G:G,G10),0)</f>
        <v/>
      </c>
      <c r="M10" s="11">
        <f>H10*weightA+I10*weightB+J10*weightC+K10*weightD+L10*weightE</f>
        <v/>
      </c>
    </row>
    <row r="11" spans="1:13">
      <c r="A11" s="14">
        <f>RANK(M11,M:M)</f>
        <v/>
      </c>
      <c r="C11" s="1">
        <f>SUMIFS('Input - target event report'!H:H,'Input - target event report'!L:L,B11,'Input - target event report'!D:D, "Private Investment")</f>
        <v/>
      </c>
      <c r="D11" s="30">
        <f>IF(E11&lt;2,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Investment"))/(E11-1))</f>
        <v/>
      </c>
      <c r="E11" s="30">
        <f>COUNTIFS('Input - target event report'!L:L,B11,'Input - target event report'!D:D, "Private Investment")</f>
        <v/>
      </c>
      <c r="F11">
        <f>AVERAGEIF(INDEX('Input - companies list'!$A:$BG, 0, MATCH("Clusters 0",'Input - companies list'!$A$1:$BG$1, 0)),'Output - Cluster ranking'!B11,INDEX('Input - companies list'!$A:$BG, 0, MATCH("Flow",'Input - companies list'!$A$1:$BG$1, 0)))</f>
        <v/>
      </c>
      <c r="G11">
        <f>AVERAGEIF(INDEX('Input - companies list'!$A:$BG, 0, MATCH("Clusters 0",'Input - companies list'!$A$1:$BG$1, 0)),'Output - Cluster ranking'!B11,INDEX('Input - companies list'!$A:$BG, 0, MATCH("Inter-Cluster Connectivity",'Input - companies list'!$A$1:$BG$1, 0)))</f>
        <v/>
      </c>
      <c r="H11" s="11">
        <f>IFERROR(PERCENTRANK(C:C,C11),0)</f>
        <v/>
      </c>
      <c r="I11" s="11">
        <f>IFERROR(1 - PERCENTRANK(D:D,D11),0)</f>
        <v/>
      </c>
      <c r="J11" s="11">
        <f>IFERROR(PERCENTRANK(E:E,E11),0)</f>
        <v/>
      </c>
      <c r="K11" s="11">
        <f>IFERROR(1 - PERCENTRANK(F:F,F11),0)</f>
        <v/>
      </c>
      <c r="L11" s="11">
        <f>IFERROR(PERCENTRANK(G:G,G11),0)</f>
        <v/>
      </c>
      <c r="M11" s="11">
        <f>H11*weightA+I11*weightB+J11*weightC+K11*weightD+L11*weightE</f>
        <v/>
      </c>
    </row>
    <row r="12" spans="1:13">
      <c r="A12" s="14">
        <f>RANK(M12,M:M)</f>
        <v/>
      </c>
      <c r="C12" s="1">
        <f>SUMIFS('Input - target event report'!H:H,'Input - target event report'!L:L,B12,'Input - target event report'!D:D, "Private Investment")</f>
        <v/>
      </c>
      <c r="D12" s="30">
        <f>IF(E12&lt;2,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Investment"))/(E12-1))</f>
        <v/>
      </c>
      <c r="E12" s="30">
        <f>COUNTIFS('Input - target event report'!L:L,B12,'Input - target event report'!D:D, "Private Investment")</f>
        <v/>
      </c>
      <c r="F12">
        <f>AVERAGEIF(INDEX('Input - companies list'!$A:$BG, 0, MATCH("Clusters 0",'Input - companies list'!$A$1:$BG$1, 0)),'Output - Cluster ranking'!B12,INDEX('Input - companies list'!$A:$BG, 0, MATCH("Flow",'Input - companies list'!$A$1:$BG$1, 0)))</f>
        <v/>
      </c>
      <c r="G12">
        <f>AVERAGEIF(INDEX('Input - companies list'!$A:$BG, 0, MATCH("Clusters 0",'Input - companies list'!$A$1:$BG$1, 0)),'Output - Cluster ranking'!B12,INDEX('Input - companies list'!$A:$BG, 0, MATCH("Inter-Cluster Connectivity",'Input - companies list'!$A$1:$BG$1, 0)))</f>
        <v/>
      </c>
      <c r="H12" s="11">
        <f>IFERROR(PERCENTRANK(C:C,C12),0)</f>
        <v/>
      </c>
      <c r="I12" s="11">
        <f>IFERROR(1 - PERCENTRANK(D:D,D12),0)</f>
        <v/>
      </c>
      <c r="J12" s="11">
        <f>IFERROR(PERCENTRANK(E:E,E12),0)</f>
        <v/>
      </c>
      <c r="K12" s="11">
        <f>IFERROR(1 - PERCENTRANK(F:F,F12),0)</f>
        <v/>
      </c>
      <c r="L12" s="11">
        <f>IFERROR(PERCENTRANK(G:G,G12),0)</f>
        <v/>
      </c>
      <c r="M12" s="11">
        <f>H12*weightA+I12*weightB+J12*weightC+K12*weightD+L12*weightE</f>
        <v/>
      </c>
    </row>
    <row r="13" spans="1:13">
      <c r="A13" s="14">
        <f>RANK(M13,M:M)</f>
        <v/>
      </c>
      <c r="C13" s="1">
        <f>SUMIFS('Input - target event report'!H:H,'Input - target event report'!L:L,B13,'Input - target event report'!D:D, "Private Investment")</f>
        <v/>
      </c>
      <c r="D13" s="30">
        <f>IF(E13&lt;2,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Investment"))/(E13-1))</f>
        <v/>
      </c>
      <c r="E13" s="30">
        <f>COUNTIFS('Input - target event report'!L:L,B13,'Input - target event report'!D:D, "Private Investment")</f>
        <v/>
      </c>
      <c r="F13">
        <f>AVERAGEIF(INDEX('Input - companies list'!$A:$BG, 0, MATCH("Clusters 0",'Input - companies list'!$A$1:$BG$1, 0)),'Output - Cluster ranking'!B13,INDEX('Input - companies list'!$A:$BG, 0, MATCH("Flow",'Input - companies list'!$A$1:$BG$1, 0)))</f>
        <v/>
      </c>
      <c r="G13">
        <f>AVERAGEIF(INDEX('Input - companies list'!$A:$BG, 0, MATCH("Clusters 0",'Input - companies list'!$A$1:$BG$1, 0)),'Output - Cluster ranking'!B13,INDEX('Input - companies list'!$A:$BG, 0, MATCH("Inter-Cluster Connectivity",'Input - companies list'!$A$1:$BG$1, 0)))</f>
        <v/>
      </c>
      <c r="H13" s="11">
        <f>IFERROR(PERCENTRANK(C:C,C13),0)</f>
        <v/>
      </c>
      <c r="I13" s="11">
        <f>IFERROR(1 - PERCENTRANK(D:D,D13),0)</f>
        <v/>
      </c>
      <c r="J13" s="11">
        <f>IFERROR(PERCENTRANK(E:E,E13),0)</f>
        <v/>
      </c>
      <c r="K13" s="11">
        <f>IFERROR(1 - PERCENTRANK(F:F,F13),0)</f>
        <v/>
      </c>
      <c r="L13" s="11">
        <f>IFERROR(PERCENTRANK(G:G,G13),0)</f>
        <v/>
      </c>
      <c r="M13" s="11">
        <f>H13*weightA+I13*weightB+J13*weightC+K13*weightD+L13*weightE</f>
        <v/>
      </c>
    </row>
    <row r="14" spans="1:13">
      <c r="A14" s="14">
        <f>RANK(M14,M:M)</f>
        <v/>
      </c>
      <c r="C14" s="1">
        <f>SUMIFS('Input - target event report'!H:H,'Input - target event report'!L:L,B14,'Input - target event report'!D:D, "Private Investment")</f>
        <v/>
      </c>
      <c r="D14" s="30">
        <f>IF(E14&lt;2,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Investment"))/(E14-1))</f>
        <v/>
      </c>
      <c r="E14" s="30">
        <f>COUNTIFS('Input - target event report'!L:L,B14,'Input - target event report'!D:D, "Private Investment")</f>
        <v/>
      </c>
      <c r="F14">
        <f>AVERAGEIF(INDEX('Input - companies list'!$A:$BG, 0, MATCH("Clusters 0",'Input - companies list'!$A$1:$BG$1, 0)),'Output - Cluster ranking'!B14,INDEX('Input - companies list'!$A:$BG, 0, MATCH("Flow",'Input - companies list'!$A$1:$BG$1, 0)))</f>
        <v/>
      </c>
      <c r="G14">
        <f>AVERAGEIF(INDEX('Input - companies list'!$A:$BG, 0, MATCH("Clusters 0",'Input - companies list'!$A$1:$BG$1, 0)),'Output - Cluster ranking'!B14,INDEX('Input - companies list'!$A:$BG, 0, MATCH("Inter-Cluster Connectivity",'Input - companies list'!$A$1:$BG$1, 0)))</f>
        <v/>
      </c>
      <c r="H14" s="11">
        <f>IFERROR(PERCENTRANK(C:C,C14),0)</f>
        <v/>
      </c>
      <c r="I14" s="11">
        <f>IFERROR(1 - PERCENTRANK(D:D,D14),0)</f>
        <v/>
      </c>
      <c r="J14" s="11">
        <f>IFERROR(PERCENTRANK(E:E,E14),0)</f>
        <v/>
      </c>
      <c r="K14" s="11">
        <f>IFERROR(1 - PERCENTRANK(F:F,F14),0)</f>
        <v/>
      </c>
      <c r="L14" s="11">
        <f>IFERROR(PERCENTRANK(G:G,G14),0)</f>
        <v/>
      </c>
      <c r="M14" s="11">
        <f>H14*weightA+I14*weightB+J14*weightC+K14*weightD+L14*weightE</f>
        <v/>
      </c>
    </row>
    <row r="15" spans="1:13">
      <c r="A15" s="14">
        <f>RANK(M15,M:M)</f>
        <v/>
      </c>
      <c r="C15" s="1">
        <f>SUMIFS('Input - target event report'!H:H,'Input - target event report'!L:L,B15,'Input - target event report'!D:D, "Private Investment")</f>
        <v/>
      </c>
      <c r="D15" s="30">
        <f>IF(E15&lt;2, "N/A", (_xlfn.MAXIFS('Input - target event report'!E:E,'Input - target event report'!L:L,B:B,'Input - target event report'!D:D,"Private Investment")-_xlfn.MINIFS('Input - target event report'!E:E,'Input - target event report'!L:L,B:B,'Input - target event report'!D:D,"Private Investment"))/(E15-1))</f>
        <v/>
      </c>
      <c r="E15" s="30">
        <f>COUNTIFS('Input - target event report'!L:L,B15,'Input - target event report'!D:D, "Private Investment")</f>
        <v/>
      </c>
      <c r="F15">
        <f>AVERAGEIF(INDEX('Input - companies list'!$A:$BG, 0, MATCH("Clusters 0",'Input - companies list'!$A$1:$BG$1, 0)),'Output - Cluster ranking'!B15,INDEX('Input - companies list'!$A:$BG, 0, MATCH("Flow",'Input - companies list'!$A$1:$BG$1, 0)))</f>
        <v/>
      </c>
      <c r="G15">
        <f>AVERAGEIF(INDEX('Input - companies list'!$A:$BG, 0, MATCH("Clusters 0",'Input - companies list'!$A$1:$BG$1, 0)),'Output - Cluster ranking'!B15,INDEX('Input - companies list'!$A:$BG, 0, MATCH("Inter-Cluster Connectivity",'Input - companies list'!$A$1:$BG$1, 0)))</f>
        <v/>
      </c>
      <c r="H15" s="11">
        <f>IFERROR(PERCENTRANK(C:C,C15),0)</f>
        <v/>
      </c>
      <c r="I15" s="11">
        <f>IFERROR(1 - PERCENTRANK(D:D,D15),0)</f>
        <v/>
      </c>
      <c r="J15" s="11">
        <f>IFERROR(PERCENTRANK(E:E,E15),0)</f>
        <v/>
      </c>
      <c r="K15" s="11">
        <f>IFERROR(1 - PERCENTRANK(F:F,F15),0)</f>
        <v/>
      </c>
      <c r="L15" s="11">
        <f>IFERROR(PERCENTRANK(G:G,G15),0)</f>
        <v/>
      </c>
      <c r="M15" s="11">
        <f>H15*weightA+I15*weightB+J15*weightC+K15*weightD+L15*weightE</f>
        <v/>
      </c>
    </row>
  </sheetData>
  <autoFilter ref="A2:M15"/>
  <mergeCells count="2">
    <mergeCell ref="C1:G1"/>
    <mergeCell ref="H1:M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2017-09-19T00:25:46Z</dcterms:created>
  <dcterms:modified xmlns:dcterms="http://purl.org/dc/terms/" xmlns:xsi="http://www.w3.org/2001/XMLSchema-instance" xsi:type="dcterms:W3CDTF">2017-11-01T01:01:51Z</dcterms:modified>
  <cp:lastModifiedBy>Microsoft Office User</cp:lastModifiedBy>
</cp:coreProperties>
</file>