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/>
  </bookViews>
  <sheets>
    <sheet xmlns:r="http://schemas.openxmlformats.org/officeDocument/2006/relationships" name="Raw data" sheetId="1" state="visible" r:id="rId1"/>
    <sheet xmlns:r="http://schemas.openxmlformats.org/officeDocument/2006/relationships" name="Output" sheetId="2" state="visible" r:id="rId2"/>
    <sheet xmlns:r="http://schemas.openxmlformats.org/officeDocument/2006/relationships" name="Weights" sheetId="3" state="visible" r:id="rId3"/>
  </sheets>
  <definedNames>
    <definedName hidden="1" localSheetId="1" name="_xlnm._FilterDatabase">Output!$A$2:$O$2</definedName>
    <definedName hidden="1" localSheetId="0" name="_xlnm._FilterDatabase">'Raw data'!$A$1:$AY$674</definedName>
    <definedName name="weight1">Weights!$B$2</definedName>
    <definedName name="weight2">Weights!$B$3</definedName>
    <definedName name="weight3">Weights!$B$4</definedName>
    <definedName name="weight4">Weights!$B$5</definedName>
    <definedName name="weight5">Weights!$B$6</definedName>
    <definedName name="weight6">Weights!$B$7</definedName>
    <definedName hidden="1" localSheetId="0" name="_xlnm._FilterDatabase">'Raw data'!$A$1:$AY$674</definedName>
    <definedName hidden="1" localSheetId="1" name="_xlnm._FilterDatabase">Output!$A$2:$O$2</definedName>
  </definedNames>
  <calcPr calcId="124519" fullCalcOnLoad="1"/>
</workbook>
</file>

<file path=xl/sharedStrings.xml><?xml version="1.0" encoding="utf-8"?>
<sst xmlns="http://schemas.openxmlformats.org/spreadsheetml/2006/main" uniqueCount="65">
  <si>
    <t>Node ID</t>
  </si>
  <si>
    <t>Story Title</t>
  </si>
  <si>
    <t>Story URL</t>
  </si>
  <si>
    <t>Snippet</t>
  </si>
  <si>
    <t>Published Count</t>
  </si>
  <si>
    <t>Earliest Published</t>
  </si>
  <si>
    <t>Latest Published</t>
  </si>
  <si>
    <t>All Articles in Story</t>
  </si>
  <si>
    <t>Social Engagement</t>
  </si>
  <si>
    <t>Word Count</t>
  </si>
  <si>
    <t>Clusters 0</t>
  </si>
  <si>
    <t>Clusters 1</t>
  </si>
  <si>
    <t>Clusters 2</t>
  </si>
  <si>
    <t>Company (Primary Mention)</t>
  </si>
  <si>
    <t>Companies (Any Mention)</t>
  </si>
  <si>
    <t>Institution (Primary Mention)</t>
  </si>
  <si>
    <t>Institutions (Any Mention)</t>
  </si>
  <si>
    <t>Person (Primary Mention)</t>
  </si>
  <si>
    <t>People (Any Mention)</t>
  </si>
  <si>
    <t>Keyword - Field Specific (Primary Mention)</t>
  </si>
  <si>
    <t>Keywords - Field Specific (Any Mention)</t>
  </si>
  <si>
    <t>Location (Primary Mention)</t>
  </si>
  <si>
    <t>Locations (Any Mention)</t>
  </si>
  <si>
    <t>Other (Primary Mention)</t>
  </si>
  <si>
    <t>Extracted Other (Any Mention)</t>
  </si>
  <si>
    <t>Entity (Primary Mention)</t>
  </si>
  <si>
    <t>Topics</t>
  </si>
  <si>
    <t>Sentiment Summary</t>
  </si>
  <si>
    <t>Sentiment Combined Score</t>
  </si>
  <si>
    <t>Sentiment Positive Score</t>
  </si>
  <si>
    <t>Sentiment Negative Score</t>
  </si>
  <si>
    <t>Extracted Entity Latitude</t>
  </si>
  <si>
    <t>Extracted Entity Longitude</t>
  </si>
  <si>
    <t>Source</t>
  </si>
  <si>
    <t>Source Publisher</t>
  </si>
  <si>
    <t>Source Genre</t>
  </si>
  <si>
    <t>Source Category</t>
  </si>
  <si>
    <t>Source Rank</t>
  </si>
  <si>
    <t>Source Country</t>
  </si>
  <si>
    <t>Source Sub Region</t>
  </si>
  <si>
    <t>Source Region</t>
  </si>
  <si>
    <t>Sources</t>
  </si>
  <si>
    <t>Reporter</t>
  </si>
  <si>
    <t>Keywords - General (Any Mention)</t>
  </si>
  <si>
    <t>Degree</t>
  </si>
  <si>
    <t>Flow</t>
  </si>
  <si>
    <t>Betweenness Centrality</t>
  </si>
  <si>
    <t>Triangles</t>
  </si>
  <si>
    <t>Pagerank</t>
  </si>
  <si>
    <t>Inter-Cluster Connectivity</t>
  </si>
  <si>
    <t>Tags</t>
  </si>
  <si>
    <t>Absolute Values</t>
  </si>
  <si>
    <t>Percentile Scores</t>
  </si>
  <si>
    <t>Names</t>
  </si>
  <si>
    <t>Count of  Mentions</t>
  </si>
  <si>
    <t>Avg. of Betweenness Centrality</t>
  </si>
  <si>
    <t>Avg. of Inter-Cluster Connectivity</t>
  </si>
  <si>
    <t>Sum of Social Engagement</t>
  </si>
  <si>
    <t>Sum of Published Count</t>
  </si>
  <si>
    <t>Total Score</t>
  </si>
  <si>
    <t>Overall Rank</t>
  </si>
  <si>
    <t>Attribute</t>
  </si>
  <si>
    <t>Weight</t>
  </si>
  <si>
    <t>Count of Mentions</t>
  </si>
  <si>
    <t>Check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</si>
</sst>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b val="1"/>
      <color theme="1"/>
      <sz val="12"/>
      <scheme val="minor"/>
    </font>
    <font>
      <name val="Calibri"/>
      <color indexed="81"/>
      <sz val="10"/>
    </font>
    <font>
      <name val="Calibri"/>
      <b val="1"/>
      <color indexed="81"/>
      <sz val="10"/>
    </font>
  </fonts>
  <fills count="8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247649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9" tint="0.5999938962981048"/>
        <bgColor indexed="64"/>
      </patternFill>
    </fill>
  </fills>
  <borders count="1">
    <border>
      <left/>
      <right/>
      <top/>
      <bottom/>
      <diagonal/>
    </border>
  </borders>
  <cellStyleXfs count="2">
    <xf borderId="0" fillId="0" fontId="1" numFmtId="0"/>
    <xf borderId="0" fillId="0" fontId="1" numFmtId="0"/>
  </cellStyleXfs>
  <cellXfs count="12">
    <xf borderId="0" fillId="0" fontId="0" numFmtId="0" pivotButton="0" quotePrefix="0" xfId="0"/>
    <xf borderId="0" fillId="2" fontId="0" numFmtId="0" pivotButton="0" quotePrefix="0" xfId="0"/>
    <xf applyAlignment="1" borderId="0" fillId="2" fontId="3" numFmtId="0" pivotButton="0" quotePrefix="0" xfId="0">
      <alignment horizontal="center"/>
    </xf>
    <xf applyAlignment="1" borderId="0" fillId="3" fontId="2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 wrapText="1"/>
    </xf>
    <xf borderId="0" fillId="0" fontId="3" numFmtId="0" pivotButton="0" quotePrefix="0" xfId="0"/>
    <xf applyAlignment="1" borderId="0" fillId="4" fontId="2" numFmtId="0" pivotButton="0" quotePrefix="0" xfId="0">
      <alignment horizontal="center" vertical="center" wrapText="1"/>
    </xf>
    <xf applyAlignment="1" borderId="0" fillId="5" fontId="2" numFmtId="9" pivotButton="0" quotePrefix="0" xfId="1">
      <alignment horizontal="center" vertical="center" wrapText="1"/>
    </xf>
    <xf borderId="0" fillId="0" fontId="0" numFmtId="9" pivotButton="0" quotePrefix="0" xfId="1"/>
    <xf applyAlignment="1" borderId="0" fillId="6" fontId="3" numFmtId="0" pivotButton="0" quotePrefix="0" xfId="0">
      <alignment horizontal="center"/>
    </xf>
    <xf applyAlignment="1" borderId="0" fillId="6" fontId="3" numFmtId="0" pivotButton="0" quotePrefix="0" xfId="0">
      <alignment horizontal="center"/>
    </xf>
    <xf applyAlignment="1" borderId="0" fillId="7" fontId="3" numFmtId="9" pivotButton="0" quotePrefix="0" xfId="1">
      <alignment horizontal="center"/>
    </xf>
  </cellXfs>
  <cellStyles count="2">
    <cellStyle builtinId="0" name="Normal" xfId="0"/>
    <cellStyle builtinId="5" name="Percent" xfId="1"/>
  </cellStyles>
  <tableStyles count="0" defaultPivotStyle="PivotStyleMedium7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Microsoft Office User</author>
  </authors>
  <commentList>
    <comment authorId="0" ref="B2" shapeId="0">
      <text>
        <t>Based on 'People (Any Mention)' field from input file
</t>
      </text>
    </comment>
    <comment authorId="0" ref="C2" shapeId="0">
      <text>
        <t>Based on 'Betweenness Centrality' field from input file</t>
      </text>
    </comment>
    <comment authorId="0" ref="D2" shapeId="0">
      <text>
        <t>Based on 'Inter Cluster Connectivity' field from input file</t>
      </text>
    </comment>
    <comment authorId="0" ref="E2" shapeId="0">
      <text>
        <t>Based on 'Social Engagement' field from input file</t>
      </text>
    </comment>
    <comment authorId="0" ref="F2" shapeId="0">
      <text>
        <t>Based on 'Published Count' field from input file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674"/>
  <sheetViews>
    <sheetView workbookViewId="0">
      <selection activeCell="C12" sqref="C12"/>
    </sheetView>
  </sheetViews>
  <sheetFormatPr baseColWidth="10" defaultRowHeight="16"/>
  <sheetData>
    <row r="1" spans="1:5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</row>
    <row r="2" spans="1:51"/>
    <row r="3" spans="1:51"/>
    <row r="4" spans="1:51"/>
    <row r="5" spans="1:51"/>
    <row r="6" spans="1:51"/>
    <row r="7" spans="1:51"/>
    <row r="8" spans="1:51"/>
    <row r="9" spans="1:51"/>
    <row r="10" spans="1:51"/>
    <row r="11" spans="1:51"/>
    <row r="12" spans="1:51"/>
    <row r="13" spans="1:51"/>
    <row r="14" spans="1:51"/>
    <row r="15" spans="1:51"/>
    <row r="16" spans="1:51"/>
    <row r="17" spans="1:51"/>
    <row r="18" spans="1:51"/>
    <row r="19" spans="1:51"/>
    <row r="20" spans="1:51"/>
    <row r="21" spans="1:51"/>
    <row r="22" spans="1:51"/>
    <row r="23" spans="1:51"/>
    <row r="24" spans="1:51"/>
    <row r="25" spans="1:51"/>
    <row r="26" spans="1:51"/>
    <row r="27" spans="1:51"/>
    <row r="28" spans="1:51"/>
    <row r="29" spans="1:51"/>
    <row r="30" spans="1:51"/>
    <row r="31" spans="1:51"/>
    <row r="32" spans="1:51"/>
    <row r="33" spans="1:51"/>
    <row r="34" spans="1:51"/>
    <row r="35" spans="1:51"/>
    <row r="36" spans="1:51"/>
    <row r="37" spans="1:51"/>
    <row r="38" spans="1:51"/>
    <row r="39" spans="1:51"/>
    <row r="40" spans="1:51"/>
    <row r="41" spans="1:51"/>
    <row r="42" spans="1:51"/>
    <row r="43" spans="1:51"/>
    <row r="44" spans="1:51"/>
    <row r="45" spans="1:51"/>
    <row r="46" spans="1:51"/>
    <row r="47" spans="1:51"/>
    <row r="48" spans="1:51"/>
    <row r="49" spans="1:51"/>
    <row r="50" spans="1:51"/>
    <row r="51" spans="1:51"/>
    <row r="52" spans="1:51"/>
    <row r="53" spans="1:51"/>
    <row r="54" spans="1:51"/>
    <row r="55" spans="1:51"/>
    <row r="56" spans="1:51"/>
    <row r="57" spans="1:51"/>
    <row r="58" spans="1:51"/>
    <row r="59" spans="1:51"/>
    <row r="60" spans="1:51"/>
    <row r="61" spans="1:51"/>
    <row r="62" spans="1:51"/>
    <row r="63" spans="1:51"/>
    <row r="64" spans="1:51"/>
    <row r="65" spans="1:51"/>
    <row r="66" spans="1:51"/>
    <row r="67" spans="1:51"/>
    <row r="68" spans="1:51"/>
    <row r="69" spans="1:51"/>
    <row r="70" spans="1:51"/>
    <row r="71" spans="1:51"/>
    <row r="72" spans="1:51"/>
    <row r="73" spans="1:51"/>
    <row r="74" spans="1:51"/>
    <row r="75" spans="1:51"/>
    <row r="76" spans="1:51"/>
    <row r="77" spans="1:51"/>
    <row r="78" spans="1:51"/>
    <row r="79" spans="1:51"/>
    <row r="80" spans="1:51"/>
    <row r="81" spans="1:51"/>
    <row r="82" spans="1:51"/>
    <row r="83" spans="1:51"/>
    <row r="84" spans="1:51"/>
    <row r="85" spans="1:51"/>
    <row r="86" spans="1:51"/>
    <row r="87" spans="1:51"/>
    <row r="88" spans="1:51"/>
    <row r="89" spans="1:51"/>
    <row r="90" spans="1:51"/>
    <row r="91" spans="1:51"/>
    <row r="92" spans="1:51"/>
    <row r="93" spans="1:51"/>
    <row r="94" spans="1:51"/>
    <row r="95" spans="1:51"/>
    <row r="96" spans="1:51"/>
    <row r="97" spans="1:51"/>
    <row r="98" spans="1:51"/>
    <row r="99" spans="1:51"/>
    <row r="100" spans="1:51"/>
    <row r="101" spans="1:51"/>
    <row r="102" spans="1:51"/>
    <row r="103" spans="1:51"/>
    <row r="104" spans="1:51"/>
    <row r="105" spans="1:51"/>
    <row r="106" spans="1:51"/>
    <row r="107" spans="1:51"/>
    <row r="108" spans="1:51"/>
    <row r="109" spans="1:51"/>
    <row r="110" spans="1:51"/>
    <row r="111" spans="1:51"/>
    <row r="112" spans="1:51"/>
    <row r="113" spans="1:51"/>
    <row r="114" spans="1:51"/>
    <row r="115" spans="1:51"/>
    <row r="116" spans="1:51"/>
    <row r="117" spans="1:51"/>
    <row r="118" spans="1:51"/>
    <row r="119" spans="1:51"/>
    <row r="120" spans="1:51"/>
    <row r="121" spans="1:51"/>
    <row r="122" spans="1:51"/>
    <row r="123" spans="1:51"/>
    <row r="124" spans="1:51"/>
    <row r="125" spans="1:51"/>
    <row r="126" spans="1:51"/>
    <row r="127" spans="1:51"/>
    <row r="128" spans="1:51"/>
    <row r="129" spans="1:51"/>
    <row r="130" spans="1:51"/>
    <row r="131" spans="1:51"/>
    <row r="132" spans="1:51"/>
    <row r="133" spans="1:51"/>
    <row r="134" spans="1:51"/>
    <row r="135" spans="1:51"/>
    <row r="136" spans="1:51"/>
    <row r="137" spans="1:51"/>
    <row r="138" spans="1:51"/>
    <row r="139" spans="1:51"/>
    <row r="140" spans="1:51"/>
    <row r="141" spans="1:51"/>
    <row r="142" spans="1:51"/>
    <row r="143" spans="1:51"/>
    <row r="144" spans="1:51"/>
    <row r="145" spans="1:51"/>
    <row r="146" spans="1:51"/>
    <row r="147" spans="1:51"/>
    <row r="148" spans="1:51"/>
    <row r="149" spans="1:51"/>
    <row r="150" spans="1:51"/>
    <row r="151" spans="1:51"/>
    <row r="152" spans="1:51"/>
    <row r="153" spans="1:51"/>
    <row r="154" spans="1:51"/>
    <row r="155" spans="1:51"/>
    <row r="156" spans="1:51"/>
    <row r="157" spans="1:51"/>
    <row r="158" spans="1:51"/>
    <row r="159" spans="1:51"/>
    <row r="160" spans="1:51"/>
    <row r="161" spans="1:51"/>
    <row r="162" spans="1:51"/>
    <row r="163" spans="1:51"/>
    <row r="164" spans="1:51"/>
    <row r="165" spans="1:51"/>
    <row r="166" spans="1:51"/>
    <row r="167" spans="1:51"/>
    <row r="168" spans="1:51"/>
    <row r="169" spans="1:51"/>
    <row r="170" spans="1:51"/>
    <row r="171" spans="1:51"/>
    <row r="172" spans="1:51"/>
    <row r="173" spans="1:51"/>
    <row r="174" spans="1:51"/>
    <row r="175" spans="1:51"/>
    <row r="176" spans="1:51"/>
    <row r="177" spans="1:51"/>
    <row r="178" spans="1:51"/>
    <row r="179" spans="1:51"/>
    <row r="180" spans="1:51"/>
    <row r="181" spans="1:51"/>
    <row r="182" spans="1:51"/>
    <row r="183" spans="1:51"/>
    <row r="184" spans="1:51"/>
    <row r="185" spans="1:51"/>
    <row r="186" spans="1:51"/>
    <row r="187" spans="1:51"/>
    <row r="188" spans="1:51"/>
    <row r="189" spans="1:51"/>
    <row r="190" spans="1:51"/>
    <row r="191" spans="1:51"/>
    <row r="192" spans="1:51"/>
    <row r="193" spans="1:51"/>
    <row r="194" spans="1:51"/>
    <row r="195" spans="1:51"/>
    <row r="196" spans="1:51"/>
    <row r="197" spans="1:51"/>
    <row r="198" spans="1:51"/>
    <row r="199" spans="1:51"/>
    <row r="200" spans="1:51"/>
    <row r="201" spans="1:51"/>
    <row r="202" spans="1:51"/>
    <row r="203" spans="1:51"/>
    <row r="204" spans="1:51"/>
    <row r="205" spans="1:51"/>
    <row r="206" spans="1:51"/>
    <row r="207" spans="1:51"/>
    <row r="208" spans="1:51"/>
    <row r="209" spans="1:51"/>
    <row r="210" spans="1:51"/>
    <row r="211" spans="1:51"/>
    <row r="212" spans="1:51"/>
    <row r="213" spans="1:51"/>
    <row r="214" spans="1:51"/>
    <row r="215" spans="1:51"/>
    <row r="216" spans="1:51"/>
    <row r="217" spans="1:51"/>
    <row r="218" spans="1:51"/>
    <row r="219" spans="1:51"/>
    <row r="220" spans="1:51"/>
    <row r="221" spans="1:51"/>
    <row r="222" spans="1:51"/>
    <row r="223" spans="1:51"/>
    <row r="224" spans="1:51"/>
    <row r="225" spans="1:51"/>
    <row r="226" spans="1:51"/>
    <row r="227" spans="1:51"/>
    <row r="228" spans="1:51"/>
    <row r="229" spans="1:51"/>
    <row r="230" spans="1:51"/>
    <row r="231" spans="1:51"/>
    <row r="232" spans="1:51"/>
    <row r="233" spans="1:51"/>
    <row r="234" spans="1:51"/>
    <row r="235" spans="1:51"/>
    <row r="236" spans="1:51"/>
    <row r="237" spans="1:51"/>
    <row r="238" spans="1:51"/>
    <row r="239" spans="1:51"/>
    <row r="240" spans="1:51"/>
    <row r="241" spans="1:51"/>
    <row r="242" spans="1:51"/>
    <row r="243" spans="1:51"/>
    <row r="244" spans="1:51"/>
    <row r="245" spans="1:51"/>
    <row r="246" spans="1:51"/>
    <row r="247" spans="1:51"/>
    <row r="248" spans="1:51"/>
    <row r="249" spans="1:51"/>
    <row r="250" spans="1:51"/>
    <row r="251" spans="1:51"/>
    <row r="252" spans="1:51"/>
    <row r="253" spans="1:51"/>
    <row r="254" spans="1:51"/>
    <row r="255" spans="1:51"/>
    <row r="256" spans="1:51"/>
    <row r="257" spans="1:51"/>
    <row r="258" spans="1:51"/>
    <row r="259" spans="1:51"/>
    <row r="260" spans="1:51"/>
    <row r="261" spans="1:51"/>
    <row r="262" spans="1:51"/>
    <row r="263" spans="1:51"/>
    <row r="264" spans="1:51"/>
    <row r="265" spans="1:51"/>
    <row r="266" spans="1:51"/>
    <row r="267" spans="1:51"/>
    <row r="268" spans="1:51"/>
    <row r="269" spans="1:51"/>
    <row r="270" spans="1:51"/>
    <row r="271" spans="1:51"/>
    <row r="272" spans="1:51"/>
    <row r="273" spans="1:51"/>
    <row r="274" spans="1:51"/>
    <row r="275" spans="1:51"/>
    <row r="276" spans="1:51"/>
    <row r="277" spans="1:51"/>
    <row r="278" spans="1:51"/>
    <row r="279" spans="1:51"/>
    <row r="280" spans="1:51"/>
    <row r="281" spans="1:51"/>
    <row r="282" spans="1:51"/>
    <row r="283" spans="1:51"/>
    <row r="284" spans="1:51"/>
    <row r="285" spans="1:51"/>
    <row r="286" spans="1:51"/>
    <row r="287" spans="1:51"/>
    <row r="288" spans="1:51"/>
    <row r="289" spans="1:51"/>
    <row r="290" spans="1:51"/>
    <row r="291" spans="1:51"/>
    <row r="292" spans="1:51"/>
    <row r="293" spans="1:51"/>
    <row r="294" spans="1:51"/>
    <row r="295" spans="1:51"/>
    <row r="296" spans="1:51"/>
    <row r="297" spans="1:51"/>
    <row r="298" spans="1:51"/>
    <row r="299" spans="1:51"/>
    <row r="300" spans="1:51"/>
    <row r="301" spans="1:51"/>
    <row r="302" spans="1:51"/>
    <row r="303" spans="1:51"/>
    <row r="304" spans="1:51"/>
    <row r="305" spans="1:51"/>
    <row r="306" spans="1:51"/>
    <row r="307" spans="1:51"/>
    <row r="308" spans="1:51"/>
    <row r="309" spans="1:51"/>
    <row r="310" spans="1:51"/>
    <row r="311" spans="1:51"/>
    <row r="312" spans="1:51"/>
    <row r="313" spans="1:51"/>
    <row r="314" spans="1:51"/>
    <row r="315" spans="1:51"/>
    <row r="316" spans="1:51"/>
    <row r="317" spans="1:51"/>
    <row r="318" spans="1:51"/>
    <row r="319" spans="1:51"/>
    <row r="320" spans="1:51"/>
    <row r="321" spans="1:51"/>
    <row r="322" spans="1:51"/>
    <row r="323" spans="1:51"/>
    <row r="324" spans="1:51"/>
    <row r="325" spans="1:51"/>
    <row r="326" spans="1:51"/>
    <row r="327" spans="1:51"/>
    <row r="328" spans="1:51"/>
    <row r="329" spans="1:51"/>
    <row r="330" spans="1:51"/>
    <row r="331" spans="1:51"/>
    <row r="332" spans="1:51"/>
    <row r="333" spans="1:51"/>
    <row r="334" spans="1:51"/>
    <row r="335" spans="1:51"/>
    <row r="336" spans="1:51"/>
    <row r="337" spans="1:51"/>
    <row r="338" spans="1:51"/>
    <row r="339" spans="1:51"/>
    <row r="340" spans="1:51"/>
    <row r="341" spans="1:51"/>
    <row r="342" spans="1:51"/>
    <row r="343" spans="1:51"/>
    <row r="344" spans="1:51"/>
    <row r="345" spans="1:51"/>
    <row r="346" spans="1:51"/>
    <row r="347" spans="1:51"/>
    <row r="348" spans="1:51"/>
    <row r="349" spans="1:51"/>
    <row r="350" spans="1:51"/>
    <row r="351" spans="1:51"/>
    <row r="352" spans="1:51"/>
    <row r="353" spans="1:51"/>
    <row r="354" spans="1:51"/>
    <row r="355" spans="1:51"/>
    <row r="356" spans="1:51"/>
    <row r="357" spans="1:51"/>
    <row r="358" spans="1:51"/>
    <row r="359" spans="1:51"/>
    <row r="360" spans="1:51"/>
    <row r="361" spans="1:51"/>
    <row r="362" spans="1:51"/>
    <row r="363" spans="1:51"/>
    <row r="364" spans="1:51"/>
    <row r="365" spans="1:51"/>
    <row r="366" spans="1:51"/>
    <row r="367" spans="1:51"/>
    <row r="368" spans="1:51"/>
    <row r="369" spans="1:51"/>
    <row r="370" spans="1:51"/>
    <row r="371" spans="1:51"/>
    <row r="372" spans="1:51"/>
    <row r="373" spans="1:51"/>
    <row r="374" spans="1:51"/>
    <row r="375" spans="1:51"/>
    <row r="376" spans="1:51"/>
    <row r="377" spans="1:51"/>
    <row r="378" spans="1:51"/>
    <row r="379" spans="1:51"/>
    <row r="380" spans="1:51"/>
    <row r="381" spans="1:51"/>
    <row r="382" spans="1:51"/>
    <row r="383" spans="1:51"/>
    <row r="384" spans="1:51"/>
    <row r="385" spans="1:51"/>
    <row r="386" spans="1:51"/>
    <row r="387" spans="1:51"/>
    <row r="388" spans="1:51"/>
    <row r="389" spans="1:51"/>
    <row r="390" spans="1:51"/>
    <row r="391" spans="1:51"/>
    <row r="392" spans="1:51"/>
    <row r="393" spans="1:51"/>
    <row r="394" spans="1:51"/>
    <row r="395" spans="1:51"/>
    <row r="396" spans="1:51"/>
    <row r="397" spans="1:51"/>
    <row r="398" spans="1:51"/>
    <row r="399" spans="1:51"/>
    <row r="400" spans="1:51"/>
    <row r="401" spans="1:51"/>
    <row r="402" spans="1:51"/>
    <row r="403" spans="1:51"/>
    <row r="404" spans="1:51"/>
    <row r="405" spans="1:51"/>
    <row r="406" spans="1:51"/>
    <row r="407" spans="1:51"/>
    <row r="408" spans="1:51"/>
    <row r="409" spans="1:51"/>
    <row r="410" spans="1:51"/>
    <row r="411" spans="1:51"/>
    <row r="412" spans="1:51"/>
    <row r="413" spans="1:51"/>
    <row r="414" spans="1:51"/>
    <row r="415" spans="1:51"/>
    <row r="416" spans="1:51"/>
    <row r="417" spans="1:51"/>
    <row r="418" spans="1:51"/>
    <row r="419" spans="1:51"/>
    <row r="420" spans="1:51"/>
    <row r="421" spans="1:51"/>
    <row r="422" spans="1:51"/>
    <row r="423" spans="1:51"/>
    <row r="424" spans="1:51"/>
    <row r="425" spans="1:51"/>
    <row r="426" spans="1:51"/>
    <row r="427" spans="1:51"/>
    <row r="428" spans="1:51"/>
    <row r="429" spans="1:51"/>
    <row r="430" spans="1:51"/>
    <row r="431" spans="1:51"/>
    <row r="432" spans="1:51"/>
    <row r="433" spans="1:51"/>
    <row r="434" spans="1:51"/>
    <row r="435" spans="1:51"/>
    <row r="436" spans="1:51"/>
    <row r="437" spans="1:51"/>
    <row r="438" spans="1:51"/>
    <row r="439" spans="1:51"/>
    <row r="440" spans="1:51"/>
    <row r="441" spans="1:51"/>
    <row r="442" spans="1:51"/>
    <row r="443" spans="1:51"/>
    <row r="444" spans="1:51"/>
    <row r="445" spans="1:51"/>
    <row r="446" spans="1:51"/>
    <row r="447" spans="1:51"/>
    <row r="448" spans="1:51"/>
    <row r="449" spans="1:51"/>
    <row r="450" spans="1:51"/>
    <row r="451" spans="1:51"/>
    <row r="452" spans="1:51"/>
    <row r="453" spans="1:51"/>
    <row r="454" spans="1:51"/>
    <row r="455" spans="1:51"/>
    <row r="456" spans="1:51"/>
    <row r="457" spans="1:51"/>
    <row r="458" spans="1:51"/>
    <row r="459" spans="1:51"/>
    <row r="460" spans="1:51"/>
    <row r="461" spans="1:51"/>
    <row r="462" spans="1:51"/>
    <row r="463" spans="1:51"/>
    <row r="464" spans="1:51"/>
    <row r="465" spans="1:51"/>
    <row r="466" spans="1:51"/>
    <row r="467" spans="1:51"/>
    <row r="468" spans="1:51"/>
    <row r="469" spans="1:51"/>
    <row r="470" spans="1:51"/>
    <row r="471" spans="1:51"/>
    <row r="472" spans="1:51"/>
    <row r="473" spans="1:51"/>
    <row r="474" spans="1:51"/>
    <row r="475" spans="1:51"/>
    <row r="476" spans="1:51"/>
    <row r="477" spans="1:51"/>
    <row r="478" spans="1:51"/>
    <row r="479" spans="1:51"/>
    <row r="480" spans="1:51"/>
    <row r="481" spans="1:51"/>
    <row r="482" spans="1:51"/>
    <row r="483" spans="1:51"/>
    <row r="484" spans="1:51"/>
    <row r="485" spans="1:51"/>
    <row r="486" spans="1:51"/>
    <row r="487" spans="1:51"/>
    <row r="488" spans="1:51"/>
    <row r="489" spans="1:51"/>
    <row r="490" spans="1:51"/>
    <row r="491" spans="1:51"/>
    <row r="492" spans="1:51"/>
    <row r="493" spans="1:51"/>
    <row r="494" spans="1:51"/>
    <row r="495" spans="1:51"/>
    <row r="496" spans="1:51"/>
    <row r="497" spans="1:51"/>
    <row r="498" spans="1:51"/>
    <row r="499" spans="1:51"/>
    <row r="500" spans="1:51"/>
    <row r="501" spans="1:51"/>
    <row r="502" spans="1:51"/>
    <row r="503" spans="1:51"/>
    <row r="504" spans="1:51"/>
    <row r="505" spans="1:51"/>
    <row r="506" spans="1:51"/>
    <row r="507" spans="1:51"/>
    <row r="508" spans="1:51"/>
    <row r="509" spans="1:51"/>
    <row r="510" spans="1:51"/>
    <row r="511" spans="1:51"/>
    <row r="512" spans="1:51"/>
    <row r="513" spans="1:51"/>
    <row r="514" spans="1:51"/>
    <row r="515" spans="1:51"/>
    <row r="516" spans="1:51"/>
    <row r="517" spans="1:51"/>
    <row r="518" spans="1:51"/>
    <row r="519" spans="1:51"/>
    <row r="520" spans="1:51"/>
    <row r="521" spans="1:51"/>
    <row r="522" spans="1:51"/>
    <row r="523" spans="1:51"/>
    <row r="524" spans="1:51"/>
    <row r="525" spans="1:51"/>
    <row r="526" spans="1:51"/>
    <row r="527" spans="1:51"/>
    <row r="528" spans="1:51"/>
    <row r="529" spans="1:51"/>
    <row r="530" spans="1:51"/>
    <row r="531" spans="1:51"/>
    <row r="532" spans="1:51"/>
    <row r="533" spans="1:51"/>
    <row r="534" spans="1:51"/>
    <row r="535" spans="1:51"/>
    <row r="536" spans="1:51"/>
    <row r="537" spans="1:51"/>
    <row r="538" spans="1:51"/>
    <row r="539" spans="1:51"/>
    <row r="540" spans="1:51"/>
    <row r="541" spans="1:51"/>
    <row r="542" spans="1:51"/>
    <row r="543" spans="1:51"/>
    <row r="544" spans="1:51"/>
    <row r="545" spans="1:51"/>
    <row r="546" spans="1:51"/>
    <row r="547" spans="1:51"/>
    <row r="548" spans="1:51"/>
    <row r="549" spans="1:51"/>
    <row r="550" spans="1:51"/>
    <row r="551" spans="1:51"/>
    <row r="552" spans="1:51"/>
    <row r="553" spans="1:51"/>
    <row r="554" spans="1:51"/>
    <row r="555" spans="1:51"/>
    <row r="556" spans="1:51"/>
    <row r="557" spans="1:51"/>
    <row r="558" spans="1:51"/>
    <row r="559" spans="1:51"/>
    <row r="560" spans="1:51"/>
    <row r="561" spans="1:51"/>
    <row r="562" spans="1:51"/>
    <row r="563" spans="1:51"/>
    <row r="564" spans="1:51"/>
    <row r="565" spans="1:51"/>
    <row r="566" spans="1:51"/>
    <row r="567" spans="1:51"/>
    <row r="568" spans="1:51"/>
    <row r="569" spans="1:51"/>
    <row r="570" spans="1:51"/>
    <row r="571" spans="1:51"/>
    <row r="572" spans="1:51"/>
    <row r="573" spans="1:51"/>
    <row r="574" spans="1:51"/>
    <row r="575" spans="1:51"/>
    <row r="576" spans="1:51"/>
    <row r="577" spans="1:51"/>
    <row r="578" spans="1:51"/>
    <row r="579" spans="1:51"/>
    <row r="580" spans="1:51"/>
    <row r="581" spans="1:51"/>
    <row r="582" spans="1:51"/>
    <row r="583" spans="1:51"/>
    <row r="584" spans="1:51"/>
    <row r="585" spans="1:51"/>
    <row r="586" spans="1:51"/>
    <row r="587" spans="1:51"/>
    <row r="588" spans="1:51"/>
    <row r="589" spans="1:51"/>
    <row r="590" spans="1:51"/>
    <row r="591" spans="1:51"/>
    <row r="592" spans="1:51"/>
    <row r="593" spans="1:51"/>
    <row r="594" spans="1:51"/>
    <row r="595" spans="1:51"/>
    <row r="596" spans="1:51"/>
    <row r="597" spans="1:51"/>
    <row r="598" spans="1:51"/>
    <row r="599" spans="1:51"/>
    <row r="600" spans="1:51"/>
    <row r="601" spans="1:51"/>
    <row r="602" spans="1:51"/>
    <row r="603" spans="1:51"/>
    <row r="604" spans="1:51"/>
    <row r="605" spans="1:51"/>
    <row r="606" spans="1:51"/>
    <row r="607" spans="1:51"/>
    <row r="608" spans="1:51"/>
    <row r="609" spans="1:51"/>
    <row r="610" spans="1:51"/>
    <row r="611" spans="1:51"/>
    <row r="612" spans="1:51"/>
    <row r="613" spans="1:51"/>
    <row r="614" spans="1:51"/>
    <row r="615" spans="1:51"/>
    <row r="616" spans="1:51"/>
    <row r="617" spans="1:51"/>
    <row r="618" spans="1:51"/>
    <row r="619" spans="1:51"/>
    <row r="620" spans="1:51"/>
    <row r="621" spans="1:51"/>
    <row r="622" spans="1:51"/>
    <row r="623" spans="1:51"/>
    <row r="624" spans="1:51"/>
    <row r="625" spans="1:51"/>
    <row r="626" spans="1:51"/>
    <row r="627" spans="1:51"/>
    <row r="628" spans="1:51"/>
    <row r="629" spans="1:51"/>
    <row r="630" spans="1:51"/>
    <row r="631" spans="1:51"/>
    <row r="632" spans="1:51"/>
    <row r="633" spans="1:51"/>
    <row r="634" spans="1:51"/>
    <row r="635" spans="1:51"/>
    <row r="636" spans="1:51"/>
    <row r="637" spans="1:51"/>
    <row r="638" spans="1:51"/>
    <row r="639" spans="1:51"/>
    <row r="640" spans="1:51"/>
    <row r="641" spans="1:51"/>
    <row r="642" spans="1:51"/>
    <row r="643" spans="1:51"/>
    <row r="644" spans="1:51"/>
    <row r="645" spans="1:51"/>
    <row r="646" spans="1:51"/>
    <row r="647" spans="1:51"/>
    <row r="648" spans="1:51"/>
    <row r="649" spans="1:51"/>
    <row r="650" spans="1:51"/>
    <row r="651" spans="1:51"/>
    <row r="652" spans="1:51"/>
    <row r="653" spans="1:51"/>
    <row r="654" spans="1:51"/>
    <row r="655" spans="1:51"/>
    <row r="656" spans="1:51"/>
    <row r="657" spans="1:51"/>
    <row r="658" spans="1:51"/>
    <row r="659" spans="1:51"/>
    <row r="660" spans="1:51"/>
    <row r="661" spans="1:51"/>
    <row r="662" spans="1:51"/>
    <row r="663" spans="1:51"/>
    <row r="664" spans="1:51"/>
    <row r="665" spans="1:51"/>
    <row r="666" spans="1:51"/>
    <row r="667" spans="1:51"/>
    <row r="668" spans="1:51"/>
    <row r="669" spans="1:51"/>
    <row r="670" spans="1:51"/>
    <row r="671" spans="1:51"/>
    <row r="672" spans="1:51"/>
    <row r="673" spans="1:51"/>
    <row r="674" spans="1:51"/>
  </sheetData>
  <autoFilter ref="A1:AY674"/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25"/>
  <sheetViews>
    <sheetView tabSelected="1" workbookViewId="0">
      <selection activeCell="A2" sqref="A2"/>
    </sheetView>
  </sheetViews>
  <sheetFormatPr baseColWidth="10" defaultRowHeight="16" outlineLevelCol="0"/>
  <cols>
    <col customWidth="1" max="1" min="1" width="23.33203125"/>
    <col customWidth="1" max="2" min="2" width="13.33203125"/>
    <col customWidth="1" max="7" min="3" width="13.1640625"/>
    <col customWidth="1" max="14" min="8" style="8" width="13.1640625"/>
    <col customWidth="1" max="15" min="15" style="5" width="13.1640625"/>
  </cols>
  <sheetData>
    <row r="1" spans="1:15">
      <c r="B1" s="10" t="s">
        <v>51</v>
      </c>
      <c r="G1" s="10" t="n"/>
      <c r="H1" s="11" t="s">
        <v>52</v>
      </c>
    </row>
    <row customHeight="1" ht="48" r="2" spans="1:15">
      <c r="A2" s="3" t="s">
        <v>53</v>
      </c>
      <c r="B2" s="4" t="s">
        <v>54</v>
      </c>
      <c r="C2" s="4" t="s">
        <v>55</v>
      </c>
      <c r="D2" s="4" t="s">
        <v>56</v>
      </c>
      <c r="E2" s="4" t="s">
        <v>57</v>
      </c>
      <c r="F2" s="4" t="s">
        <v>58</v>
      </c>
      <c r="G2" s="4" t="s">
        <v>37</v>
      </c>
      <c r="H2" s="7" t="s">
        <v>54</v>
      </c>
      <c r="I2" s="7" t="s">
        <v>55</v>
      </c>
      <c r="J2" s="7" t="s">
        <v>56</v>
      </c>
      <c r="K2" s="7" t="s">
        <v>57</v>
      </c>
      <c r="L2" s="7" t="s">
        <v>58</v>
      </c>
      <c r="M2" s="7" t="s">
        <v>37</v>
      </c>
      <c r="N2" s="7" t="s">
        <v>59</v>
      </c>
      <c r="O2" s="6" t="s">
        <v>60</v>
      </c>
    </row>
    <row r="3" spans="1:15">
      <c r="B3">
        <f>COUNTIF(INDEX('Raw data'!$A:$BG, 0, MATCH("People (Any Mention)", 'Raw data'!$A$1:$BG$1, 0)), "*" &amp; A3 &amp; "*")</f>
        <v/>
      </c>
      <c r="C3">
        <f>AVERAGEIF(INDEX('Raw data'!$A:$BG, 0, MATCH("People (Any Mention)", 'Raw data'!$A$1:$BG$1, 0)),"*" &amp; A3 &amp; "*",INDEX('Raw data'!$A:$BG, 0, MATCH("Betweenness Centrality", 'Raw data'!$A$1:$BG$1, 0)))</f>
        <v/>
      </c>
      <c r="D3">
        <f>AVERAGEIF(INDEX('Raw data'!$A:$BG, 0, MATCH("People (Any Mention)", 'Raw data'!$A$1:$BG$1, 0)),"*" &amp; A3 &amp; "*",INDEX('Raw data'!$A:$BG, 0, MATCH("Inter-Cluster Connectivity", 'Raw data'!$A$1:$BG$1, 0)))</f>
        <v/>
      </c>
      <c r="E3">
        <f>SUMIF(INDEX('Raw data'!$A:$BG, 0, MATCH("People (Any Mention)", 'Raw data'!$A$1:$BG$1, 0)),"*" &amp; A3 &amp; "*",INDEX('Raw data'!$A:$BG, 0, MATCH("Social Engagement", 'Raw data'!$A$1:$BG$1, 0)))</f>
        <v/>
      </c>
      <c r="F3">
        <f>SUMIF(INDEX('Raw data'!$A:$BG, 0, MATCH("People (Any Mention)", 'Raw data'!$A$1:$BG$1, 0)),"*" &amp; A3 &amp; "*",INDEX('Raw data'!$A:$BG, 0, MATCH("Published Count", 'Raw data'!$A$1:$BG$1, 0)))</f>
        <v/>
      </c>
      <c r="G3">
        <f>IFERROR(AVERAGEIF(INDEX('Raw data'!$A:$BG, 0, MATCH("People (Any Mention)", 'Raw data'!$A$1:$BG$1, 0)),"*" &amp; A3 &amp; "*",INDEX('Raw data'!$A:$BG, 0, MATCH("Source Rank", 'Raw data'!$A$1:$BG$1, 0))), 0)</f>
        <v/>
      </c>
      <c r="H3" s="8">
        <f>PERCENTRANK(B:B,B3)</f>
        <v/>
      </c>
      <c r="I3" s="8">
        <f>PERCENTRANK(C:C,C3)</f>
        <v/>
      </c>
      <c r="J3" s="8">
        <f>PERCENTRANK(D:D,D3)</f>
        <v/>
      </c>
      <c r="K3" s="8">
        <f>PERCENTRANK(E:E,E3)</f>
        <v/>
      </c>
      <c r="L3" s="8">
        <f>PERCENTRANK(F:F,F3)</f>
        <v/>
      </c>
      <c r="M3" s="8">
        <f>1 - PERCENTRANK(G:G,G3)</f>
        <v/>
      </c>
      <c r="N3" s="8">
        <f>(H3*weight1) + (I3*weight2)+(J3*weight3)+(K3*weight4)+ (L3*weight5)+(M3*weight6)</f>
        <v/>
      </c>
      <c r="O3" s="5">
        <f>RANK(N3,N:N)</f>
        <v/>
      </c>
    </row>
    <row r="4" spans="1:15">
      <c r="B4">
        <f>COUNTIF(INDEX('Raw data'!$A:$BG, 0, MATCH("People (Any Mention)", 'Raw data'!$A$1:$BG$1, 0)), "*" &amp; A4 &amp; "*")</f>
        <v/>
      </c>
      <c r="C4">
        <f>AVERAGEIF(INDEX('Raw data'!$A:$BG, 0, MATCH("People (Any Mention)", 'Raw data'!$A$1:$BG$1, 0)),"*" &amp; A4 &amp; "*",INDEX('Raw data'!$A:$BG, 0, MATCH("Betweenness Centrality", 'Raw data'!$A$1:$BG$1, 0)))</f>
        <v/>
      </c>
      <c r="D4">
        <f>AVERAGEIF(INDEX('Raw data'!$A:$BG, 0, MATCH("People (Any Mention)", 'Raw data'!$A$1:$BG$1, 0)),"*" &amp; A4 &amp; "*",INDEX('Raw data'!$A:$BG, 0, MATCH("Inter-Cluster Connectivity", 'Raw data'!$A$1:$BG$1, 0)))</f>
        <v/>
      </c>
      <c r="E4">
        <f>SUMIF(INDEX('Raw data'!$A:$BG, 0, MATCH("People (Any Mention)", 'Raw data'!$A$1:$BG$1, 0)),"*" &amp; A4 &amp; "*",INDEX('Raw data'!$A:$BG, 0, MATCH("Social Engagement", 'Raw data'!$A$1:$BG$1, 0)))</f>
        <v/>
      </c>
      <c r="F4">
        <f>SUMIF(INDEX('Raw data'!$A:$BG, 0, MATCH("People (Any Mention)", 'Raw data'!$A$1:$BG$1, 0)),"*" &amp; A4 &amp; "*",INDEX('Raw data'!$A:$BG, 0, MATCH("Published Count", 'Raw data'!$A$1:$BG$1, 0)))</f>
        <v/>
      </c>
      <c r="G4">
        <f>IFERROR(AVERAGEIF(INDEX('Raw data'!$A:$BG, 0, MATCH("People (Any Mention)", 'Raw data'!$A$1:$BG$1, 0)),"*" &amp; A4 &amp; "*",INDEX('Raw data'!$A:$BG, 0, MATCH("Source Rank", 'Raw data'!$A$1:$BG$1, 0))), 0)</f>
        <v/>
      </c>
      <c r="H4" s="8">
        <f>PERCENTRANK(B:B,B4)</f>
        <v/>
      </c>
      <c r="I4" s="8">
        <f>PERCENTRANK(C:C,C4)</f>
        <v/>
      </c>
      <c r="J4" s="8">
        <f>PERCENTRANK(D:D,D4)</f>
        <v/>
      </c>
      <c r="K4" s="8">
        <f>PERCENTRANK(E:E,E4)</f>
        <v/>
      </c>
      <c r="L4" s="8">
        <f>PERCENTRANK(F:F,F4)</f>
        <v/>
      </c>
      <c r="M4" s="8">
        <f>1 - PERCENTRANK(G:G,G4)</f>
        <v/>
      </c>
      <c r="N4" s="8">
        <f>(H4*weight1) + (I4*weight2)+(J4*weight3)+(K4*weight4)+ (L4*weight5)+(M4*weight6)</f>
        <v/>
      </c>
      <c r="O4" s="5">
        <f>RANK(N4,N:N)</f>
        <v/>
      </c>
    </row>
    <row r="5" spans="1:15">
      <c r="B5">
        <f>COUNTIF(INDEX('Raw data'!$A:$BG, 0, MATCH("People (Any Mention)", 'Raw data'!$A$1:$BG$1, 0)), "*" &amp; A5 &amp; "*")</f>
        <v/>
      </c>
      <c r="C5">
        <f>AVERAGEIF(INDEX('Raw data'!$A:$BG, 0, MATCH("People (Any Mention)", 'Raw data'!$A$1:$BG$1, 0)),"*" &amp; A5 &amp; "*",INDEX('Raw data'!$A:$BG, 0, MATCH("Betweenness Centrality", 'Raw data'!$A$1:$BG$1, 0)))</f>
        <v/>
      </c>
      <c r="D5">
        <f>AVERAGEIF(INDEX('Raw data'!$A:$BG, 0, MATCH("People (Any Mention)", 'Raw data'!$A$1:$BG$1, 0)),"*" &amp; A5 &amp; "*",INDEX('Raw data'!$A:$BG, 0, MATCH("Inter-Cluster Connectivity", 'Raw data'!$A$1:$BG$1, 0)))</f>
        <v/>
      </c>
      <c r="E5">
        <f>SUMIF(INDEX('Raw data'!$A:$BG, 0, MATCH("People (Any Mention)", 'Raw data'!$A$1:$BG$1, 0)),"*" &amp; A5 &amp; "*",INDEX('Raw data'!$A:$BG, 0, MATCH("Social Engagement", 'Raw data'!$A$1:$BG$1, 0)))</f>
        <v/>
      </c>
      <c r="F5">
        <f>SUMIF(INDEX('Raw data'!$A:$BG, 0, MATCH("People (Any Mention)", 'Raw data'!$A$1:$BG$1, 0)),"*" &amp; A5 &amp; "*",INDEX('Raw data'!$A:$BG, 0, MATCH("Published Count", 'Raw data'!$A$1:$BG$1, 0)))</f>
        <v/>
      </c>
      <c r="G5">
        <f>IFERROR(AVERAGEIF(INDEX('Raw data'!$A:$BG, 0, MATCH("People (Any Mention)", 'Raw data'!$A$1:$BG$1, 0)),"*" &amp; A5 &amp; "*",INDEX('Raw data'!$A:$BG, 0, MATCH("Source Rank", 'Raw data'!$A$1:$BG$1, 0))), 0)</f>
        <v/>
      </c>
      <c r="H5" s="8">
        <f>PERCENTRANK(B:B,B5)</f>
        <v/>
      </c>
      <c r="I5" s="8">
        <f>PERCENTRANK(C:C,C5)</f>
        <v/>
      </c>
      <c r="J5" s="8">
        <f>PERCENTRANK(D:D,D5)</f>
        <v/>
      </c>
      <c r="K5" s="8">
        <f>PERCENTRANK(E:E,E5)</f>
        <v/>
      </c>
      <c r="L5" s="8">
        <f>PERCENTRANK(F:F,F5)</f>
        <v/>
      </c>
      <c r="M5" s="8">
        <f>1 - PERCENTRANK(G:G,G5)</f>
        <v/>
      </c>
      <c r="N5" s="8">
        <f>(H5*weight1) + (I5*weight2)+(J5*weight3)+(K5*weight4)+ (L5*weight5)+(M5*weight6)</f>
        <v/>
      </c>
      <c r="O5" s="5">
        <f>RANK(N5,N:N)</f>
        <v/>
      </c>
    </row>
    <row r="6" spans="1:15">
      <c r="B6">
        <f>COUNTIF(INDEX('Raw data'!$A:$BG, 0, MATCH("People (Any Mention)", 'Raw data'!$A$1:$BG$1, 0)), "*" &amp; A6 &amp; "*")</f>
        <v/>
      </c>
      <c r="C6">
        <f>AVERAGEIF(INDEX('Raw data'!$A:$BG, 0, MATCH("People (Any Mention)", 'Raw data'!$A$1:$BG$1, 0)),"*" &amp; A6 &amp; "*",INDEX('Raw data'!$A:$BG, 0, MATCH("Betweenness Centrality", 'Raw data'!$A$1:$BG$1, 0)))</f>
        <v/>
      </c>
      <c r="D6">
        <f>AVERAGEIF(INDEX('Raw data'!$A:$BG, 0, MATCH("People (Any Mention)", 'Raw data'!$A$1:$BG$1, 0)),"*" &amp; A6 &amp; "*",INDEX('Raw data'!$A:$BG, 0, MATCH("Inter-Cluster Connectivity", 'Raw data'!$A$1:$BG$1, 0)))</f>
        <v/>
      </c>
      <c r="E6">
        <f>SUMIF(INDEX('Raw data'!$A:$BG, 0, MATCH("People (Any Mention)", 'Raw data'!$A$1:$BG$1, 0)),"*" &amp; A6 &amp; "*",INDEX('Raw data'!$A:$BG, 0, MATCH("Social Engagement", 'Raw data'!$A$1:$BG$1, 0)))</f>
        <v/>
      </c>
      <c r="F6">
        <f>SUMIF(INDEX('Raw data'!$A:$BG, 0, MATCH("People (Any Mention)", 'Raw data'!$A$1:$BG$1, 0)),"*" &amp; A6 &amp; "*",INDEX('Raw data'!$A:$BG, 0, MATCH("Published Count", 'Raw data'!$A$1:$BG$1, 0)))</f>
        <v/>
      </c>
      <c r="G6">
        <f>IFERROR(AVERAGEIF(INDEX('Raw data'!$A:$BG, 0, MATCH("People (Any Mention)", 'Raw data'!$A$1:$BG$1, 0)),"*" &amp; A6 &amp; "*",INDEX('Raw data'!$A:$BG, 0, MATCH("Source Rank", 'Raw data'!$A$1:$BG$1, 0))), 0)</f>
        <v/>
      </c>
      <c r="H6" s="8">
        <f>PERCENTRANK(B:B,B6)</f>
        <v/>
      </c>
      <c r="I6" s="8">
        <f>PERCENTRANK(C:C,C6)</f>
        <v/>
      </c>
      <c r="J6" s="8">
        <f>PERCENTRANK(D:D,D6)</f>
        <v/>
      </c>
      <c r="K6" s="8">
        <f>PERCENTRANK(E:E,E6)</f>
        <v/>
      </c>
      <c r="L6" s="8">
        <f>PERCENTRANK(F:F,F6)</f>
        <v/>
      </c>
      <c r="M6" s="8">
        <f>1 - PERCENTRANK(G:G,G6)</f>
        <v/>
      </c>
      <c r="N6" s="8">
        <f>(H6*weight1) + (I6*weight2)+(J6*weight3)+(K6*weight4)+ (L6*weight5)+(M6*weight6)</f>
        <v/>
      </c>
      <c r="O6" s="5">
        <f>RANK(N6,N:N)</f>
        <v/>
      </c>
    </row>
    <row r="7" spans="1:15">
      <c r="B7">
        <f>COUNTIF(INDEX('Raw data'!$A:$BG, 0, MATCH("People (Any Mention)", 'Raw data'!$A$1:$BG$1, 0)), "*" &amp; A7 &amp; "*")</f>
        <v/>
      </c>
      <c r="C7">
        <f>AVERAGEIF(INDEX('Raw data'!$A:$BG, 0, MATCH("People (Any Mention)", 'Raw data'!$A$1:$BG$1, 0)),"*" &amp; A7 &amp; "*",INDEX('Raw data'!$A:$BG, 0, MATCH("Betweenness Centrality", 'Raw data'!$A$1:$BG$1, 0)))</f>
        <v/>
      </c>
      <c r="D7">
        <f>AVERAGEIF(INDEX('Raw data'!$A:$BG, 0, MATCH("People (Any Mention)", 'Raw data'!$A$1:$BG$1, 0)),"*" &amp; A7 &amp; "*",INDEX('Raw data'!$A:$BG, 0, MATCH("Inter-Cluster Connectivity", 'Raw data'!$A$1:$BG$1, 0)))</f>
        <v/>
      </c>
      <c r="E7">
        <f>SUMIF(INDEX('Raw data'!$A:$BG, 0, MATCH("People (Any Mention)", 'Raw data'!$A$1:$BG$1, 0)),"*" &amp; A7 &amp; "*",INDEX('Raw data'!$A:$BG, 0, MATCH("Social Engagement", 'Raw data'!$A$1:$BG$1, 0)))</f>
        <v/>
      </c>
      <c r="F7">
        <f>SUMIF(INDEX('Raw data'!$A:$BG, 0, MATCH("People (Any Mention)", 'Raw data'!$A$1:$BG$1, 0)),"*" &amp; A7 &amp; "*",INDEX('Raw data'!$A:$BG, 0, MATCH("Published Count", 'Raw data'!$A$1:$BG$1, 0)))</f>
        <v/>
      </c>
      <c r="G7">
        <f>IFERROR(AVERAGEIF(INDEX('Raw data'!$A:$BG, 0, MATCH("People (Any Mention)", 'Raw data'!$A$1:$BG$1, 0)),"*" &amp; A7 &amp; "*",INDEX('Raw data'!$A:$BG, 0, MATCH("Source Rank", 'Raw data'!$A$1:$BG$1, 0))), 0)</f>
        <v/>
      </c>
      <c r="H7" s="8">
        <f>PERCENTRANK(B:B,B7)</f>
        <v/>
      </c>
      <c r="I7" s="8">
        <f>PERCENTRANK(C:C,C7)</f>
        <v/>
      </c>
      <c r="J7" s="8">
        <f>PERCENTRANK(D:D,D7)</f>
        <v/>
      </c>
      <c r="K7" s="8">
        <f>PERCENTRANK(E:E,E7)</f>
        <v/>
      </c>
      <c r="L7" s="8">
        <f>PERCENTRANK(F:F,F7)</f>
        <v/>
      </c>
      <c r="M7" s="8">
        <f>1 - PERCENTRANK(G:G,G7)</f>
        <v/>
      </c>
      <c r="N7" s="8">
        <f>(H7*weight1) + (I7*weight2)+(J7*weight3)+(K7*weight4)+ (L7*weight5)+(M7*weight6)</f>
        <v/>
      </c>
      <c r="O7" s="5">
        <f>RANK(N7,N:N)</f>
        <v/>
      </c>
    </row>
    <row r="8" spans="1:15">
      <c r="B8">
        <f>COUNTIF(INDEX('Raw data'!$A:$BG, 0, MATCH("People (Any Mention)", 'Raw data'!$A$1:$BG$1, 0)), "*" &amp; A8 &amp; "*")</f>
        <v/>
      </c>
      <c r="C8">
        <f>AVERAGEIF(INDEX('Raw data'!$A:$BG, 0, MATCH("People (Any Mention)", 'Raw data'!$A$1:$BG$1, 0)),"*" &amp; A8 &amp; "*",INDEX('Raw data'!$A:$BG, 0, MATCH("Betweenness Centrality", 'Raw data'!$A$1:$BG$1, 0)))</f>
        <v/>
      </c>
      <c r="D8">
        <f>AVERAGEIF(INDEX('Raw data'!$A:$BG, 0, MATCH("People (Any Mention)", 'Raw data'!$A$1:$BG$1, 0)),"*" &amp; A8 &amp; "*",INDEX('Raw data'!$A:$BG, 0, MATCH("Inter-Cluster Connectivity", 'Raw data'!$A$1:$BG$1, 0)))</f>
        <v/>
      </c>
      <c r="E8">
        <f>SUMIF(INDEX('Raw data'!$A:$BG, 0, MATCH("People (Any Mention)", 'Raw data'!$A$1:$BG$1, 0)),"*" &amp; A8 &amp; "*",INDEX('Raw data'!$A:$BG, 0, MATCH("Social Engagement", 'Raw data'!$A$1:$BG$1, 0)))</f>
        <v/>
      </c>
      <c r="F8">
        <f>SUMIF(INDEX('Raw data'!$A:$BG, 0, MATCH("People (Any Mention)", 'Raw data'!$A$1:$BG$1, 0)),"*" &amp; A8 &amp; "*",INDEX('Raw data'!$A:$BG, 0, MATCH("Published Count", 'Raw data'!$A$1:$BG$1, 0)))</f>
        <v/>
      </c>
      <c r="G8">
        <f>IFERROR(AVERAGEIF(INDEX('Raw data'!$A:$BG, 0, MATCH("People (Any Mention)", 'Raw data'!$A$1:$BG$1, 0)),"*" &amp; A8 &amp; "*",INDEX('Raw data'!$A:$BG, 0, MATCH("Source Rank", 'Raw data'!$A$1:$BG$1, 0))), 0)</f>
        <v/>
      </c>
      <c r="H8" s="8">
        <f>PERCENTRANK(B:B,B8)</f>
        <v/>
      </c>
      <c r="I8" s="8">
        <f>PERCENTRANK(C:C,C8)</f>
        <v/>
      </c>
      <c r="J8" s="8">
        <f>PERCENTRANK(D:D,D8)</f>
        <v/>
      </c>
      <c r="K8" s="8">
        <f>PERCENTRANK(E:E,E8)</f>
        <v/>
      </c>
      <c r="L8" s="8">
        <f>PERCENTRANK(F:F,F8)</f>
        <v/>
      </c>
      <c r="M8" s="8">
        <f>1 - PERCENTRANK(G:G,G8)</f>
        <v/>
      </c>
      <c r="N8" s="8">
        <f>(H8*weight1) + (I8*weight2)+(J8*weight3)+(K8*weight4)+ (L8*weight5)+(M8*weight6)</f>
        <v/>
      </c>
      <c r="O8" s="5">
        <f>RANK(N8,N:N)</f>
        <v/>
      </c>
    </row>
    <row r="9" spans="1:15">
      <c r="B9">
        <f>COUNTIF(INDEX('Raw data'!$A:$BG, 0, MATCH("People (Any Mention)", 'Raw data'!$A$1:$BG$1, 0)), "*" &amp; A9 &amp; "*")</f>
        <v/>
      </c>
      <c r="C9">
        <f>AVERAGEIF(INDEX('Raw data'!$A:$BG, 0, MATCH("People (Any Mention)", 'Raw data'!$A$1:$BG$1, 0)),"*" &amp; A9 &amp; "*",INDEX('Raw data'!$A:$BG, 0, MATCH("Betweenness Centrality", 'Raw data'!$A$1:$BG$1, 0)))</f>
        <v/>
      </c>
      <c r="D9">
        <f>AVERAGEIF(INDEX('Raw data'!$A:$BG, 0, MATCH("People (Any Mention)", 'Raw data'!$A$1:$BG$1, 0)),"*" &amp; A9 &amp; "*",INDEX('Raw data'!$A:$BG, 0, MATCH("Inter-Cluster Connectivity", 'Raw data'!$A$1:$BG$1, 0)))</f>
        <v/>
      </c>
      <c r="E9">
        <f>SUMIF(INDEX('Raw data'!$A:$BG, 0, MATCH("People (Any Mention)", 'Raw data'!$A$1:$BG$1, 0)),"*" &amp; A9 &amp; "*",INDEX('Raw data'!$A:$BG, 0, MATCH("Social Engagement", 'Raw data'!$A$1:$BG$1, 0)))</f>
        <v/>
      </c>
      <c r="F9">
        <f>SUMIF(INDEX('Raw data'!$A:$BG, 0, MATCH("People (Any Mention)", 'Raw data'!$A$1:$BG$1, 0)),"*" &amp; A9 &amp; "*",INDEX('Raw data'!$A:$BG, 0, MATCH("Published Count", 'Raw data'!$A$1:$BG$1, 0)))</f>
        <v/>
      </c>
      <c r="G9">
        <f>IFERROR(AVERAGEIF(INDEX('Raw data'!$A:$BG, 0, MATCH("People (Any Mention)", 'Raw data'!$A$1:$BG$1, 0)),"*" &amp; A9 &amp; "*",INDEX('Raw data'!$A:$BG, 0, MATCH("Source Rank", 'Raw data'!$A$1:$BG$1, 0))), 0)</f>
        <v/>
      </c>
      <c r="H9" s="8">
        <f>PERCENTRANK(B:B,B9)</f>
        <v/>
      </c>
      <c r="I9" s="8">
        <f>PERCENTRANK(C:C,C9)</f>
        <v/>
      </c>
      <c r="J9" s="8">
        <f>PERCENTRANK(D:D,D9)</f>
        <v/>
      </c>
      <c r="K9" s="8">
        <f>PERCENTRANK(E:E,E9)</f>
        <v/>
      </c>
      <c r="L9" s="8">
        <f>PERCENTRANK(F:F,F9)</f>
        <v/>
      </c>
      <c r="M9" s="8">
        <f>1 - PERCENTRANK(G:G,G9)</f>
        <v/>
      </c>
      <c r="N9" s="8">
        <f>(H9*weight1) + (I9*weight2)+(J9*weight3)+(K9*weight4)+ (L9*weight5)+(M9*weight6)</f>
        <v/>
      </c>
      <c r="O9" s="5">
        <f>RANK(N9,N:N)</f>
        <v/>
      </c>
    </row>
    <row r="10" spans="1:15">
      <c r="B10">
        <f>COUNTIF(INDEX('Raw data'!$A:$BG, 0, MATCH("People (Any Mention)", 'Raw data'!$A$1:$BG$1, 0)), "*" &amp; A10 &amp; "*")</f>
        <v/>
      </c>
      <c r="C10">
        <f>AVERAGEIF(INDEX('Raw data'!$A:$BG, 0, MATCH("People (Any Mention)", 'Raw data'!$A$1:$BG$1, 0)),"*" &amp; A10 &amp; "*",INDEX('Raw data'!$A:$BG, 0, MATCH("Betweenness Centrality", 'Raw data'!$A$1:$BG$1, 0)))</f>
        <v/>
      </c>
      <c r="D10">
        <f>AVERAGEIF(INDEX('Raw data'!$A:$BG, 0, MATCH("People (Any Mention)", 'Raw data'!$A$1:$BG$1, 0)),"*" &amp; A10 &amp; "*",INDEX('Raw data'!$A:$BG, 0, MATCH("Inter-Cluster Connectivity", 'Raw data'!$A$1:$BG$1, 0)))</f>
        <v/>
      </c>
      <c r="E10">
        <f>SUMIF(INDEX('Raw data'!$A:$BG, 0, MATCH("People (Any Mention)", 'Raw data'!$A$1:$BG$1, 0)),"*" &amp; A10 &amp; "*",INDEX('Raw data'!$A:$BG, 0, MATCH("Social Engagement", 'Raw data'!$A$1:$BG$1, 0)))</f>
        <v/>
      </c>
      <c r="F10">
        <f>SUMIF(INDEX('Raw data'!$A:$BG, 0, MATCH("People (Any Mention)", 'Raw data'!$A$1:$BG$1, 0)),"*" &amp; A10 &amp; "*",INDEX('Raw data'!$A:$BG, 0, MATCH("Published Count", 'Raw data'!$A$1:$BG$1, 0)))</f>
        <v/>
      </c>
      <c r="G10">
        <f>IFERROR(AVERAGEIF(INDEX('Raw data'!$A:$BG, 0, MATCH("People (Any Mention)", 'Raw data'!$A$1:$BG$1, 0)),"*" &amp; A10 &amp; "*",INDEX('Raw data'!$A:$BG, 0, MATCH("Source Rank", 'Raw data'!$A$1:$BG$1, 0))), 0)</f>
        <v/>
      </c>
      <c r="H10" s="8">
        <f>PERCENTRANK(B:B,B10)</f>
        <v/>
      </c>
      <c r="I10" s="8">
        <f>PERCENTRANK(C:C,C10)</f>
        <v/>
      </c>
      <c r="J10" s="8">
        <f>PERCENTRANK(D:D,D10)</f>
        <v/>
      </c>
      <c r="K10" s="8">
        <f>PERCENTRANK(E:E,E10)</f>
        <v/>
      </c>
      <c r="L10" s="8">
        <f>PERCENTRANK(F:F,F10)</f>
        <v/>
      </c>
      <c r="M10" s="8">
        <f>1 - PERCENTRANK(G:G,G10)</f>
        <v/>
      </c>
      <c r="N10" s="8">
        <f>(H10*weight1) + (I10*weight2)+(J10*weight3)+(K10*weight4)+ (L10*weight5)+(M10*weight6)</f>
        <v/>
      </c>
      <c r="O10" s="5">
        <f>RANK(N10,N:N)</f>
        <v/>
      </c>
    </row>
    <row r="11" spans="1:15">
      <c r="B11">
        <f>COUNTIF(INDEX('Raw data'!$A:$BG, 0, MATCH("People (Any Mention)", 'Raw data'!$A$1:$BG$1, 0)), "*" &amp; A11 &amp; "*")</f>
        <v/>
      </c>
      <c r="C11">
        <f>AVERAGEIF(INDEX('Raw data'!$A:$BG, 0, MATCH("People (Any Mention)", 'Raw data'!$A$1:$BG$1, 0)),"*" &amp; A11 &amp; "*",INDEX('Raw data'!$A:$BG, 0, MATCH("Betweenness Centrality", 'Raw data'!$A$1:$BG$1, 0)))</f>
        <v/>
      </c>
      <c r="D11">
        <f>AVERAGEIF(INDEX('Raw data'!$A:$BG, 0, MATCH("People (Any Mention)", 'Raw data'!$A$1:$BG$1, 0)),"*" &amp; A11 &amp; "*",INDEX('Raw data'!$A:$BG, 0, MATCH("Inter-Cluster Connectivity", 'Raw data'!$A$1:$BG$1, 0)))</f>
        <v/>
      </c>
      <c r="E11">
        <f>SUMIF(INDEX('Raw data'!$A:$BG, 0, MATCH("People (Any Mention)", 'Raw data'!$A$1:$BG$1, 0)),"*" &amp; A11 &amp; "*",INDEX('Raw data'!$A:$BG, 0, MATCH("Social Engagement", 'Raw data'!$A$1:$BG$1, 0)))</f>
        <v/>
      </c>
      <c r="F11">
        <f>SUMIF(INDEX('Raw data'!$A:$BG, 0, MATCH("People (Any Mention)", 'Raw data'!$A$1:$BG$1, 0)),"*" &amp; A11 &amp; "*",INDEX('Raw data'!$A:$BG, 0, MATCH("Published Count", 'Raw data'!$A$1:$BG$1, 0)))</f>
        <v/>
      </c>
      <c r="G11">
        <f>IFERROR(AVERAGEIF(INDEX('Raw data'!$A:$BG, 0, MATCH("People (Any Mention)", 'Raw data'!$A$1:$BG$1, 0)),"*" &amp; A11 &amp; "*",INDEX('Raw data'!$A:$BG, 0, MATCH("Source Rank", 'Raw data'!$A$1:$BG$1, 0))), 0)</f>
        <v/>
      </c>
      <c r="H11" s="8">
        <f>PERCENTRANK(B:B,B11)</f>
        <v/>
      </c>
      <c r="I11" s="8">
        <f>PERCENTRANK(C:C,C11)</f>
        <v/>
      </c>
      <c r="J11" s="8">
        <f>PERCENTRANK(D:D,D11)</f>
        <v/>
      </c>
      <c r="K11" s="8">
        <f>PERCENTRANK(E:E,E11)</f>
        <v/>
      </c>
      <c r="L11" s="8">
        <f>PERCENTRANK(F:F,F11)</f>
        <v/>
      </c>
      <c r="M11" s="8">
        <f>1 - PERCENTRANK(G:G,G11)</f>
        <v/>
      </c>
      <c r="N11" s="8">
        <f>(H11*weight1) + (I11*weight2)+(J11*weight3)+(K11*weight4)+ (L11*weight5)+(M11*weight6)</f>
        <v/>
      </c>
      <c r="O11" s="5">
        <f>RANK(N11,N:N)</f>
        <v/>
      </c>
    </row>
    <row r="12" spans="1:15">
      <c r="B12">
        <f>COUNTIF(INDEX('Raw data'!$A:$BG, 0, MATCH("People (Any Mention)", 'Raw data'!$A$1:$BG$1, 0)), "*" &amp; A12 &amp; "*")</f>
        <v/>
      </c>
      <c r="C12">
        <f>AVERAGEIF(INDEX('Raw data'!$A:$BG, 0, MATCH("People (Any Mention)", 'Raw data'!$A$1:$BG$1, 0)),"*" &amp; A12 &amp; "*",INDEX('Raw data'!$A:$BG, 0, MATCH("Betweenness Centrality", 'Raw data'!$A$1:$BG$1, 0)))</f>
        <v/>
      </c>
      <c r="D12">
        <f>AVERAGEIF(INDEX('Raw data'!$A:$BG, 0, MATCH("People (Any Mention)", 'Raw data'!$A$1:$BG$1, 0)),"*" &amp; A12 &amp; "*",INDEX('Raw data'!$A:$BG, 0, MATCH("Inter-Cluster Connectivity", 'Raw data'!$A$1:$BG$1, 0)))</f>
        <v/>
      </c>
      <c r="E12">
        <f>SUMIF(INDEX('Raw data'!$A:$BG, 0, MATCH("People (Any Mention)", 'Raw data'!$A$1:$BG$1, 0)),"*" &amp; A12 &amp; "*",INDEX('Raw data'!$A:$BG, 0, MATCH("Social Engagement", 'Raw data'!$A$1:$BG$1, 0)))</f>
        <v/>
      </c>
      <c r="F12">
        <f>SUMIF(INDEX('Raw data'!$A:$BG, 0, MATCH("People (Any Mention)", 'Raw data'!$A$1:$BG$1, 0)),"*" &amp; A12 &amp; "*",INDEX('Raw data'!$A:$BG, 0, MATCH("Published Count", 'Raw data'!$A$1:$BG$1, 0)))</f>
        <v/>
      </c>
      <c r="G12">
        <f>IFERROR(AVERAGEIF(INDEX('Raw data'!$A:$BG, 0, MATCH("People (Any Mention)", 'Raw data'!$A$1:$BG$1, 0)),"*" &amp; A12 &amp; "*",INDEX('Raw data'!$A:$BG, 0, MATCH("Source Rank", 'Raw data'!$A$1:$BG$1, 0))), 0)</f>
        <v/>
      </c>
      <c r="H12" s="8">
        <f>PERCENTRANK(B:B,B12)</f>
        <v/>
      </c>
      <c r="I12" s="8">
        <f>PERCENTRANK(C:C,C12)</f>
        <v/>
      </c>
      <c r="J12" s="8">
        <f>PERCENTRANK(D:D,D12)</f>
        <v/>
      </c>
      <c r="K12" s="8">
        <f>PERCENTRANK(E:E,E12)</f>
        <v/>
      </c>
      <c r="L12" s="8">
        <f>PERCENTRANK(F:F,F12)</f>
        <v/>
      </c>
      <c r="M12" s="8">
        <f>1 - PERCENTRANK(G:G,G12)</f>
        <v/>
      </c>
      <c r="N12" s="8">
        <f>(H12*weight1) + (I12*weight2)+(J12*weight3)+(K12*weight4)+ (L12*weight5)+(M12*weight6)</f>
        <v/>
      </c>
      <c r="O12" s="5">
        <f>RANK(N12,N:N)</f>
        <v/>
      </c>
    </row>
    <row r="13" spans="1:15">
      <c r="B13">
        <f>COUNTIF(INDEX('Raw data'!$A:$BG, 0, MATCH("People (Any Mention)", 'Raw data'!$A$1:$BG$1, 0)), "*" &amp; A13 &amp; "*")</f>
        <v/>
      </c>
      <c r="C13">
        <f>AVERAGEIF(INDEX('Raw data'!$A:$BG, 0, MATCH("People (Any Mention)", 'Raw data'!$A$1:$BG$1, 0)),"*" &amp; A13 &amp; "*",INDEX('Raw data'!$A:$BG, 0, MATCH("Betweenness Centrality", 'Raw data'!$A$1:$BG$1, 0)))</f>
        <v/>
      </c>
      <c r="D13">
        <f>AVERAGEIF(INDEX('Raw data'!$A:$BG, 0, MATCH("People (Any Mention)", 'Raw data'!$A$1:$BG$1, 0)),"*" &amp; A13 &amp; "*",INDEX('Raw data'!$A:$BG, 0, MATCH("Inter-Cluster Connectivity", 'Raw data'!$A$1:$BG$1, 0)))</f>
        <v/>
      </c>
      <c r="E13">
        <f>SUMIF(INDEX('Raw data'!$A:$BG, 0, MATCH("People (Any Mention)", 'Raw data'!$A$1:$BG$1, 0)),"*" &amp; A13 &amp; "*",INDEX('Raw data'!$A:$BG, 0, MATCH("Social Engagement", 'Raw data'!$A$1:$BG$1, 0)))</f>
        <v/>
      </c>
      <c r="F13">
        <f>SUMIF(INDEX('Raw data'!$A:$BG, 0, MATCH("People (Any Mention)", 'Raw data'!$A$1:$BG$1, 0)),"*" &amp; A13 &amp; "*",INDEX('Raw data'!$A:$BG, 0, MATCH("Published Count", 'Raw data'!$A$1:$BG$1, 0)))</f>
        <v/>
      </c>
      <c r="G13">
        <f>IFERROR(AVERAGEIF(INDEX('Raw data'!$A:$BG, 0, MATCH("People (Any Mention)", 'Raw data'!$A$1:$BG$1, 0)),"*" &amp; A13 &amp; "*",INDEX('Raw data'!$A:$BG, 0, MATCH("Source Rank", 'Raw data'!$A$1:$BG$1, 0))), 0)</f>
        <v/>
      </c>
      <c r="H13" s="8">
        <f>PERCENTRANK(B:B,B13)</f>
        <v/>
      </c>
      <c r="I13" s="8">
        <f>PERCENTRANK(C:C,C13)</f>
        <v/>
      </c>
      <c r="J13" s="8">
        <f>PERCENTRANK(D:D,D13)</f>
        <v/>
      </c>
      <c r="K13" s="8">
        <f>PERCENTRANK(E:E,E13)</f>
        <v/>
      </c>
      <c r="L13" s="8">
        <f>PERCENTRANK(F:F,F13)</f>
        <v/>
      </c>
      <c r="M13" s="8">
        <f>1 - PERCENTRANK(G:G,G13)</f>
        <v/>
      </c>
      <c r="N13" s="8">
        <f>(H13*weight1) + (I13*weight2)+(J13*weight3)+(K13*weight4)+ (L13*weight5)+(M13*weight6)</f>
        <v/>
      </c>
      <c r="O13" s="5">
        <f>RANK(N13,N:N)</f>
        <v/>
      </c>
    </row>
    <row r="14" spans="1:15">
      <c r="B14">
        <f>COUNTIF(INDEX('Raw data'!$A:$BG, 0, MATCH("People (Any Mention)", 'Raw data'!$A$1:$BG$1, 0)), "*" &amp; A14 &amp; "*")</f>
        <v/>
      </c>
      <c r="C14">
        <f>AVERAGEIF(INDEX('Raw data'!$A:$BG, 0, MATCH("People (Any Mention)", 'Raw data'!$A$1:$BG$1, 0)),"*" &amp; A14 &amp; "*",INDEX('Raw data'!$A:$BG, 0, MATCH("Betweenness Centrality", 'Raw data'!$A$1:$BG$1, 0)))</f>
        <v/>
      </c>
      <c r="D14">
        <f>AVERAGEIF(INDEX('Raw data'!$A:$BG, 0, MATCH("People (Any Mention)", 'Raw data'!$A$1:$BG$1, 0)),"*" &amp; A14 &amp; "*",INDEX('Raw data'!$A:$BG, 0, MATCH("Inter-Cluster Connectivity", 'Raw data'!$A$1:$BG$1, 0)))</f>
        <v/>
      </c>
      <c r="E14">
        <f>SUMIF(INDEX('Raw data'!$A:$BG, 0, MATCH("People (Any Mention)", 'Raw data'!$A$1:$BG$1, 0)),"*" &amp; A14 &amp; "*",INDEX('Raw data'!$A:$BG, 0, MATCH("Social Engagement", 'Raw data'!$A$1:$BG$1, 0)))</f>
        <v/>
      </c>
      <c r="F14">
        <f>SUMIF(INDEX('Raw data'!$A:$BG, 0, MATCH("People (Any Mention)", 'Raw data'!$A$1:$BG$1, 0)),"*" &amp; A14 &amp; "*",INDEX('Raw data'!$A:$BG, 0, MATCH("Published Count", 'Raw data'!$A$1:$BG$1, 0)))</f>
        <v/>
      </c>
      <c r="G14">
        <f>IFERROR(AVERAGEIF(INDEX('Raw data'!$A:$BG, 0, MATCH("People (Any Mention)", 'Raw data'!$A$1:$BG$1, 0)),"*" &amp; A14 &amp; "*",INDEX('Raw data'!$A:$BG, 0, MATCH("Source Rank", 'Raw data'!$A$1:$BG$1, 0))), 0)</f>
        <v/>
      </c>
      <c r="H14" s="8">
        <f>PERCENTRANK(B:B,B14)</f>
        <v/>
      </c>
      <c r="I14" s="8">
        <f>PERCENTRANK(C:C,C14)</f>
        <v/>
      </c>
      <c r="J14" s="8">
        <f>PERCENTRANK(D:D,D14)</f>
        <v/>
      </c>
      <c r="K14" s="8">
        <f>PERCENTRANK(E:E,E14)</f>
        <v/>
      </c>
      <c r="L14" s="8">
        <f>PERCENTRANK(F:F,F14)</f>
        <v/>
      </c>
      <c r="M14" s="8">
        <f>1 - PERCENTRANK(G:G,G14)</f>
        <v/>
      </c>
      <c r="N14" s="8">
        <f>(H14*weight1) + (I14*weight2)+(J14*weight3)+(K14*weight4)+ (L14*weight5)+(M14*weight6)</f>
        <v/>
      </c>
      <c r="O14" s="5">
        <f>RANK(N14,N:N)</f>
        <v/>
      </c>
    </row>
    <row r="15" spans="1:15">
      <c r="B15">
        <f>COUNTIF(INDEX('Raw data'!$A:$BG, 0, MATCH("People (Any Mention)", 'Raw data'!$A$1:$BG$1, 0)), "*" &amp; A15 &amp; "*")</f>
        <v/>
      </c>
      <c r="C15">
        <f>AVERAGEIF(INDEX('Raw data'!$A:$BG, 0, MATCH("People (Any Mention)", 'Raw data'!$A$1:$BG$1, 0)),"*" &amp; A15 &amp; "*",INDEX('Raw data'!$A:$BG, 0, MATCH("Betweenness Centrality", 'Raw data'!$A$1:$BG$1, 0)))</f>
        <v/>
      </c>
      <c r="D15">
        <f>AVERAGEIF(INDEX('Raw data'!$A:$BG, 0, MATCH("People (Any Mention)", 'Raw data'!$A$1:$BG$1, 0)),"*" &amp; A15 &amp; "*",INDEX('Raw data'!$A:$BG, 0, MATCH("Inter-Cluster Connectivity", 'Raw data'!$A$1:$BG$1, 0)))</f>
        <v/>
      </c>
      <c r="E15">
        <f>SUMIF(INDEX('Raw data'!$A:$BG, 0, MATCH("People (Any Mention)", 'Raw data'!$A$1:$BG$1, 0)),"*" &amp; A15 &amp; "*",INDEX('Raw data'!$A:$BG, 0, MATCH("Social Engagement", 'Raw data'!$A$1:$BG$1, 0)))</f>
        <v/>
      </c>
      <c r="F15">
        <f>SUMIF(INDEX('Raw data'!$A:$BG, 0, MATCH("People (Any Mention)", 'Raw data'!$A$1:$BG$1, 0)),"*" &amp; A15 &amp; "*",INDEX('Raw data'!$A:$BG, 0, MATCH("Published Count", 'Raw data'!$A$1:$BG$1, 0)))</f>
        <v/>
      </c>
      <c r="G15">
        <f>IFERROR(AVERAGEIF(INDEX('Raw data'!$A:$BG, 0, MATCH("People (Any Mention)", 'Raw data'!$A$1:$BG$1, 0)),"*" &amp; A15 &amp; "*",INDEX('Raw data'!$A:$BG, 0, MATCH("Source Rank", 'Raw data'!$A$1:$BG$1, 0))), 0)</f>
        <v/>
      </c>
      <c r="H15" s="8">
        <f>PERCENTRANK(B:B,B15)</f>
        <v/>
      </c>
      <c r="I15" s="8">
        <f>PERCENTRANK(C:C,C15)</f>
        <v/>
      </c>
      <c r="J15" s="8">
        <f>PERCENTRANK(D:D,D15)</f>
        <v/>
      </c>
      <c r="K15" s="8">
        <f>PERCENTRANK(E:E,E15)</f>
        <v/>
      </c>
      <c r="L15" s="8">
        <f>PERCENTRANK(F:F,F15)</f>
        <v/>
      </c>
      <c r="M15" s="8">
        <f>1 - PERCENTRANK(G:G,G15)</f>
        <v/>
      </c>
      <c r="N15" s="8">
        <f>(H15*weight1) + (I15*weight2)+(J15*weight3)+(K15*weight4)+ (L15*weight5)+(M15*weight6)</f>
        <v/>
      </c>
      <c r="O15" s="5">
        <f>RANK(N15,N:N)</f>
        <v/>
      </c>
    </row>
    <row r="16" spans="1:15">
      <c r="B16">
        <f>COUNTIF(INDEX('Raw data'!$A:$BG, 0, MATCH("People (Any Mention)", 'Raw data'!$A$1:$BG$1, 0)), "*" &amp; A16 &amp; "*")</f>
        <v/>
      </c>
      <c r="C16">
        <f>AVERAGEIF(INDEX('Raw data'!$A:$BG, 0, MATCH("People (Any Mention)", 'Raw data'!$A$1:$BG$1, 0)),"*" &amp; A16 &amp; "*",INDEX('Raw data'!$A:$BG, 0, MATCH("Betweenness Centrality", 'Raw data'!$A$1:$BG$1, 0)))</f>
        <v/>
      </c>
      <c r="D16">
        <f>AVERAGEIF(INDEX('Raw data'!$A:$BG, 0, MATCH("People (Any Mention)", 'Raw data'!$A$1:$BG$1, 0)),"*" &amp; A16 &amp; "*",INDEX('Raw data'!$A:$BG, 0, MATCH("Inter-Cluster Connectivity", 'Raw data'!$A$1:$BG$1, 0)))</f>
        <v/>
      </c>
      <c r="E16">
        <f>SUMIF(INDEX('Raw data'!$A:$BG, 0, MATCH("People (Any Mention)", 'Raw data'!$A$1:$BG$1, 0)),"*" &amp; A16 &amp; "*",INDEX('Raw data'!$A:$BG, 0, MATCH("Social Engagement", 'Raw data'!$A$1:$BG$1, 0)))</f>
        <v/>
      </c>
      <c r="F16">
        <f>SUMIF(INDEX('Raw data'!$A:$BG, 0, MATCH("People (Any Mention)", 'Raw data'!$A$1:$BG$1, 0)),"*" &amp; A16 &amp; "*",INDEX('Raw data'!$A:$BG, 0, MATCH("Published Count", 'Raw data'!$A$1:$BG$1, 0)))</f>
        <v/>
      </c>
      <c r="G16">
        <f>IFERROR(AVERAGEIF(INDEX('Raw data'!$A:$BG, 0, MATCH("People (Any Mention)", 'Raw data'!$A$1:$BG$1, 0)),"*" &amp; A16 &amp; "*",INDEX('Raw data'!$A:$BG, 0, MATCH("Source Rank", 'Raw data'!$A$1:$BG$1, 0))), 0)</f>
        <v/>
      </c>
      <c r="H16" s="8">
        <f>PERCENTRANK(B:B,B16)</f>
        <v/>
      </c>
      <c r="I16" s="8">
        <f>PERCENTRANK(C:C,C16)</f>
        <v/>
      </c>
      <c r="J16" s="8">
        <f>PERCENTRANK(D:D,D16)</f>
        <v/>
      </c>
      <c r="K16" s="8">
        <f>PERCENTRANK(E:E,E16)</f>
        <v/>
      </c>
      <c r="L16" s="8">
        <f>PERCENTRANK(F:F,F16)</f>
        <v/>
      </c>
      <c r="M16" s="8">
        <f>1 - PERCENTRANK(G:G,G16)</f>
        <v/>
      </c>
      <c r="N16" s="8">
        <f>(H16*weight1) + (I16*weight2)+(J16*weight3)+(K16*weight4)+ (L16*weight5)+(M16*weight6)</f>
        <v/>
      </c>
      <c r="O16" s="5">
        <f>RANK(N16,N:N)</f>
        <v/>
      </c>
    </row>
    <row r="17" spans="1:15">
      <c r="B17">
        <f>COUNTIF(INDEX('Raw data'!$A:$BG, 0, MATCH("People (Any Mention)", 'Raw data'!$A$1:$BG$1, 0)), "*" &amp; A17 &amp; "*")</f>
        <v/>
      </c>
      <c r="C17">
        <f>AVERAGEIF(INDEX('Raw data'!$A:$BG, 0, MATCH("People (Any Mention)", 'Raw data'!$A$1:$BG$1, 0)),"*" &amp; A17 &amp; "*",INDEX('Raw data'!$A:$BG, 0, MATCH("Betweenness Centrality", 'Raw data'!$A$1:$BG$1, 0)))</f>
        <v/>
      </c>
      <c r="D17">
        <f>AVERAGEIF(INDEX('Raw data'!$A:$BG, 0, MATCH("People (Any Mention)", 'Raw data'!$A$1:$BG$1, 0)),"*" &amp; A17 &amp; "*",INDEX('Raw data'!$A:$BG, 0, MATCH("Inter-Cluster Connectivity", 'Raw data'!$A$1:$BG$1, 0)))</f>
        <v/>
      </c>
      <c r="E17">
        <f>SUMIF(INDEX('Raw data'!$A:$BG, 0, MATCH("People (Any Mention)", 'Raw data'!$A$1:$BG$1, 0)),"*" &amp; A17 &amp; "*",INDEX('Raw data'!$A:$BG, 0, MATCH("Social Engagement", 'Raw data'!$A$1:$BG$1, 0)))</f>
        <v/>
      </c>
      <c r="F17">
        <f>SUMIF(INDEX('Raw data'!$A:$BG, 0, MATCH("People (Any Mention)", 'Raw data'!$A$1:$BG$1, 0)),"*" &amp; A17 &amp; "*",INDEX('Raw data'!$A:$BG, 0, MATCH("Published Count", 'Raw data'!$A$1:$BG$1, 0)))</f>
        <v/>
      </c>
      <c r="G17">
        <f>IFERROR(AVERAGEIF(INDEX('Raw data'!$A:$BG, 0, MATCH("People (Any Mention)", 'Raw data'!$A$1:$BG$1, 0)),"*" &amp; A17 &amp; "*",INDEX('Raw data'!$A:$BG, 0, MATCH("Source Rank", 'Raw data'!$A$1:$BG$1, 0))), 0)</f>
        <v/>
      </c>
      <c r="H17" s="8">
        <f>PERCENTRANK(B:B,B17)</f>
        <v/>
      </c>
      <c r="I17" s="8">
        <f>PERCENTRANK(C:C,C17)</f>
        <v/>
      </c>
      <c r="J17" s="8">
        <f>PERCENTRANK(D:D,D17)</f>
        <v/>
      </c>
      <c r="K17" s="8">
        <f>PERCENTRANK(E:E,E17)</f>
        <v/>
      </c>
      <c r="L17" s="8">
        <f>PERCENTRANK(F:F,F17)</f>
        <v/>
      </c>
      <c r="M17" s="8">
        <f>1 - PERCENTRANK(G:G,G17)</f>
        <v/>
      </c>
      <c r="N17" s="8">
        <f>(H17*weight1) + (I17*weight2)+(J17*weight3)+(K17*weight4)+ (L17*weight5)+(M17*weight6)</f>
        <v/>
      </c>
      <c r="O17" s="5">
        <f>RANK(N17,N:N)</f>
        <v/>
      </c>
    </row>
    <row r="18" spans="1:15">
      <c r="B18">
        <f>COUNTIF(INDEX('Raw data'!$A:$BG, 0, MATCH("People (Any Mention)", 'Raw data'!$A$1:$BG$1, 0)), "*" &amp; A18 &amp; "*")</f>
        <v/>
      </c>
      <c r="C18">
        <f>AVERAGEIF(INDEX('Raw data'!$A:$BG, 0, MATCH("People (Any Mention)", 'Raw data'!$A$1:$BG$1, 0)),"*" &amp; A18 &amp; "*",INDEX('Raw data'!$A:$BG, 0, MATCH("Betweenness Centrality", 'Raw data'!$A$1:$BG$1, 0)))</f>
        <v/>
      </c>
      <c r="D18">
        <f>AVERAGEIF(INDEX('Raw data'!$A:$BG, 0, MATCH("People (Any Mention)", 'Raw data'!$A$1:$BG$1, 0)),"*" &amp; A18 &amp; "*",INDEX('Raw data'!$A:$BG, 0, MATCH("Inter-Cluster Connectivity", 'Raw data'!$A$1:$BG$1, 0)))</f>
        <v/>
      </c>
      <c r="E18">
        <f>SUMIF(INDEX('Raw data'!$A:$BG, 0, MATCH("People (Any Mention)", 'Raw data'!$A$1:$BG$1, 0)),"*" &amp; A18 &amp; "*",INDEX('Raw data'!$A:$BG, 0, MATCH("Social Engagement", 'Raw data'!$A$1:$BG$1, 0)))</f>
        <v/>
      </c>
      <c r="F18">
        <f>SUMIF(INDEX('Raw data'!$A:$BG, 0, MATCH("People (Any Mention)", 'Raw data'!$A$1:$BG$1, 0)),"*" &amp; A18 &amp; "*",INDEX('Raw data'!$A:$BG, 0, MATCH("Published Count", 'Raw data'!$A$1:$BG$1, 0)))</f>
        <v/>
      </c>
      <c r="G18">
        <f>IFERROR(AVERAGEIF(INDEX('Raw data'!$A:$BG, 0, MATCH("People (Any Mention)", 'Raw data'!$A$1:$BG$1, 0)),"*" &amp; A18 &amp; "*",INDEX('Raw data'!$A:$BG, 0, MATCH("Source Rank", 'Raw data'!$A$1:$BG$1, 0))), 0)</f>
        <v/>
      </c>
      <c r="H18" s="8">
        <f>PERCENTRANK(B:B,B18)</f>
        <v/>
      </c>
      <c r="I18" s="8">
        <f>PERCENTRANK(C:C,C18)</f>
        <v/>
      </c>
      <c r="J18" s="8">
        <f>PERCENTRANK(D:D,D18)</f>
        <v/>
      </c>
      <c r="K18" s="8">
        <f>PERCENTRANK(E:E,E18)</f>
        <v/>
      </c>
      <c r="L18" s="8">
        <f>PERCENTRANK(F:F,F18)</f>
        <v/>
      </c>
      <c r="M18" s="8">
        <f>1 - PERCENTRANK(G:G,G18)</f>
        <v/>
      </c>
      <c r="N18" s="8">
        <f>(H18*weight1) + (I18*weight2)+(J18*weight3)+(K18*weight4)+ (L18*weight5)+(M18*weight6)</f>
        <v/>
      </c>
      <c r="O18" s="5">
        <f>RANK(N18,N:N)</f>
        <v/>
      </c>
    </row>
    <row r="19" spans="1:15">
      <c r="B19">
        <f>COUNTIF(INDEX('Raw data'!$A:$BG, 0, MATCH("People (Any Mention)", 'Raw data'!$A$1:$BG$1, 0)), "*" &amp; A19 &amp; "*")</f>
        <v/>
      </c>
      <c r="C19">
        <f>AVERAGEIF(INDEX('Raw data'!$A:$BG, 0, MATCH("People (Any Mention)", 'Raw data'!$A$1:$BG$1, 0)),"*" &amp; A19 &amp; "*",INDEX('Raw data'!$A:$BG, 0, MATCH("Betweenness Centrality", 'Raw data'!$A$1:$BG$1, 0)))</f>
        <v/>
      </c>
      <c r="D19">
        <f>AVERAGEIF(INDEX('Raw data'!$A:$BG, 0, MATCH("People (Any Mention)", 'Raw data'!$A$1:$BG$1, 0)),"*" &amp; A19 &amp; "*",INDEX('Raw data'!$A:$BG, 0, MATCH("Inter-Cluster Connectivity", 'Raw data'!$A$1:$BG$1, 0)))</f>
        <v/>
      </c>
      <c r="E19">
        <f>SUMIF(INDEX('Raw data'!$A:$BG, 0, MATCH("People (Any Mention)", 'Raw data'!$A$1:$BG$1, 0)),"*" &amp; A19 &amp; "*",INDEX('Raw data'!$A:$BG, 0, MATCH("Social Engagement", 'Raw data'!$A$1:$BG$1, 0)))</f>
        <v/>
      </c>
      <c r="F19">
        <f>SUMIF(INDEX('Raw data'!$A:$BG, 0, MATCH("People (Any Mention)", 'Raw data'!$A$1:$BG$1, 0)),"*" &amp; A19 &amp; "*",INDEX('Raw data'!$A:$BG, 0, MATCH("Published Count", 'Raw data'!$A$1:$BG$1, 0)))</f>
        <v/>
      </c>
      <c r="G19">
        <f>IFERROR(AVERAGEIF(INDEX('Raw data'!$A:$BG, 0, MATCH("People (Any Mention)", 'Raw data'!$A$1:$BG$1, 0)),"*" &amp; A19 &amp; "*",INDEX('Raw data'!$A:$BG, 0, MATCH("Source Rank", 'Raw data'!$A$1:$BG$1, 0))), 0)</f>
        <v/>
      </c>
      <c r="H19" s="8">
        <f>PERCENTRANK(B:B,B19)</f>
        <v/>
      </c>
      <c r="I19" s="8">
        <f>PERCENTRANK(C:C,C19)</f>
        <v/>
      </c>
      <c r="J19" s="8">
        <f>PERCENTRANK(D:D,D19)</f>
        <v/>
      </c>
      <c r="K19" s="8">
        <f>PERCENTRANK(E:E,E19)</f>
        <v/>
      </c>
      <c r="L19" s="8">
        <f>PERCENTRANK(F:F,F19)</f>
        <v/>
      </c>
      <c r="M19" s="8">
        <f>1 - PERCENTRANK(G:G,G19)</f>
        <v/>
      </c>
      <c r="N19" s="8">
        <f>(H19*weight1) + (I19*weight2)+(J19*weight3)+(K19*weight4)+ (L19*weight5)+(M19*weight6)</f>
        <v/>
      </c>
      <c r="O19" s="5">
        <f>RANK(N19,N:N)</f>
        <v/>
      </c>
    </row>
    <row r="20" spans="1:15">
      <c r="B20">
        <f>COUNTIF(INDEX('Raw data'!$A:$BG, 0, MATCH("People (Any Mention)", 'Raw data'!$A$1:$BG$1, 0)), "*" &amp; A20 &amp; "*")</f>
        <v/>
      </c>
      <c r="C20">
        <f>AVERAGEIF(INDEX('Raw data'!$A:$BG, 0, MATCH("People (Any Mention)", 'Raw data'!$A$1:$BG$1, 0)),"*" &amp; A20 &amp; "*",INDEX('Raw data'!$A:$BG, 0, MATCH("Betweenness Centrality", 'Raw data'!$A$1:$BG$1, 0)))</f>
        <v/>
      </c>
      <c r="D20">
        <f>AVERAGEIF(INDEX('Raw data'!$A:$BG, 0, MATCH("People (Any Mention)", 'Raw data'!$A$1:$BG$1, 0)),"*" &amp; A20 &amp; "*",INDEX('Raw data'!$A:$BG, 0, MATCH("Inter-Cluster Connectivity", 'Raw data'!$A$1:$BG$1, 0)))</f>
        <v/>
      </c>
      <c r="E20">
        <f>SUMIF(INDEX('Raw data'!$A:$BG, 0, MATCH("People (Any Mention)", 'Raw data'!$A$1:$BG$1, 0)),"*" &amp; A20 &amp; "*",INDEX('Raw data'!$A:$BG, 0, MATCH("Social Engagement", 'Raw data'!$A$1:$BG$1, 0)))</f>
        <v/>
      </c>
      <c r="F20">
        <f>SUMIF(INDEX('Raw data'!$A:$BG, 0, MATCH("People (Any Mention)", 'Raw data'!$A$1:$BG$1, 0)),"*" &amp; A20 &amp; "*",INDEX('Raw data'!$A:$BG, 0, MATCH("Published Count", 'Raw data'!$A$1:$BG$1, 0)))</f>
        <v/>
      </c>
      <c r="G20">
        <f>IFERROR(AVERAGEIF(INDEX('Raw data'!$A:$BG, 0, MATCH("People (Any Mention)", 'Raw data'!$A$1:$BG$1, 0)),"*" &amp; A20 &amp; "*",INDEX('Raw data'!$A:$BG, 0, MATCH("Source Rank", 'Raw data'!$A$1:$BG$1, 0))), 0)</f>
        <v/>
      </c>
      <c r="H20" s="8">
        <f>PERCENTRANK(B:B,B20)</f>
        <v/>
      </c>
      <c r="I20" s="8">
        <f>PERCENTRANK(C:C,C20)</f>
        <v/>
      </c>
      <c r="J20" s="8">
        <f>PERCENTRANK(D:D,D20)</f>
        <v/>
      </c>
      <c r="K20" s="8">
        <f>PERCENTRANK(E:E,E20)</f>
        <v/>
      </c>
      <c r="L20" s="8">
        <f>PERCENTRANK(F:F,F20)</f>
        <v/>
      </c>
      <c r="M20" s="8">
        <f>1 - PERCENTRANK(G:G,G20)</f>
        <v/>
      </c>
      <c r="N20" s="8">
        <f>(H20*weight1) + (I20*weight2)+(J20*weight3)+(K20*weight4)+ (L20*weight5)+(M20*weight6)</f>
        <v/>
      </c>
      <c r="O20" s="5">
        <f>RANK(N20,N:N)</f>
        <v/>
      </c>
    </row>
    <row r="21" spans="1:15">
      <c r="B21">
        <f>COUNTIF(INDEX('Raw data'!$A:$BG, 0, MATCH("People (Any Mention)", 'Raw data'!$A$1:$BG$1, 0)), "*" &amp; A21 &amp; "*")</f>
        <v/>
      </c>
      <c r="C21">
        <f>AVERAGEIF(INDEX('Raw data'!$A:$BG, 0, MATCH("People (Any Mention)", 'Raw data'!$A$1:$BG$1, 0)),"*" &amp; A21 &amp; "*",INDEX('Raw data'!$A:$BG, 0, MATCH("Betweenness Centrality", 'Raw data'!$A$1:$BG$1, 0)))</f>
        <v/>
      </c>
      <c r="D21">
        <f>AVERAGEIF(INDEX('Raw data'!$A:$BG, 0, MATCH("People (Any Mention)", 'Raw data'!$A$1:$BG$1, 0)),"*" &amp; A21 &amp; "*",INDEX('Raw data'!$A:$BG, 0, MATCH("Inter-Cluster Connectivity", 'Raw data'!$A$1:$BG$1, 0)))</f>
        <v/>
      </c>
      <c r="E21">
        <f>SUMIF(INDEX('Raw data'!$A:$BG, 0, MATCH("People (Any Mention)", 'Raw data'!$A$1:$BG$1, 0)),"*" &amp; A21 &amp; "*",INDEX('Raw data'!$A:$BG, 0, MATCH("Social Engagement", 'Raw data'!$A$1:$BG$1, 0)))</f>
        <v/>
      </c>
      <c r="F21">
        <f>SUMIF(INDEX('Raw data'!$A:$BG, 0, MATCH("People (Any Mention)", 'Raw data'!$A$1:$BG$1, 0)),"*" &amp; A21 &amp; "*",INDEX('Raw data'!$A:$BG, 0, MATCH("Published Count", 'Raw data'!$A$1:$BG$1, 0)))</f>
        <v/>
      </c>
      <c r="G21">
        <f>IFERROR(AVERAGEIF(INDEX('Raw data'!$A:$BG, 0, MATCH("People (Any Mention)", 'Raw data'!$A$1:$BG$1, 0)),"*" &amp; A21 &amp; "*",INDEX('Raw data'!$A:$BG, 0, MATCH("Source Rank", 'Raw data'!$A$1:$BG$1, 0))), 0)</f>
        <v/>
      </c>
      <c r="H21" s="8">
        <f>PERCENTRANK(B:B,B21)</f>
        <v/>
      </c>
      <c r="I21" s="8">
        <f>PERCENTRANK(C:C,C21)</f>
        <v/>
      </c>
      <c r="J21" s="8">
        <f>PERCENTRANK(D:D,D21)</f>
        <v/>
      </c>
      <c r="K21" s="8">
        <f>PERCENTRANK(E:E,E21)</f>
        <v/>
      </c>
      <c r="L21" s="8">
        <f>PERCENTRANK(F:F,F21)</f>
        <v/>
      </c>
      <c r="M21" s="8">
        <f>1 - PERCENTRANK(G:G,G21)</f>
        <v/>
      </c>
      <c r="N21" s="8">
        <f>(H21*weight1) + (I21*weight2)+(J21*weight3)+(K21*weight4)+ (L21*weight5)+(M21*weight6)</f>
        <v/>
      </c>
      <c r="O21" s="5">
        <f>RANK(N21,N:N)</f>
        <v/>
      </c>
    </row>
    <row r="22" spans="1:15">
      <c r="B22">
        <f>COUNTIF(INDEX('Raw data'!$A:$BG, 0, MATCH("People (Any Mention)", 'Raw data'!$A$1:$BG$1, 0)), "*" &amp; A22 &amp; "*")</f>
        <v/>
      </c>
      <c r="C22">
        <f>AVERAGEIF(INDEX('Raw data'!$A:$BG, 0, MATCH("People (Any Mention)", 'Raw data'!$A$1:$BG$1, 0)),"*" &amp; A22 &amp; "*",INDEX('Raw data'!$A:$BG, 0, MATCH("Betweenness Centrality", 'Raw data'!$A$1:$BG$1, 0)))</f>
        <v/>
      </c>
      <c r="D22">
        <f>AVERAGEIF(INDEX('Raw data'!$A:$BG, 0, MATCH("People (Any Mention)", 'Raw data'!$A$1:$BG$1, 0)),"*" &amp; A22 &amp; "*",INDEX('Raw data'!$A:$BG, 0, MATCH("Inter-Cluster Connectivity", 'Raw data'!$A$1:$BG$1, 0)))</f>
        <v/>
      </c>
      <c r="E22">
        <f>SUMIF(INDEX('Raw data'!$A:$BG, 0, MATCH("People (Any Mention)", 'Raw data'!$A$1:$BG$1, 0)),"*" &amp; A22 &amp; "*",INDEX('Raw data'!$A:$BG, 0, MATCH("Social Engagement", 'Raw data'!$A$1:$BG$1, 0)))</f>
        <v/>
      </c>
      <c r="F22">
        <f>SUMIF(INDEX('Raw data'!$A:$BG, 0, MATCH("People (Any Mention)", 'Raw data'!$A$1:$BG$1, 0)),"*" &amp; A22 &amp; "*",INDEX('Raw data'!$A:$BG, 0, MATCH("Published Count", 'Raw data'!$A$1:$BG$1, 0)))</f>
        <v/>
      </c>
      <c r="G22">
        <f>IFERROR(AVERAGEIF(INDEX('Raw data'!$A:$BG, 0, MATCH("People (Any Mention)", 'Raw data'!$A$1:$BG$1, 0)),"*" &amp; A22 &amp; "*",INDEX('Raw data'!$A:$BG, 0, MATCH("Source Rank", 'Raw data'!$A$1:$BG$1, 0))), 0)</f>
        <v/>
      </c>
      <c r="H22" s="8">
        <f>PERCENTRANK(B:B,B22)</f>
        <v/>
      </c>
      <c r="I22" s="8">
        <f>PERCENTRANK(C:C,C22)</f>
        <v/>
      </c>
      <c r="J22" s="8">
        <f>PERCENTRANK(D:D,D22)</f>
        <v/>
      </c>
      <c r="K22" s="8">
        <f>PERCENTRANK(E:E,E22)</f>
        <v/>
      </c>
      <c r="L22" s="8">
        <f>PERCENTRANK(F:F,F22)</f>
        <v/>
      </c>
      <c r="M22" s="8">
        <f>1 - PERCENTRANK(G:G,G22)</f>
        <v/>
      </c>
      <c r="N22" s="8">
        <f>(H22*weight1) + (I22*weight2)+(J22*weight3)+(K22*weight4)+ (L22*weight5)+(M22*weight6)</f>
        <v/>
      </c>
      <c r="O22" s="5">
        <f>RANK(N22,N:N)</f>
        <v/>
      </c>
    </row>
    <row r="23" spans="1:15">
      <c r="B23">
        <f>COUNTIF(INDEX('Raw data'!$A:$BG, 0, MATCH("People (Any Mention)", 'Raw data'!$A$1:$BG$1, 0)), "*" &amp; A23 &amp; "*")</f>
        <v/>
      </c>
      <c r="C23">
        <f>AVERAGEIF(INDEX('Raw data'!$A:$BG, 0, MATCH("People (Any Mention)", 'Raw data'!$A$1:$BG$1, 0)),"*" &amp; A23 &amp; "*",INDEX('Raw data'!$A:$BG, 0, MATCH("Betweenness Centrality", 'Raw data'!$A$1:$BG$1, 0)))</f>
        <v/>
      </c>
      <c r="D23">
        <f>AVERAGEIF(INDEX('Raw data'!$A:$BG, 0, MATCH("People (Any Mention)", 'Raw data'!$A$1:$BG$1, 0)),"*" &amp; A23 &amp; "*",INDEX('Raw data'!$A:$BG, 0, MATCH("Inter-Cluster Connectivity", 'Raw data'!$A$1:$BG$1, 0)))</f>
        <v/>
      </c>
      <c r="E23">
        <f>SUMIF(INDEX('Raw data'!$A:$BG, 0, MATCH("People (Any Mention)", 'Raw data'!$A$1:$BG$1, 0)),"*" &amp; A23 &amp; "*",INDEX('Raw data'!$A:$BG, 0, MATCH("Social Engagement", 'Raw data'!$A$1:$BG$1, 0)))</f>
        <v/>
      </c>
      <c r="F23">
        <f>SUMIF(INDEX('Raw data'!$A:$BG, 0, MATCH("People (Any Mention)", 'Raw data'!$A$1:$BG$1, 0)),"*" &amp; A23 &amp; "*",INDEX('Raw data'!$A:$BG, 0, MATCH("Published Count", 'Raw data'!$A$1:$BG$1, 0)))</f>
        <v/>
      </c>
      <c r="G23">
        <f>IFERROR(AVERAGEIF(INDEX('Raw data'!$A:$BG, 0, MATCH("People (Any Mention)", 'Raw data'!$A$1:$BG$1, 0)),"*" &amp; A23 &amp; "*",INDEX('Raw data'!$A:$BG, 0, MATCH("Source Rank", 'Raw data'!$A$1:$BG$1, 0))), 0)</f>
        <v/>
      </c>
      <c r="H23" s="8">
        <f>PERCENTRANK(B:B,B23)</f>
        <v/>
      </c>
      <c r="I23" s="8">
        <f>PERCENTRANK(C:C,C23)</f>
        <v/>
      </c>
      <c r="J23" s="8">
        <f>PERCENTRANK(D:D,D23)</f>
        <v/>
      </c>
      <c r="K23" s="8">
        <f>PERCENTRANK(E:E,E23)</f>
        <v/>
      </c>
      <c r="L23" s="8">
        <f>PERCENTRANK(F:F,F23)</f>
        <v/>
      </c>
      <c r="M23" s="8">
        <f>1 - PERCENTRANK(G:G,G23)</f>
        <v/>
      </c>
      <c r="N23" s="8">
        <f>(H23*weight1) + (I23*weight2)+(J23*weight3)+(K23*weight4)+ (L23*weight5)+(M23*weight6)</f>
        <v/>
      </c>
      <c r="O23" s="5">
        <f>RANK(N23,N:N)</f>
        <v/>
      </c>
    </row>
    <row r="24" spans="1:15">
      <c r="B24">
        <f>COUNTIF(INDEX('Raw data'!$A:$BG, 0, MATCH("People (Any Mention)", 'Raw data'!$A$1:$BG$1, 0)), "*" &amp; A24 &amp; "*")</f>
        <v/>
      </c>
      <c r="C24">
        <f>AVERAGEIF(INDEX('Raw data'!$A:$BG, 0, MATCH("People (Any Mention)", 'Raw data'!$A$1:$BG$1, 0)),"*" &amp; A24 &amp; "*",INDEX('Raw data'!$A:$BG, 0, MATCH("Betweenness Centrality", 'Raw data'!$A$1:$BG$1, 0)))</f>
        <v/>
      </c>
      <c r="D24">
        <f>AVERAGEIF(INDEX('Raw data'!$A:$BG, 0, MATCH("People (Any Mention)", 'Raw data'!$A$1:$BG$1, 0)),"*" &amp; A24 &amp; "*",INDEX('Raw data'!$A:$BG, 0, MATCH("Inter-Cluster Connectivity", 'Raw data'!$A$1:$BG$1, 0)))</f>
        <v/>
      </c>
      <c r="E24">
        <f>SUMIF(INDEX('Raw data'!$A:$BG, 0, MATCH("People (Any Mention)", 'Raw data'!$A$1:$BG$1, 0)),"*" &amp; A24 &amp; "*",INDEX('Raw data'!$A:$BG, 0, MATCH("Social Engagement", 'Raw data'!$A$1:$BG$1, 0)))</f>
        <v/>
      </c>
      <c r="F24">
        <f>SUMIF(INDEX('Raw data'!$A:$BG, 0, MATCH("People (Any Mention)", 'Raw data'!$A$1:$BG$1, 0)),"*" &amp; A24 &amp; "*",INDEX('Raw data'!$A:$BG, 0, MATCH("Published Count", 'Raw data'!$A$1:$BG$1, 0)))</f>
        <v/>
      </c>
      <c r="G24">
        <f>IFERROR(AVERAGEIF(INDEX('Raw data'!$A:$BG, 0, MATCH("People (Any Mention)", 'Raw data'!$A$1:$BG$1, 0)),"*" &amp; A24 &amp; "*",INDEX('Raw data'!$A:$BG, 0, MATCH("Source Rank", 'Raw data'!$A$1:$BG$1, 0))), 0)</f>
        <v/>
      </c>
      <c r="H24" s="8">
        <f>PERCENTRANK(B:B,B24)</f>
        <v/>
      </c>
      <c r="I24" s="8">
        <f>PERCENTRANK(C:C,C24)</f>
        <v/>
      </c>
      <c r="J24" s="8">
        <f>PERCENTRANK(D:D,D24)</f>
        <v/>
      </c>
      <c r="K24" s="8">
        <f>PERCENTRANK(E:E,E24)</f>
        <v/>
      </c>
      <c r="L24" s="8">
        <f>PERCENTRANK(F:F,F24)</f>
        <v/>
      </c>
      <c r="M24" s="8">
        <f>1 - PERCENTRANK(G:G,G24)</f>
        <v/>
      </c>
      <c r="N24" s="8">
        <f>(H24*weight1) + (I24*weight2)+(J24*weight3)+(K24*weight4)+ (L24*weight5)+(M24*weight6)</f>
        <v/>
      </c>
      <c r="O24" s="5">
        <f>RANK(N24,N:N)</f>
        <v/>
      </c>
    </row>
    <row r="25" spans="1:15">
      <c r="B25">
        <f>COUNTIF(INDEX('Raw data'!$A:$BG, 0, MATCH("People (Any Mention)", 'Raw data'!$A$1:$BG$1, 0)), "*" &amp; A25 &amp; "*")</f>
        <v/>
      </c>
      <c r="C25">
        <f>AVERAGEIF(INDEX('Raw data'!$A:$BG, 0, MATCH("People (Any Mention)", 'Raw data'!$A$1:$BG$1, 0)),"*" &amp; A25 &amp; "*",INDEX('Raw data'!$A:$BG, 0, MATCH("Betweenness Centrality", 'Raw data'!$A$1:$BG$1, 0)))</f>
        <v/>
      </c>
      <c r="D25">
        <f>AVERAGEIF(INDEX('Raw data'!$A:$BG, 0, MATCH("People (Any Mention)", 'Raw data'!$A$1:$BG$1, 0)),"*" &amp; A25 &amp; "*",INDEX('Raw data'!$A:$BG, 0, MATCH("Inter-Cluster Connectivity", 'Raw data'!$A$1:$BG$1, 0)))</f>
        <v/>
      </c>
      <c r="E25">
        <f>SUMIF(INDEX('Raw data'!$A:$BG, 0, MATCH("People (Any Mention)", 'Raw data'!$A$1:$BG$1, 0)),"*" &amp; A25 &amp; "*",INDEX('Raw data'!$A:$BG, 0, MATCH("Social Engagement", 'Raw data'!$A$1:$BG$1, 0)))</f>
        <v/>
      </c>
      <c r="F25">
        <f>SUMIF(INDEX('Raw data'!$A:$BG, 0, MATCH("People (Any Mention)", 'Raw data'!$A$1:$BG$1, 0)),"*" &amp; A25 &amp; "*",INDEX('Raw data'!$A:$BG, 0, MATCH("Published Count", 'Raw data'!$A$1:$BG$1, 0)))</f>
        <v/>
      </c>
      <c r="G25">
        <f>IFERROR(AVERAGEIF(INDEX('Raw data'!$A:$BG, 0, MATCH("People (Any Mention)", 'Raw data'!$A$1:$BG$1, 0)),"*" &amp; A25 &amp; "*",INDEX('Raw data'!$A:$BG, 0, MATCH("Source Rank", 'Raw data'!$A$1:$BG$1, 0))), 0)</f>
        <v/>
      </c>
      <c r="H25" s="8">
        <f>PERCENTRANK(B:B,B25)</f>
        <v/>
      </c>
      <c r="I25" s="8">
        <f>PERCENTRANK(C:C,C25)</f>
        <v/>
      </c>
      <c r="J25" s="8">
        <f>PERCENTRANK(D:D,D25)</f>
        <v/>
      </c>
      <c r="K25" s="8">
        <f>PERCENTRANK(E:E,E25)</f>
        <v/>
      </c>
      <c r="L25" s="8">
        <f>PERCENTRANK(F:F,F25)</f>
        <v/>
      </c>
      <c r="M25" s="8">
        <f>1 - PERCENTRANK(G:G,G25)</f>
        <v/>
      </c>
      <c r="N25" s="8">
        <f>(H25*weight1) + (I25*weight2)+(J25*weight3)+(K25*weight4)+ (L25*weight5)+(M25*weight6)</f>
        <v/>
      </c>
      <c r="O25" s="5">
        <f>RANK(N25,N:N)</f>
        <v/>
      </c>
    </row>
  </sheetData>
  <autoFilter ref="A2:O2">
    <sortState ref="A3:O25">
      <sortCondition ref="O2:O25"/>
    </sortState>
  </autoFilter>
  <mergeCells count="2">
    <mergeCell ref="B1:F1"/>
    <mergeCell ref="H1:N1"/>
  </mergeCells>
  <pageMargins bottom="0.75" footer="0.3" header="0.3" left="0.7" right="0.7" top="0.75"/>
  <pageSetup horizontalDpi="0" orientation="portrait" verticalDpi="0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B7" sqref="B7"/>
    </sheetView>
  </sheetViews>
  <sheetFormatPr baseColWidth="10" defaultRowHeight="16" outlineLevelCol="0"/>
  <cols>
    <col bestFit="1" customWidth="1" max="1" min="1" width="21.83203125"/>
  </cols>
  <sheetData>
    <row r="1" spans="1:2">
      <c r="A1" s="2" t="s">
        <v>61</v>
      </c>
      <c r="B1" s="2" t="s">
        <v>62</v>
      </c>
    </row>
    <row r="2" spans="1:2">
      <c r="A2" s="1" t="s">
        <v>63</v>
      </c>
      <c r="B2" s="1" t="n">
        <v>0.2</v>
      </c>
    </row>
    <row r="3" spans="1:2">
      <c r="A3" s="1" t="s">
        <v>55</v>
      </c>
      <c r="B3" s="1" t="n">
        <v>0.1</v>
      </c>
    </row>
    <row r="4" spans="1:2">
      <c r="A4" s="1" t="s">
        <v>56</v>
      </c>
      <c r="B4" s="1" t="n">
        <v>0.1</v>
      </c>
    </row>
    <row r="5" spans="1:2">
      <c r="A5" s="1" t="s">
        <v>57</v>
      </c>
      <c r="B5" s="1" t="n">
        <v>0.2</v>
      </c>
    </row>
    <row r="6" spans="1:2">
      <c r="A6" s="1" t="s">
        <v>58</v>
      </c>
      <c r="B6" s="1" t="n">
        <v>0.2</v>
      </c>
    </row>
    <row r="7" spans="1:2">
      <c r="A7" s="1" t="s">
        <v>37</v>
      </c>
      <c r="B7" s="1" t="n">
        <v>0.2</v>
      </c>
    </row>
    <row r="8" spans="1:2">
      <c r="A8" t="s">
        <v>64</v>
      </c>
      <c r="B8">
        <f>SUM(B2:B7)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2017-03-21T04:31:28Z</dcterms:created>
  <dcterms:modified xmlns:dcterms="http://purl.org/dc/terms/" xmlns:xsi="http://www.w3.org/2001/XMLSchema-instance" xsi:type="dcterms:W3CDTF">2017-10-25T00:31:22Z</dcterms:modified>
  <cp:lastModifiedBy>Microsoft Office User</cp:lastModifiedBy>
</cp:coreProperties>
</file>