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4060" activeTab="6"/>
  </bookViews>
  <sheets>
    <sheet name="情绪1" sheetId="1" r:id="rId1"/>
    <sheet name="情绪2" sheetId="4" r:id="rId2"/>
    <sheet name="关注度" sheetId="2" r:id="rId3"/>
    <sheet name="复合1" sheetId="3" r:id="rId4"/>
    <sheet name="复合2" sheetId="5" r:id="rId5"/>
    <sheet name="comp" sheetId="6" r:id="rId6"/>
    <sheet name="收益率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<sst xmlns="http://schemas.openxmlformats.org/spreadsheetml/2006/main" count="114" uniqueCount="35">
  <si>
    <t>date</t>
  </si>
  <si>
    <t>利率</t>
  </si>
  <si>
    <t>地缘政治</t>
  </si>
  <si>
    <t>技术</t>
  </si>
  <si>
    <t>政策</t>
  </si>
  <si>
    <t>汇率</t>
  </si>
  <si>
    <t>环境</t>
  </si>
  <si>
    <t>社会</t>
  </si>
  <si>
    <t>衰退</t>
  </si>
  <si>
    <t>通胀</t>
  </si>
  <si>
    <t>股指</t>
  </si>
  <si>
    <t>国债</t>
  </si>
  <si>
    <t>贵金属</t>
  </si>
  <si>
    <t>黑色</t>
  </si>
  <si>
    <t>能化</t>
  </si>
  <si>
    <t>有色</t>
  </si>
  <si>
    <t>a=</t>
  </si>
  <si>
    <t>利率_情绪</t>
  </si>
  <si>
    <t>地缘政治_情绪</t>
  </si>
  <si>
    <t>技术_情绪</t>
  </si>
  <si>
    <t>政策_情绪</t>
  </si>
  <si>
    <t>汇率_情绪</t>
  </si>
  <si>
    <t>环境_情绪</t>
  </si>
  <si>
    <t>社会_情绪</t>
  </si>
  <si>
    <t>衰退_情绪</t>
  </si>
  <si>
    <t>通胀_情绪</t>
  </si>
  <si>
    <t>利率_关注度</t>
  </si>
  <si>
    <t>地缘政治_关注度</t>
  </si>
  <si>
    <t>技术_关注度</t>
  </si>
  <si>
    <t>政策_关注度</t>
  </si>
  <si>
    <t>汇率_关注度</t>
  </si>
  <si>
    <t>环境_关注度</t>
  </si>
  <si>
    <t>社会_关注度</t>
  </si>
  <si>
    <t>衰退_关注度</t>
  </si>
  <si>
    <t>通胀_关注度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</si>
</sst>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  <numFmt numFmtId="177" formatCode="yyyy/m/d;@"/>
  </numFmts>
  <fonts count="24">
    <font>
      <sz val="11"/>
      <color theme="1"/>
      <name val="宋体"/>
      <charset val="134"/>
      <scheme val="minor"/>
    </font>
    <font>
      <sz val="11"/>
      <color indexed="8"/>
      <name val="等线"/>
      <charset val="134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11" fontId="1" fillId="0" borderId="0" xfId="0" applyNumberFormat="1" applyFont="1" applyFill="1" applyBorder="1" applyAlignment="1" applyProtection="1">
      <alignment vertical="center"/>
    </xf>
    <xf numFmtId="176" fontId="0" fillId="0" borderId="0" xfId="0" applyNumberFormat="1" applyAlignment="1">
      <alignment horizontal="right" vertical="center"/>
    </xf>
    <xf numFmtId="0" fontId="2" fillId="0" borderId="1" xfId="0" applyFont="1" applyFill="1" applyBorder="1" applyAlignment="1">
      <alignment horizontal="center" vertical="top"/>
    </xf>
    <xf numFmtId="177" fontId="0" fillId="0" borderId="0" xfId="0" applyNumberFormat="1" applyFill="1" applyAlignment="1"/>
    <xf numFmtId="0" fontId="0" fillId="0" borderId="0" xfId="0" applyAlignment="1"/>
    <xf numFmtId="0" fontId="3" fillId="0" borderId="1" xfId="0" applyFont="1" applyFill="1" applyBorder="1" applyAlignment="1">
      <alignment horizontal="center" vertical="top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3" fillId="0" borderId="1" xfId="0" applyFont="1" applyBorder="1" applyAlignment="1">
      <alignment horizontal="center" vertical="top"/>
    </xf>
    <xf numFmtId="177" fontId="3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177" fontId="0" fillId="0" borderId="0" xfId="0" applyNumberFormat="1" applyAlignment="1"/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inbow/Downloads/NLP_final/output/process3_&#24773;&#32490;&#20998;&#26512;/&#27599;&#26085;&#24773;&#32490;&#25351;&#25968;&#25972;&#21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每日bert情绪指数"/>
      <sheetName val="标准化每日bert情绪指数"/>
      <sheetName val="每日词典情绪指数"/>
      <sheetName val="标准化每日词典情绪指数"/>
    </sheetNames>
    <sheetDataSet>
      <sheetData sheetId="0"/>
      <sheetData sheetId="1">
        <row r="1">
          <cell r="A1" t="str">
            <v>date</v>
          </cell>
          <cell r="B1" t="str">
            <v>利率</v>
          </cell>
          <cell r="C1" t="str">
            <v>地缘政治</v>
          </cell>
          <cell r="D1" t="str">
            <v>技术</v>
          </cell>
          <cell r="E1" t="str">
            <v>政策</v>
          </cell>
          <cell r="F1" t="str">
            <v>汇率</v>
          </cell>
          <cell r="G1" t="str">
            <v>环境</v>
          </cell>
          <cell r="H1" t="str">
            <v>社会</v>
          </cell>
          <cell r="I1" t="str">
            <v>衰退</v>
          </cell>
          <cell r="J1" t="str">
            <v>通胀</v>
          </cell>
        </row>
        <row r="2">
          <cell r="A2">
            <v>45756</v>
          </cell>
          <cell r="B2">
            <v>0.548305631879793</v>
          </cell>
          <cell r="C2">
            <v>0.264337047360205</v>
          </cell>
          <cell r="D2">
            <v>0.955811027831751</v>
          </cell>
          <cell r="E2">
            <v>0.584892627129132</v>
          </cell>
          <cell r="F2">
            <v>0.277132837255125</v>
          </cell>
          <cell r="G2">
            <v>0.470431622054797</v>
          </cell>
          <cell r="H2">
            <v>0.0331732245582985</v>
          </cell>
          <cell r="I2">
            <v>0.180251178353778</v>
          </cell>
          <cell r="J2">
            <v>0.278110035612231</v>
          </cell>
        </row>
        <row r="3">
          <cell r="A3">
            <v>45757</v>
          </cell>
          <cell r="B3">
            <v>0.471580184765438</v>
          </cell>
          <cell r="C3">
            <v>0.411028026649874</v>
          </cell>
          <cell r="D3">
            <v>0.895514305207985</v>
          </cell>
          <cell r="E3">
            <v>0.671913202205429</v>
          </cell>
          <cell r="F3">
            <v>0.481427778672203</v>
          </cell>
          <cell r="G3">
            <v>0.311785360737594</v>
          </cell>
          <cell r="H3">
            <v>0.404731592463683</v>
          </cell>
          <cell r="I3">
            <v>0.220082464016507</v>
          </cell>
          <cell r="J3">
            <v>0.296203885720537</v>
          </cell>
        </row>
        <row r="4">
          <cell r="A4">
            <v>45758</v>
          </cell>
          <cell r="B4">
            <v>0.439479932282323</v>
          </cell>
          <cell r="C4">
            <v>0.428410585409397</v>
          </cell>
          <cell r="D4">
            <v>0.908904186863499</v>
          </cell>
          <cell r="E4">
            <v>0.625615913279287</v>
          </cell>
          <cell r="F4">
            <v>0.549333383376218</v>
          </cell>
          <cell r="G4">
            <v>0.0623815887715545</v>
          </cell>
          <cell r="H4">
            <v>0.199046700464399</v>
          </cell>
          <cell r="I4">
            <v>0.466177683425756</v>
          </cell>
          <cell r="J4">
            <v>0.324408725504572</v>
          </cell>
        </row>
        <row r="5">
          <cell r="A5">
            <v>45759</v>
          </cell>
          <cell r="B5">
            <v>0.252490857777247</v>
          </cell>
          <cell r="C5">
            <v>0.31223408701555</v>
          </cell>
          <cell r="D5">
            <v>0.951120760084535</v>
          </cell>
          <cell r="E5">
            <v>0.566804475015179</v>
          </cell>
          <cell r="F5">
            <v>0.124999291521041</v>
          </cell>
          <cell r="G5">
            <v>0.0924722256576337</v>
          </cell>
          <cell r="H5">
            <v>0.470631877910532</v>
          </cell>
          <cell r="I5">
            <v>0.333376673474214</v>
          </cell>
          <cell r="J5">
            <v>0.328646208988208</v>
          </cell>
        </row>
        <row r="6">
          <cell r="A6">
            <v>45760</v>
          </cell>
          <cell r="B6">
            <v>8.57680107090179e-5</v>
          </cell>
          <cell r="C6">
            <v>0.275035914801004</v>
          </cell>
          <cell r="D6">
            <v>0.888928171046449</v>
          </cell>
          <cell r="E6">
            <v>0.495623938957838</v>
          </cell>
          <cell r="F6">
            <v>0.499321275928262</v>
          </cell>
          <cell r="G6">
            <v>0.134756459925862</v>
          </cell>
          <cell r="H6">
            <v>0.159870628503639</v>
          </cell>
          <cell r="I6">
            <v>0.306773571174088</v>
          </cell>
          <cell r="J6">
            <v>0.585643661160719</v>
          </cell>
        </row>
        <row r="7">
          <cell r="A7">
            <v>45761</v>
          </cell>
          <cell r="B7">
            <v>0.389101737819986</v>
          </cell>
          <cell r="C7">
            <v>0.345484036917798</v>
          </cell>
          <cell r="D7">
            <v>0.888850336275405</v>
          </cell>
          <cell r="E7">
            <v>0.780801480397406</v>
          </cell>
          <cell r="F7">
            <v>0.538196470430859</v>
          </cell>
          <cell r="G7">
            <v>0.216151526354392</v>
          </cell>
          <cell r="H7">
            <v>0.218696005872363</v>
          </cell>
          <cell r="I7">
            <v>0.280170468873961</v>
          </cell>
          <cell r="J7">
            <v>0.489270856807798</v>
          </cell>
        </row>
        <row r="8">
          <cell r="A8">
            <v>45762</v>
          </cell>
          <cell r="B8">
            <v>0.343120070499248</v>
          </cell>
          <cell r="C8">
            <v>0.337554770411872</v>
          </cell>
          <cell r="D8">
            <v>0.957720002867908</v>
          </cell>
          <cell r="E8">
            <v>0.54293202386626</v>
          </cell>
          <cell r="F8">
            <v>0.437258454845785</v>
          </cell>
          <cell r="G8">
            <v>0.263381723232499</v>
          </cell>
          <cell r="H8">
            <v>0.374398942048367</v>
          </cell>
          <cell r="I8">
            <v>0.301184725410008</v>
          </cell>
          <cell r="J8">
            <v>0.291061692798915</v>
          </cell>
        </row>
        <row r="9">
          <cell r="A9">
            <v>45763</v>
          </cell>
          <cell r="B9">
            <v>0.312888524308223</v>
          </cell>
          <cell r="C9">
            <v>0.380741946641252</v>
          </cell>
          <cell r="D9">
            <v>0.972000105738666</v>
          </cell>
          <cell r="E9">
            <v>0.670711793740708</v>
          </cell>
          <cell r="F9">
            <v>0.431008446675311</v>
          </cell>
          <cell r="G9">
            <v>0.000255899015965655</v>
          </cell>
          <cell r="H9">
            <v>0.251294738694903</v>
          </cell>
          <cell r="I9">
            <v>0.418601476975443</v>
          </cell>
          <cell r="J9">
            <v>0.572893884181962</v>
          </cell>
        </row>
        <row r="10">
          <cell r="A10">
            <v>45764</v>
          </cell>
          <cell r="B10">
            <v>0.487510532202397</v>
          </cell>
          <cell r="C10">
            <v>0.491521369793494</v>
          </cell>
          <cell r="D10">
            <v>0.944093868517788</v>
          </cell>
          <cell r="E10">
            <v>0.648858562931225</v>
          </cell>
          <cell r="F10">
            <v>0.295137517927126</v>
          </cell>
          <cell r="G10">
            <v>0.199918800843462</v>
          </cell>
          <cell r="H10">
            <v>0.213395904829197</v>
          </cell>
          <cell r="I10">
            <v>0.384203385495617</v>
          </cell>
          <cell r="J10">
            <v>0.487062158715783</v>
          </cell>
        </row>
        <row r="11">
          <cell r="A11">
            <v>45765</v>
          </cell>
          <cell r="B11">
            <v>0.551778727365208</v>
          </cell>
          <cell r="C11">
            <v>0.433696146062153</v>
          </cell>
          <cell r="D11">
            <v>0.895038916401548</v>
          </cell>
          <cell r="E11">
            <v>0.719628316081837</v>
          </cell>
          <cell r="F11">
            <v>0.495046264305635</v>
          </cell>
          <cell r="G11">
            <v>0</v>
          </cell>
          <cell r="H11">
            <v>0.193447688694771</v>
          </cell>
          <cell r="I11">
            <v>0.612552574726864</v>
          </cell>
          <cell r="J11">
            <v>0.368402987164651</v>
          </cell>
        </row>
        <row r="12">
          <cell r="A12">
            <v>45766</v>
          </cell>
          <cell r="B12">
            <v>0.485854095856739</v>
          </cell>
          <cell r="C12">
            <v>0.27560212510399</v>
          </cell>
          <cell r="D12">
            <v>0.840860718802035</v>
          </cell>
          <cell r="E12">
            <v>0.447595055065599</v>
          </cell>
          <cell r="F12">
            <v>6.24842527461013e-5</v>
          </cell>
          <cell r="G12">
            <v>0.000174609531542284</v>
          </cell>
          <cell r="H12">
            <v>0.00120153521694006</v>
          </cell>
          <cell r="I12">
            <v>0.00144973472509047</v>
          </cell>
          <cell r="J12">
            <v>0.184451927589305</v>
          </cell>
        </row>
        <row r="13">
          <cell r="A13">
            <v>45767</v>
          </cell>
          <cell r="B13">
            <v>1</v>
          </cell>
          <cell r="C13">
            <v>0.345360473303384</v>
          </cell>
          <cell r="D13">
            <v>0.946707073954017</v>
          </cell>
          <cell r="E13">
            <v>0.527670804275212</v>
          </cell>
          <cell r="F13">
            <v>0.182512159515176</v>
          </cell>
          <cell r="G13">
            <v>0.143706222996733</v>
          </cell>
          <cell r="H13">
            <v>0.278622881465204</v>
          </cell>
          <cell r="I13">
            <v>0.000965268812063895</v>
          </cell>
          <cell r="J13">
            <v>0.000500868013958742</v>
          </cell>
        </row>
        <row r="14">
          <cell r="A14">
            <v>45768</v>
          </cell>
          <cell r="B14">
            <v>0.460136004181197</v>
          </cell>
          <cell r="C14">
            <v>0.410636651899226</v>
          </cell>
          <cell r="D14">
            <v>0.982126874595816</v>
          </cell>
          <cell r="E14">
            <v>0.766572857887807</v>
          </cell>
          <cell r="F14">
            <v>0.364961834777605</v>
          </cell>
          <cell r="G14">
            <v>9.07124367563932e-5</v>
          </cell>
          <cell r="H14">
            <v>0.122001252917006</v>
          </cell>
          <cell r="I14">
            <v>0.311810541362758</v>
          </cell>
          <cell r="J14">
            <v>0.396781048097059</v>
          </cell>
        </row>
        <row r="15">
          <cell r="A15">
            <v>45769</v>
          </cell>
          <cell r="B15">
            <v>0.541606042645825</v>
          </cell>
          <cell r="C15">
            <v>0.415184395814034</v>
          </cell>
          <cell r="D15">
            <v>0.915205802549577</v>
          </cell>
          <cell r="E15">
            <v>0.728393874116632</v>
          </cell>
          <cell r="F15">
            <v>0.458336445065464</v>
          </cell>
          <cell r="G15">
            <v>0.181874728897012</v>
          </cell>
          <cell r="H15">
            <v>0.184894241654719</v>
          </cell>
          <cell r="I15">
            <v>0.276582935565393</v>
          </cell>
          <cell r="J15">
            <v>0.539874204801884</v>
          </cell>
        </row>
        <row r="16">
          <cell r="A16">
            <v>45770</v>
          </cell>
          <cell r="B16">
            <v>0.300989122418074</v>
          </cell>
          <cell r="C16">
            <v>0.378078497585491</v>
          </cell>
          <cell r="D16">
            <v>0.905686940871572</v>
          </cell>
          <cell r="E16">
            <v>0.587633617993773</v>
          </cell>
          <cell r="F16">
            <v>0.538945751974828</v>
          </cell>
          <cell r="G16">
            <v>0.264489121924101</v>
          </cell>
          <cell r="H16">
            <v>0.394910540475829</v>
          </cell>
          <cell r="I16">
            <v>0.417848973515114</v>
          </cell>
          <cell r="J16">
            <v>0.496794481011752</v>
          </cell>
        </row>
        <row r="17">
          <cell r="A17">
            <v>45771</v>
          </cell>
          <cell r="B17">
            <v>0.399310495251139</v>
          </cell>
          <cell r="C17">
            <v>0.410159176876389</v>
          </cell>
          <cell r="D17">
            <v>0.914216672089921</v>
          </cell>
          <cell r="E17">
            <v>0.693637137930284</v>
          </cell>
          <cell r="F17">
            <v>0.534858317525834</v>
          </cell>
          <cell r="G17">
            <v>0.165953190456086</v>
          </cell>
          <cell r="H17">
            <v>0.141131458869965</v>
          </cell>
          <cell r="I17">
            <v>0.354254680185279</v>
          </cell>
          <cell r="J17">
            <v>0.355658412637455</v>
          </cell>
        </row>
        <row r="18">
          <cell r="A18">
            <v>45772</v>
          </cell>
          <cell r="B18">
            <v>0.500558691517441</v>
          </cell>
          <cell r="C18">
            <v>0.392279537255832</v>
          </cell>
          <cell r="D18">
            <v>0.898977697678481</v>
          </cell>
          <cell r="E18">
            <v>0.656148396122312</v>
          </cell>
          <cell r="F18">
            <v>0.5894343975879</v>
          </cell>
          <cell r="G18">
            <v>0.446981204949132</v>
          </cell>
          <cell r="H18">
            <v>0.303481721486366</v>
          </cell>
          <cell r="I18">
            <v>0.540950765248868</v>
          </cell>
          <cell r="J18">
            <v>0.218869549679318</v>
          </cell>
        </row>
        <row r="19">
          <cell r="A19">
            <v>45773</v>
          </cell>
          <cell r="B19">
            <v>0.626051723590866</v>
          </cell>
          <cell r="C19">
            <v>0.327116865353791</v>
          </cell>
          <cell r="D19">
            <v>0.999789701036065</v>
          </cell>
          <cell r="E19">
            <v>0.501306926142545</v>
          </cell>
          <cell r="F19">
            <v>0.498395868349034</v>
          </cell>
          <cell r="G19">
            <v>0.333079603148348</v>
          </cell>
          <cell r="H19">
            <v>0.223696403955756</v>
          </cell>
          <cell r="I19">
            <v>3.70157008939186e-5</v>
          </cell>
          <cell r="J19">
            <v>0.100141282041237</v>
          </cell>
        </row>
        <row r="20">
          <cell r="A20">
            <v>45774</v>
          </cell>
          <cell r="B20">
            <v>0.500090085457698</v>
          </cell>
          <cell r="C20">
            <v>0.18595163227594</v>
          </cell>
          <cell r="D20">
            <v>0.999953383696463</v>
          </cell>
          <cell r="E20">
            <v>0.728024991433231</v>
          </cell>
          <cell r="F20">
            <v>0.999982720742329</v>
          </cell>
          <cell r="G20">
            <v>0.173541204611956</v>
          </cell>
          <cell r="H20">
            <v>0.36766031495053</v>
          </cell>
          <cell r="I20">
            <v>0.999897315156898</v>
          </cell>
          <cell r="J20">
            <v>0.419836178835606</v>
          </cell>
        </row>
        <row r="21">
          <cell r="A21">
            <v>45775</v>
          </cell>
          <cell r="B21">
            <v>0.444307784253177</v>
          </cell>
          <cell r="C21">
            <v>0.31023609414935</v>
          </cell>
          <cell r="D21">
            <v>0.95836912290107</v>
          </cell>
          <cell r="E21">
            <v>0.804863146048923</v>
          </cell>
          <cell r="F21">
            <v>0.541471870484105</v>
          </cell>
          <cell r="G21">
            <v>0.107736808271454</v>
          </cell>
          <cell r="H21">
            <v>0.405730796007989</v>
          </cell>
          <cell r="I21">
            <v>0.357017884640726</v>
          </cell>
          <cell r="J21">
            <v>0.561632936576337</v>
          </cell>
        </row>
        <row r="22">
          <cell r="A22">
            <v>45776</v>
          </cell>
          <cell r="B22">
            <v>0.33302382091828</v>
          </cell>
          <cell r="C22">
            <v>0.371284185437958</v>
          </cell>
          <cell r="D22">
            <v>0.938976754886857</v>
          </cell>
          <cell r="E22">
            <v>0.659278246957951</v>
          </cell>
          <cell r="F22">
            <v>0.550047300657718</v>
          </cell>
          <cell r="G22">
            <v>0.0953465013726665</v>
          </cell>
          <cell r="H22">
            <v>0.302973488978595</v>
          </cell>
          <cell r="I22">
            <v>0.523435785275154</v>
          </cell>
          <cell r="J22">
            <v>0.166935426023034</v>
          </cell>
        </row>
        <row r="23">
          <cell r="A23">
            <v>45777</v>
          </cell>
          <cell r="B23">
            <v>0.403789682337929</v>
          </cell>
          <cell r="C23">
            <v>0.416143902417392</v>
          </cell>
          <cell r="D23">
            <v>0.943998033238109</v>
          </cell>
          <cell r="E23">
            <v>0.655437485031918</v>
          </cell>
          <cell r="F23">
            <v>0.685724118551561</v>
          </cell>
          <cell r="G23">
            <v>0.279623458569265</v>
          </cell>
          <cell r="H23">
            <v>0.190871302985048</v>
          </cell>
          <cell r="I23">
            <v>0.444981483686496</v>
          </cell>
          <cell r="J23">
            <v>0.58618851166187</v>
          </cell>
        </row>
        <row r="24">
          <cell r="A24">
            <v>45778</v>
          </cell>
          <cell r="B24">
            <v>0.301032564945963</v>
          </cell>
          <cell r="C24">
            <v>0.392832585609649</v>
          </cell>
          <cell r="D24">
            <v>0.882387137481749</v>
          </cell>
          <cell r="E24">
            <v>0.523893647680182</v>
          </cell>
          <cell r="F24">
            <v>0.63564566271186</v>
          </cell>
          <cell r="G24">
            <v>0.212091607379532</v>
          </cell>
          <cell r="H24">
            <v>0.631924405168181</v>
          </cell>
          <cell r="I24">
            <v>0.415163636838446</v>
          </cell>
          <cell r="J24">
            <v>0.364068259000895</v>
          </cell>
        </row>
        <row r="25">
          <cell r="A25">
            <v>45779</v>
          </cell>
          <cell r="B25">
            <v>0.658687321601606</v>
          </cell>
          <cell r="C25">
            <v>0.287690780470151</v>
          </cell>
          <cell r="D25">
            <v>0.774941189889765</v>
          </cell>
          <cell r="E25">
            <v>0.413205509999726</v>
          </cell>
          <cell r="F25">
            <v>0.687281574074923</v>
          </cell>
          <cell r="G25">
            <v>0.117590314108438</v>
          </cell>
          <cell r="H25">
            <v>0.613203716054785</v>
          </cell>
          <cell r="I25">
            <v>0.368885275980323</v>
          </cell>
          <cell r="J25">
            <v>0.448236934575236</v>
          </cell>
        </row>
        <row r="26">
          <cell r="A26">
            <v>45780</v>
          </cell>
          <cell r="B26">
            <v>0.333333785444306</v>
          </cell>
          <cell r="C26">
            <v>0.23502437403363</v>
          </cell>
          <cell r="D26">
            <v>0.711503838877128</v>
          </cell>
          <cell r="E26">
            <v>0.408314502111539</v>
          </cell>
          <cell r="F26">
            <v>0.501808746444461</v>
          </cell>
          <cell r="G26">
            <v>0.00190573306364551</v>
          </cell>
          <cell r="H26">
            <v>0.383971275994356</v>
          </cell>
          <cell r="I26">
            <v>0.657331996530461</v>
          </cell>
          <cell r="J26">
            <v>0.638016751583012</v>
          </cell>
        </row>
        <row r="27">
          <cell r="A27">
            <v>45781</v>
          </cell>
          <cell r="B27">
            <v>0.448800535803563</v>
          </cell>
          <cell r="C27">
            <v>0.210540571220199</v>
          </cell>
          <cell r="D27">
            <v>0.71462553506377</v>
          </cell>
          <cell r="E27">
            <v>0.574302736061069</v>
          </cell>
          <cell r="F27">
            <v>0.63527858202791</v>
          </cell>
          <cell r="G27">
            <v>0.00236313129752636</v>
          </cell>
          <cell r="H27">
            <v>0.631060428851059</v>
          </cell>
          <cell r="I27">
            <v>0.678861087206314</v>
          </cell>
          <cell r="J27">
            <v>0.711514793457822</v>
          </cell>
        </row>
        <row r="28">
          <cell r="A28">
            <v>45782</v>
          </cell>
          <cell r="B28">
            <v>0.439816224921536</v>
          </cell>
          <cell r="C28">
            <v>0.259944919206177</v>
          </cell>
          <cell r="D28">
            <v>0.598513407811804</v>
          </cell>
          <cell r="E28">
            <v>0.662357357802144</v>
          </cell>
          <cell r="F28">
            <v>0.768748417611359</v>
          </cell>
          <cell r="G28">
            <v>0.000107977991302239</v>
          </cell>
          <cell r="H28">
            <v>0.499942866209174</v>
          </cell>
          <cell r="I28">
            <v>0.700390177882168</v>
          </cell>
          <cell r="J28">
            <v>0.785012835332632</v>
          </cell>
        </row>
        <row r="29">
          <cell r="A29">
            <v>45783</v>
          </cell>
          <cell r="B29">
            <v>0.489042424698133</v>
          </cell>
          <cell r="C29">
            <v>0.329731750269925</v>
          </cell>
          <cell r="D29">
            <v>0.848749733334567</v>
          </cell>
          <cell r="E29">
            <v>0.52412950460756</v>
          </cell>
          <cell r="F29">
            <v>0.43078623520077</v>
          </cell>
          <cell r="G29">
            <v>0.203472433800219</v>
          </cell>
          <cell r="H29">
            <v>0.621168829971622</v>
          </cell>
          <cell r="I29">
            <v>0.387417158619665</v>
          </cell>
          <cell r="J29">
            <v>0.276549704913971</v>
          </cell>
        </row>
        <row r="30">
          <cell r="A30">
            <v>45784</v>
          </cell>
          <cell r="B30">
            <v>0.668807172700729</v>
          </cell>
          <cell r="C30">
            <v>0.257726171208771</v>
          </cell>
          <cell r="D30">
            <v>0.948645060559635</v>
          </cell>
          <cell r="E30">
            <v>0.820577560139619</v>
          </cell>
          <cell r="F30">
            <v>0.554914186189322</v>
          </cell>
          <cell r="G30">
            <v>0.227181041915948</v>
          </cell>
          <cell r="H30">
            <v>0.384637182948672</v>
          </cell>
          <cell r="I30">
            <v>0.308108119295744</v>
          </cell>
          <cell r="J30">
            <v>0.610192535178262</v>
          </cell>
        </row>
        <row r="31">
          <cell r="A31">
            <v>45785</v>
          </cell>
          <cell r="B31">
            <v>0.578037031587929</v>
          </cell>
          <cell r="C31">
            <v>0.425076886289269</v>
          </cell>
          <cell r="D31">
            <v>0.899168373689579</v>
          </cell>
          <cell r="E31">
            <v>0.659562930995943</v>
          </cell>
          <cell r="F31">
            <v>0.535644819933172</v>
          </cell>
          <cell r="G31">
            <v>0.136455885658988</v>
          </cell>
          <cell r="H31">
            <v>0.437423081690343</v>
          </cell>
          <cell r="I31">
            <v>0.337237409479035</v>
          </cell>
          <cell r="J31">
            <v>0.300040814703297</v>
          </cell>
        </row>
        <row r="32">
          <cell r="A32">
            <v>45786</v>
          </cell>
          <cell r="B32">
            <v>0.62247713021662</v>
          </cell>
          <cell r="C32">
            <v>0.379651038832267</v>
          </cell>
          <cell r="D32">
            <v>0.956426476547994</v>
          </cell>
          <cell r="E32">
            <v>0.69367118354778</v>
          </cell>
          <cell r="F32">
            <v>0.444821912946093</v>
          </cell>
          <cell r="G32">
            <v>0.150366530585257</v>
          </cell>
          <cell r="H32">
            <v>0.401888981959144</v>
          </cell>
          <cell r="I32">
            <v>0.264896445421767</v>
          </cell>
          <cell r="J32">
            <v>0.276641999912033</v>
          </cell>
        </row>
        <row r="33">
          <cell r="A33">
            <v>45787</v>
          </cell>
          <cell r="B33">
            <v>0.255267870819102</v>
          </cell>
          <cell r="C33">
            <v>0.226570048780065</v>
          </cell>
          <cell r="D33">
            <v>0.999951869514103</v>
          </cell>
          <cell r="E33">
            <v>0.266088252042656</v>
          </cell>
          <cell r="F33">
            <v>0.416528562317867</v>
          </cell>
          <cell r="G33">
            <v>0.183806325617317</v>
          </cell>
          <cell r="H33">
            <v>0.247992080595476</v>
          </cell>
          <cell r="I33">
            <v>0.000913082688788139</v>
          </cell>
          <cell r="J33">
            <v>0.166693325483568</v>
          </cell>
        </row>
        <row r="34">
          <cell r="A34">
            <v>45788</v>
          </cell>
          <cell r="B34">
            <v>0.462102320450626</v>
          </cell>
          <cell r="C34">
            <v>0.429967586225257</v>
          </cell>
          <cell r="D34">
            <v>0.805447381196164</v>
          </cell>
          <cell r="E34">
            <v>0.714343430389637</v>
          </cell>
          <cell r="F34">
            <v>0.526435413993721</v>
          </cell>
          <cell r="G34">
            <v>0.298468612466919</v>
          </cell>
          <cell r="H34">
            <v>0.0713811739822572</v>
          </cell>
          <cell r="I34">
            <v>0.0504870128032871</v>
          </cell>
          <cell r="J34">
            <v>0.333523861277148</v>
          </cell>
        </row>
        <row r="35">
          <cell r="A35">
            <v>45789</v>
          </cell>
          <cell r="B35">
            <v>0.66893677008215</v>
          </cell>
          <cell r="C35">
            <v>0.376239121533398</v>
          </cell>
          <cell r="D35">
            <v>0.874744853621684</v>
          </cell>
          <cell r="E35">
            <v>0.691080504978052</v>
          </cell>
          <cell r="F35">
            <v>0.636342265669575</v>
          </cell>
          <cell r="G35">
            <v>0.0713789638759144</v>
          </cell>
          <cell r="H35">
            <v>0.295497026536032</v>
          </cell>
          <cell r="I35">
            <v>0.100060942917786</v>
          </cell>
          <cell r="J35">
            <v>0.434702538251348</v>
          </cell>
        </row>
        <row r="36">
          <cell r="A36">
            <v>45790</v>
          </cell>
          <cell r="B36">
            <v>0.434479809540469</v>
          </cell>
          <cell r="C36">
            <v>0.491568535064728</v>
          </cell>
          <cell r="D36">
            <v>0.923344327517659</v>
          </cell>
          <cell r="E36">
            <v>0.699421522540169</v>
          </cell>
          <cell r="F36">
            <v>0.526298409457259</v>
          </cell>
          <cell r="G36">
            <v>0.0831865993423402</v>
          </cell>
          <cell r="H36">
            <v>0.0675096074503569</v>
          </cell>
          <cell r="I36">
            <v>0.365202849935844</v>
          </cell>
          <cell r="J36">
            <v>0.304674759631789</v>
          </cell>
        </row>
        <row r="37">
          <cell r="A37">
            <v>45791</v>
          </cell>
          <cell r="B37">
            <v>0.534132443923496</v>
          </cell>
          <cell r="C37">
            <v>0.460221726347405</v>
          </cell>
          <cell r="D37">
            <v>0.925551971139499</v>
          </cell>
          <cell r="E37">
            <v>0.636928511134251</v>
          </cell>
          <cell r="F37">
            <v>0.459796001465518</v>
          </cell>
          <cell r="G37">
            <v>2.25977069711548e-5</v>
          </cell>
          <cell r="H37">
            <v>0.214328214138193</v>
          </cell>
          <cell r="I37">
            <v>0.277953899805188</v>
          </cell>
          <cell r="J37">
            <v>0.593030468894121</v>
          </cell>
        </row>
        <row r="38">
          <cell r="A38">
            <v>45792</v>
          </cell>
          <cell r="B38">
            <v>0.500220842024972</v>
          </cell>
          <cell r="C38">
            <v>0.506121492056499</v>
          </cell>
          <cell r="D38">
            <v>0.929918216852231</v>
          </cell>
          <cell r="E38">
            <v>0.668692796227402</v>
          </cell>
          <cell r="F38">
            <v>0.220064309243766</v>
          </cell>
          <cell r="G38">
            <v>0.339622053659206</v>
          </cell>
          <cell r="H38">
            <v>0.286149884735958</v>
          </cell>
          <cell r="I38">
            <v>0.429621208228913</v>
          </cell>
          <cell r="J38">
            <v>0.568591902913767</v>
          </cell>
        </row>
        <row r="39">
          <cell r="A39">
            <v>45793</v>
          </cell>
          <cell r="B39">
            <v>0.416408318719755</v>
          </cell>
          <cell r="C39">
            <v>0.364850704136165</v>
          </cell>
          <cell r="D39">
            <v>0.932454268073855</v>
          </cell>
          <cell r="E39">
            <v>0.669746482223781</v>
          </cell>
          <cell r="F39">
            <v>0.442624924536071</v>
          </cell>
          <cell r="G39">
            <v>0.138978712985111</v>
          </cell>
          <cell r="H39">
            <v>0.205982382406725</v>
          </cell>
          <cell r="I39">
            <v>0.572355956052906</v>
          </cell>
          <cell r="J39">
            <v>0.374280593865754</v>
          </cell>
        </row>
        <row r="40">
          <cell r="A40">
            <v>45794</v>
          </cell>
          <cell r="B40">
            <v>0.56792736090182</v>
          </cell>
          <cell r="C40">
            <v>0.352829495902958</v>
          </cell>
          <cell r="D40">
            <v>0.898931637771297</v>
          </cell>
          <cell r="E40">
            <v>0.684044791114761</v>
          </cell>
          <cell r="F40">
            <v>0.33330052042738</v>
          </cell>
          <cell r="G40">
            <v>0.0770906421535218</v>
          </cell>
          <cell r="H40">
            <v>0.277561081036772</v>
          </cell>
          <cell r="I40">
            <v>0.280877751903936</v>
          </cell>
          <cell r="J40">
            <v>0.499662176879625</v>
          </cell>
        </row>
        <row r="41">
          <cell r="A41">
            <v>45795</v>
          </cell>
          <cell r="B41">
            <v>0.250916129572827</v>
          </cell>
          <cell r="C41">
            <v>0.33306135707139</v>
          </cell>
          <cell r="D41">
            <v>0.89951421702841</v>
          </cell>
          <cell r="E41">
            <v>0.648200963585421</v>
          </cell>
          <cell r="F41">
            <v>0.595092304653947</v>
          </cell>
          <cell r="G41">
            <v>0.0909307414400625</v>
          </cell>
          <cell r="H41">
            <v>0.0832082336078847</v>
          </cell>
          <cell r="I41">
            <v>0.999511127327901</v>
          </cell>
          <cell r="J41">
            <v>9.7100940854563e-5</v>
          </cell>
        </row>
        <row r="42">
          <cell r="A42">
            <v>45796</v>
          </cell>
          <cell r="B42">
            <v>0.416291454717206</v>
          </cell>
          <cell r="C42">
            <v>0.429401559516187</v>
          </cell>
          <cell r="D42">
            <v>0.960162358795437</v>
          </cell>
          <cell r="E42">
            <v>0.753095076974967</v>
          </cell>
          <cell r="F42">
            <v>0.856884088880515</v>
          </cell>
          <cell r="G42">
            <v>0.062896050390321</v>
          </cell>
          <cell r="H42">
            <v>0.266792059018994</v>
          </cell>
          <cell r="I42">
            <v>0.273731283315962</v>
          </cell>
          <cell r="J42">
            <v>0.611614486037947</v>
          </cell>
        </row>
        <row r="43">
          <cell r="A43">
            <v>45797</v>
          </cell>
          <cell r="B43">
            <v>0.449770340534541</v>
          </cell>
          <cell r="C43">
            <v>0.479310642825241</v>
          </cell>
          <cell r="D43">
            <v>0.833660260428453</v>
          </cell>
          <cell r="E43">
            <v>0.766112830451509</v>
          </cell>
          <cell r="F43">
            <v>0.251277923780158</v>
          </cell>
          <cell r="G43">
            <v>0.185923652703372</v>
          </cell>
          <cell r="H43">
            <v>0.405550058971317</v>
          </cell>
          <cell r="I43">
            <v>0.077119608779046</v>
          </cell>
          <cell r="J43">
            <v>0.48920760657198</v>
          </cell>
        </row>
        <row r="44">
          <cell r="A44">
            <v>45798</v>
          </cell>
          <cell r="B44">
            <v>0.506815326354669</v>
          </cell>
          <cell r="C44">
            <v>0.314589903212013</v>
          </cell>
          <cell r="D44">
            <v>0.921960611928358</v>
          </cell>
          <cell r="E44">
            <v>0.706798631868813</v>
          </cell>
          <cell r="F44">
            <v>0.451365171199642</v>
          </cell>
          <cell r="G44">
            <v>0.178665109088284</v>
          </cell>
          <cell r="H44">
            <v>0.26183777486563</v>
          </cell>
          <cell r="I44">
            <v>0.267893935914979</v>
          </cell>
          <cell r="J44">
            <v>0.499484431214954</v>
          </cell>
        </row>
        <row r="45">
          <cell r="A45">
            <v>45799</v>
          </cell>
          <cell r="B45">
            <v>0.679167869240538</v>
          </cell>
          <cell r="C45">
            <v>0.278847656906998</v>
          </cell>
          <cell r="D45">
            <v>0.942929691823503</v>
          </cell>
          <cell r="E45">
            <v>0.739916223781811</v>
          </cell>
          <cell r="F45">
            <v>0.649629621798375</v>
          </cell>
          <cell r="G45">
            <v>0.0856200143785289</v>
          </cell>
          <cell r="H45">
            <v>0.309425311179676</v>
          </cell>
          <cell r="I45">
            <v>0.543057741723688</v>
          </cell>
          <cell r="J45">
            <v>0.41873823790189</v>
          </cell>
        </row>
        <row r="46">
          <cell r="A46">
            <v>45800</v>
          </cell>
          <cell r="B46">
            <v>0.492234834355118</v>
          </cell>
          <cell r="C46">
            <v>0.387252995603662</v>
          </cell>
          <cell r="D46">
            <v>0.897391349177892</v>
          </cell>
          <cell r="E46">
            <v>0.629114679281389</v>
          </cell>
          <cell r="F46">
            <v>0.389372581540146</v>
          </cell>
          <cell r="G46">
            <v>0.215939687865575</v>
          </cell>
          <cell r="H46">
            <v>0.151573080032968</v>
          </cell>
          <cell r="I46">
            <v>0.480769073584251</v>
          </cell>
          <cell r="J46">
            <v>0.62471647338745</v>
          </cell>
        </row>
        <row r="47">
          <cell r="A47">
            <v>45801</v>
          </cell>
          <cell r="B47">
            <v>0.510874032064387</v>
          </cell>
          <cell r="C47">
            <v>0.369380083523268</v>
          </cell>
          <cell r="D47">
            <v>0.956652476889862</v>
          </cell>
          <cell r="E47">
            <v>0.625885144887553</v>
          </cell>
          <cell r="F47">
            <v>0.00216516834398513</v>
          </cell>
          <cell r="G47">
            <v>0.102038661085915</v>
          </cell>
          <cell r="H47">
            <v>0.181547325185569</v>
          </cell>
          <cell r="I47">
            <v>0.333386201259649</v>
          </cell>
          <cell r="J47">
            <v>0.571545163691708</v>
          </cell>
        </row>
        <row r="48">
          <cell r="A48">
            <v>45802</v>
          </cell>
          <cell r="B48">
            <v>0.510874032064387</v>
          </cell>
          <cell r="C48">
            <v>0.0999166422535931</v>
          </cell>
          <cell r="D48">
            <v>0.673391083798862</v>
          </cell>
          <cell r="E48">
            <v>0.749966517600121</v>
          </cell>
          <cell r="F48">
            <v>0.00216516834398513</v>
          </cell>
          <cell r="G48">
            <v>0.00118499350306836</v>
          </cell>
          <cell r="H48">
            <v>0.000342708010042658</v>
          </cell>
          <cell r="I48">
            <v>0.333386201259649</v>
          </cell>
          <cell r="J48">
            <v>0.571545163691708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zoomScale="85" zoomScaleNormal="85" workbookViewId="0">
      <selection activeCell="I19" sqref="I19"/>
    </sheetView>
  </sheetViews>
  <sheetFormatPr defaultColWidth="9.25" defaultRowHeight="16.8"/>
  <cols>
    <col min="1" max="1" width="10.875" style="15"/>
    <col min="2" max="10" width="12.9230769230769" style="8"/>
    <col min="12" max="12" width="11.625" customWidth="1"/>
  </cols>
  <sheetData>
    <row r="1" spans="1:16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</row>
    <row r="2" spans="1:16">
      <c r="A2" s="15">
        <v>45756</v>
      </c>
      <c r="B2" s="8">
        <f>VLOOKUP($A2,[1]标准化每日bert情绪指数!$A:$J,2,FALSE)</f>
        <v>0.548305631879793</v>
      </c>
      <c r="C2" s="8">
        <f>VLOOKUP($A2,[1]标准化每日bert情绪指数!$A:$J,3,FALSE)</f>
        <v>0.264337047360205</v>
      </c>
      <c r="D2" s="8">
        <f>VLOOKUP($A2,[1]标准化每日bert情绪指数!$A:$J,4,FALSE)</f>
        <v>0.955811027831751</v>
      </c>
      <c r="E2" s="8">
        <f>VLOOKUP($A2,[1]标准化每日bert情绪指数!$A:$J,5,FALSE)</f>
        <v>0.584892627129132</v>
      </c>
      <c r="F2" s="8">
        <f>VLOOKUP($A2,[1]标准化每日bert情绪指数!$A:$J,6,FALSE)</f>
        <v>0.277132837255125</v>
      </c>
      <c r="G2" s="8">
        <f>VLOOKUP($A2,[1]标准化每日bert情绪指数!$A:$J,7,FALSE)</f>
        <v>0.470431622054797</v>
      </c>
      <c r="H2" s="8">
        <f>VLOOKUP($A2,[1]标准化每日bert情绪指数!$A:$J,8,FALSE)</f>
        <v>0.0331732245582985</v>
      </c>
      <c r="I2" s="8">
        <f>VLOOKUP($A2,[1]标准化每日bert情绪指数!$A:$J,9,FALSE)</f>
        <v>0.180251178353778</v>
      </c>
      <c r="J2" s="8">
        <f>VLOOKUP($A2,[1]标准化每日bert情绪指数!$A:$J,10,FALSE)</f>
        <v>0.278110035612231</v>
      </c>
      <c r="K2">
        <v>1.020927</v>
      </c>
      <c r="L2">
        <v>1.001331</v>
      </c>
      <c r="M2">
        <v>1.01150176503598</v>
      </c>
      <c r="N2">
        <v>0.99472203531029</v>
      </c>
      <c r="O2">
        <v>0.98923191967308</v>
      </c>
      <c r="P2">
        <v>0.979548259957872</v>
      </c>
    </row>
    <row r="3" spans="1:16">
      <c r="A3" s="15">
        <v>45757</v>
      </c>
      <c r="B3" s="8">
        <f>VLOOKUP($A3,[1]标准化每日bert情绪指数!$A:$J,2,FALSE)</f>
        <v>0.471580184765438</v>
      </c>
      <c r="C3" s="8">
        <f>VLOOKUP($A3,[1]标准化每日bert情绪指数!$A:$J,3,FALSE)</f>
        <v>0.411028026649874</v>
      </c>
      <c r="D3" s="8">
        <f>VLOOKUP($A3,[1]标准化每日bert情绪指数!$A:$J,4,FALSE)</f>
        <v>0.895514305207985</v>
      </c>
      <c r="E3" s="8">
        <f>VLOOKUP($A3,[1]标准化每日bert情绪指数!$A:$J,5,FALSE)</f>
        <v>0.671913202205429</v>
      </c>
      <c r="F3" s="8">
        <f>VLOOKUP($A3,[1]标准化每日bert情绪指数!$A:$J,6,FALSE)</f>
        <v>0.481427778672203</v>
      </c>
      <c r="G3" s="8">
        <f>VLOOKUP($A3,[1]标准化每日bert情绪指数!$A:$J,7,FALSE)</f>
        <v>0.311785360737594</v>
      </c>
      <c r="H3" s="8">
        <f>VLOOKUP($A3,[1]标准化每日bert情绪指数!$A:$J,8,FALSE)</f>
        <v>0.404731592463683</v>
      </c>
      <c r="I3" s="8">
        <f>VLOOKUP($A3,[1]标准化每日bert情绪指数!$A:$J,9,FALSE)</f>
        <v>0.220082464016507</v>
      </c>
      <c r="J3" s="8">
        <f>VLOOKUP($A3,[1]标准化每日bert情绪指数!$A:$J,10,FALSE)</f>
        <v>0.296203885720537</v>
      </c>
      <c r="K3">
        <v>1.040801385909</v>
      </c>
      <c r="L3">
        <v>1.001238877548</v>
      </c>
      <c r="M3">
        <v>1.03594304278654</v>
      </c>
      <c r="N3">
        <v>1.00782495513638</v>
      </c>
      <c r="O3">
        <v>1.01881715141054</v>
      </c>
      <c r="P3">
        <v>1.01464048511221</v>
      </c>
    </row>
    <row r="4" spans="1:16">
      <c r="A4" s="15">
        <v>45758</v>
      </c>
      <c r="B4" s="8">
        <f>VLOOKUP($A4,[1]标准化每日bert情绪指数!$A:$J,2,FALSE)</f>
        <v>0.439479932282323</v>
      </c>
      <c r="C4" s="8">
        <f>VLOOKUP($A4,[1]标准化每日bert情绪指数!$A:$J,3,FALSE)</f>
        <v>0.428410585409397</v>
      </c>
      <c r="D4" s="8">
        <f>VLOOKUP($A4,[1]标准化每日bert情绪指数!$A:$J,4,FALSE)</f>
        <v>0.908904186863499</v>
      </c>
      <c r="E4" s="8">
        <f>VLOOKUP($A4,[1]标准化每日bert情绪指数!$A:$J,5,FALSE)</f>
        <v>0.625615913279287</v>
      </c>
      <c r="F4" s="8">
        <f>VLOOKUP($A4,[1]标准化每日bert情绪指数!$A:$J,6,FALSE)</f>
        <v>0.549333383376218</v>
      </c>
      <c r="G4" s="8">
        <f>VLOOKUP($A4,[1]标准化每日bert情绪指数!$A:$J,7,FALSE)</f>
        <v>0.0623815887715545</v>
      </c>
      <c r="H4" s="8">
        <f>VLOOKUP($A4,[1]标准化每日bert情绪指数!$A:$J,8,FALSE)</f>
        <v>0.199046700464399</v>
      </c>
      <c r="I4" s="8">
        <f>VLOOKUP($A4,[1]标准化每日bert情绪指数!$A:$J,9,FALSE)</f>
        <v>0.466177683425756</v>
      </c>
      <c r="J4" s="8">
        <f>VLOOKUP($A4,[1]标准化每日bert情绪指数!$A:$J,10,FALSE)</f>
        <v>0.324408725504572</v>
      </c>
      <c r="K4">
        <v>1.04714923356166</v>
      </c>
      <c r="L4">
        <v>1.00045791122351</v>
      </c>
      <c r="M4">
        <v>1.0483291947698</v>
      </c>
      <c r="N4">
        <v>0.998210986141346</v>
      </c>
      <c r="O4">
        <v>1.01220737063192</v>
      </c>
      <c r="P4">
        <v>1.01300879014706</v>
      </c>
    </row>
    <row r="5" spans="1:16">
      <c r="A5" s="15">
        <v>45761</v>
      </c>
      <c r="B5" s="8">
        <f>VLOOKUP($A5,[1]标准化每日bert情绪指数!$A:$J,2,FALSE)</f>
        <v>0.389101737819986</v>
      </c>
      <c r="C5" s="8">
        <f>VLOOKUP($A5,[1]标准化每日bert情绪指数!$A:$J,3,FALSE)</f>
        <v>0.345484036917798</v>
      </c>
      <c r="D5" s="8">
        <f>VLOOKUP($A5,[1]标准化每日bert情绪指数!$A:$J,4,FALSE)</f>
        <v>0.888850336275405</v>
      </c>
      <c r="E5" s="8">
        <f>VLOOKUP($A5,[1]标准化每日bert情绪指数!$A:$J,5,FALSE)</f>
        <v>0.780801480397406</v>
      </c>
      <c r="F5" s="8">
        <f>VLOOKUP($A5,[1]标准化每日bert情绪指数!$A:$J,6,FALSE)</f>
        <v>0.538196470430859</v>
      </c>
      <c r="G5" s="8">
        <f>VLOOKUP($A5,[1]标准化每日bert情绪指数!$A:$J,7,FALSE)</f>
        <v>0.216151526354392</v>
      </c>
      <c r="H5" s="8">
        <f>VLOOKUP($A5,[1]标准化每日bert情绪指数!$A:$J,8,FALSE)</f>
        <v>0.218696005872363</v>
      </c>
      <c r="I5" s="8">
        <f>VLOOKUP($A5,[1]标准化每日bert情绪指数!$A:$J,9,FALSE)</f>
        <v>0.280170468873961</v>
      </c>
      <c r="J5" s="8">
        <f>VLOOKUP($A5,[1]标准化每日bert情绪指数!$A:$J,10,FALSE)</f>
        <v>0.489270856807798</v>
      </c>
      <c r="K5">
        <v>1.05104672300898</v>
      </c>
      <c r="L5">
        <v>1.00128428945818</v>
      </c>
      <c r="M5">
        <v>1.05922619183345</v>
      </c>
      <c r="N5">
        <v>1.00371156164258</v>
      </c>
      <c r="O5">
        <v>1.00322239993321</v>
      </c>
      <c r="P5">
        <v>1.02545595334383</v>
      </c>
    </row>
    <row r="6" spans="1:16">
      <c r="A6" s="15">
        <v>45762</v>
      </c>
      <c r="B6" s="8">
        <f>VLOOKUP($A6,[1]标准化每日bert情绪指数!$A:$J,2,FALSE)</f>
        <v>0.343120070499248</v>
      </c>
      <c r="C6" s="8">
        <f>VLOOKUP($A6,[1]标准化每日bert情绪指数!$A:$J,3,FALSE)</f>
        <v>0.337554770411872</v>
      </c>
      <c r="D6" s="8">
        <f>VLOOKUP($A6,[1]标准化每日bert情绪指数!$A:$J,4,FALSE)</f>
        <v>0.957720002867908</v>
      </c>
      <c r="E6" s="8">
        <f>VLOOKUP($A6,[1]标准化每日bert情绪指数!$A:$J,5,FALSE)</f>
        <v>0.54293202386626</v>
      </c>
      <c r="F6" s="8">
        <f>VLOOKUP($A6,[1]标准化每日bert情绪指数!$A:$J,6,FALSE)</f>
        <v>0.437258454845785</v>
      </c>
      <c r="G6" s="8">
        <f>VLOOKUP($A6,[1]标准化每日bert情绪指数!$A:$J,7,FALSE)</f>
        <v>0.263381723232499</v>
      </c>
      <c r="H6" s="8">
        <f>VLOOKUP($A6,[1]标准化每日bert情绪指数!$A:$J,8,FALSE)</f>
        <v>0.374398942048367</v>
      </c>
      <c r="I6" s="8">
        <f>VLOOKUP($A6,[1]标准化每日bert情绪指数!$A:$J,9,FALSE)</f>
        <v>0.301184725410008</v>
      </c>
      <c r="J6" s="8">
        <f>VLOOKUP($A6,[1]标准化每日bert情绪指数!$A:$J,10,FALSE)</f>
        <v>0.291061692798915</v>
      </c>
      <c r="K6">
        <v>1.04996940011789</v>
      </c>
      <c r="L6">
        <v>1.00054934678972</v>
      </c>
      <c r="M6">
        <v>1.06261176233097</v>
      </c>
      <c r="N6">
        <v>1.00881258979862</v>
      </c>
      <c r="O6">
        <v>1.00073219381269</v>
      </c>
      <c r="P6">
        <v>1.0199718449576</v>
      </c>
    </row>
    <row r="7" spans="1:16">
      <c r="A7" s="15">
        <v>45763</v>
      </c>
      <c r="B7" s="8">
        <f>VLOOKUP($A7,[1]标准化每日bert情绪指数!$A:$J,2,FALSE)</f>
        <v>0.312888524308223</v>
      </c>
      <c r="C7" s="8">
        <f>VLOOKUP($A7,[1]标准化每日bert情绪指数!$A:$J,3,FALSE)</f>
        <v>0.380741946641252</v>
      </c>
      <c r="D7" s="8">
        <f>VLOOKUP($A7,[1]标准化每日bert情绪指数!$A:$J,4,FALSE)</f>
        <v>0.972000105738666</v>
      </c>
      <c r="E7" s="8">
        <f>VLOOKUP($A7,[1]标准化每日bert情绪指数!$A:$J,5,FALSE)</f>
        <v>0.670711793740708</v>
      </c>
      <c r="F7" s="8">
        <f>VLOOKUP($A7,[1]标准化每日bert情绪指数!$A:$J,6,FALSE)</f>
        <v>0.431008446675311</v>
      </c>
      <c r="G7" s="8">
        <f>VLOOKUP($A7,[1]标准化每日bert情绪指数!$A:$J,7,FALSE)</f>
        <v>0.000255899015965655</v>
      </c>
      <c r="H7" s="8">
        <f>VLOOKUP($A7,[1]标准化每日bert情绪指数!$A:$J,8,FALSE)</f>
        <v>0.251294738694903</v>
      </c>
      <c r="I7" s="8">
        <f>VLOOKUP($A7,[1]标准化每日bert情绪指数!$A:$J,9,FALSE)</f>
        <v>0.418601476975443</v>
      </c>
      <c r="J7" s="8">
        <f>VLOOKUP($A7,[1]标准化每日bert情绪指数!$A:$J,10,FALSE)</f>
        <v>0.572893884181962</v>
      </c>
      <c r="K7">
        <v>1.04630028204918</v>
      </c>
      <c r="L7">
        <v>1.00215622904066</v>
      </c>
      <c r="M7">
        <v>1.08228192030807</v>
      </c>
      <c r="N7">
        <v>0.997381189870307</v>
      </c>
      <c r="O7">
        <v>0.991276177877354</v>
      </c>
      <c r="P7">
        <v>1.01197161619846</v>
      </c>
    </row>
    <row r="8" spans="1:16">
      <c r="A8" s="15">
        <v>45764</v>
      </c>
      <c r="B8" s="8">
        <f>VLOOKUP($A8,[1]标准化每日bert情绪指数!$A:$J,2,FALSE)</f>
        <v>0.487510532202397</v>
      </c>
      <c r="C8" s="8">
        <f>VLOOKUP($A8,[1]标准化每日bert情绪指数!$A:$J,3,FALSE)</f>
        <v>0.491521369793494</v>
      </c>
      <c r="D8" s="8">
        <f>VLOOKUP($A8,[1]标准化每日bert情绪指数!$A:$J,4,FALSE)</f>
        <v>0.944093868517788</v>
      </c>
      <c r="E8" s="8">
        <f>VLOOKUP($A8,[1]标准化每日bert情绪指数!$A:$J,5,FALSE)</f>
        <v>0.648858562931225</v>
      </c>
      <c r="F8" s="8">
        <f>VLOOKUP($A8,[1]标准化每日bert情绪指数!$A:$J,6,FALSE)</f>
        <v>0.295137517927126</v>
      </c>
      <c r="G8" s="8">
        <f>VLOOKUP($A8,[1]标准化每日bert情绪指数!$A:$J,7,FALSE)</f>
        <v>0.199918800843462</v>
      </c>
      <c r="H8" s="8">
        <f>VLOOKUP($A8,[1]标准化每日bert情绪指数!$A:$J,8,FALSE)</f>
        <v>0.213395904829197</v>
      </c>
      <c r="I8" s="8">
        <f>VLOOKUP($A8,[1]标准化每日bert情绪指数!$A:$J,9,FALSE)</f>
        <v>0.384203385495617</v>
      </c>
      <c r="J8" s="8">
        <f>VLOOKUP($A8,[1]标准化每日bert情绪指数!$A:$J,10,FALSE)</f>
        <v>0.487062158715783</v>
      </c>
      <c r="K8">
        <v>1.05012660218063</v>
      </c>
      <c r="L8">
        <v>1.00082436341227</v>
      </c>
      <c r="M8">
        <v>1.08688823269926</v>
      </c>
      <c r="N8">
        <v>0.989973342041467</v>
      </c>
      <c r="O8">
        <v>0.999311952676419</v>
      </c>
      <c r="P8">
        <v>1.01905356810543</v>
      </c>
    </row>
    <row r="9" spans="1:16">
      <c r="A9" s="15">
        <v>45765</v>
      </c>
      <c r="B9" s="8">
        <f>VLOOKUP($A9,[1]标准化每日bert情绪指数!$A:$J,2,FALSE)</f>
        <v>0.551778727365208</v>
      </c>
      <c r="C9" s="8">
        <f>VLOOKUP($A9,[1]标准化每日bert情绪指数!$A:$J,3,FALSE)</f>
        <v>0.433696146062153</v>
      </c>
      <c r="D9" s="8">
        <f>VLOOKUP($A9,[1]标准化每日bert情绪指数!$A:$J,4,FALSE)</f>
        <v>0.895038916401548</v>
      </c>
      <c r="E9" s="8">
        <f>VLOOKUP($A9,[1]标准化每日bert情绪指数!$A:$J,5,FALSE)</f>
        <v>0.719628316081837</v>
      </c>
      <c r="F9" s="8">
        <f>VLOOKUP($A9,[1]标准化每日bert情绪指数!$A:$J,6,FALSE)</f>
        <v>0.495046264305635</v>
      </c>
      <c r="G9" s="8">
        <f>VLOOKUP($A9,[1]标准化每日bert情绪指数!$A:$J,7,FALSE)</f>
        <v>0</v>
      </c>
      <c r="H9" s="8">
        <f>VLOOKUP($A9,[1]标准化每日bert情绪指数!$A:$J,8,FALSE)</f>
        <v>0.193447688694771</v>
      </c>
      <c r="I9" s="8">
        <f>VLOOKUP($A9,[1]标准化每日bert情绪指数!$A:$J,9,FALSE)</f>
        <v>0.612552574726864</v>
      </c>
      <c r="J9" s="8">
        <f>VLOOKUP($A9,[1]标准化每日bert情绪指数!$A:$J,10,FALSE)</f>
        <v>0.368402987164651</v>
      </c>
      <c r="K9">
        <v>1.04923084418897</v>
      </c>
      <c r="L9">
        <v>1.00114562803293</v>
      </c>
      <c r="M9">
        <v>1.08859137549612</v>
      </c>
      <c r="N9">
        <v>0.987867242440018</v>
      </c>
      <c r="O9">
        <v>1.00704523080793</v>
      </c>
      <c r="P9">
        <v>1.02198363771732</v>
      </c>
    </row>
    <row r="10" spans="1:16">
      <c r="A10" s="15">
        <v>45768</v>
      </c>
      <c r="B10" s="8">
        <f>VLOOKUP($A10,[1]标准化每日bert情绪指数!$A:$J,2,FALSE)</f>
        <v>0.460136004181197</v>
      </c>
      <c r="C10" s="8">
        <f>VLOOKUP($A10,[1]标准化每日bert情绪指数!$A:$J,3,FALSE)</f>
        <v>0.410636651899226</v>
      </c>
      <c r="D10" s="8">
        <f>VLOOKUP($A10,[1]标准化每日bert情绪指数!$A:$J,4,FALSE)</f>
        <v>0.982126874595816</v>
      </c>
      <c r="E10" s="8">
        <f>VLOOKUP($A10,[1]标准化每日bert情绪指数!$A:$J,5,FALSE)</f>
        <v>0.766572857887807</v>
      </c>
      <c r="F10" s="8">
        <f>VLOOKUP($A10,[1]标准化每日bert情绪指数!$A:$J,6,FALSE)</f>
        <v>0.364961834777605</v>
      </c>
      <c r="G10" s="8">
        <f>VLOOKUP($A10,[1]标准化每日bert情绪指数!$A:$J,7,FALSE)</f>
        <v>9.07124367563932e-5</v>
      </c>
      <c r="H10" s="8">
        <f>VLOOKUP($A10,[1]标准化每日bert情绪指数!$A:$J,8,FALSE)</f>
        <v>0.122001252917006</v>
      </c>
      <c r="I10" s="8">
        <f>VLOOKUP($A10,[1]标准化每日bert情绪指数!$A:$J,9,FALSE)</f>
        <v>0.311810541362758</v>
      </c>
      <c r="J10" s="8">
        <f>VLOOKUP($A10,[1]标准化每日bert情绪指数!$A:$J,10,FALSE)</f>
        <v>0.396781048097059</v>
      </c>
      <c r="K10">
        <v>1.06237770666666</v>
      </c>
      <c r="L10">
        <v>0.998896053806735</v>
      </c>
      <c r="M10">
        <v>1.10562140306038</v>
      </c>
      <c r="N10">
        <v>1.0006677337107</v>
      </c>
      <c r="O10">
        <v>1.00337731273544</v>
      </c>
      <c r="P10">
        <v>1.03775428369623</v>
      </c>
    </row>
    <row r="11" spans="1:16">
      <c r="A11" s="15">
        <v>45769</v>
      </c>
      <c r="B11" s="8">
        <f>VLOOKUP($A11,[1]标准化每日bert情绪指数!$A:$J,2,FALSE)</f>
        <v>0.541606042645825</v>
      </c>
      <c r="C11" s="8">
        <f>VLOOKUP($A11,[1]标准化每日bert情绪指数!$A:$J,3,FALSE)</f>
        <v>0.415184395814034</v>
      </c>
      <c r="D11" s="8">
        <f>VLOOKUP($A11,[1]标准化每日bert情绪指数!$A:$J,4,FALSE)</f>
        <v>0.915205802549577</v>
      </c>
      <c r="E11" s="8">
        <f>VLOOKUP($A11,[1]标准化每日bert情绪指数!$A:$J,5,FALSE)</f>
        <v>0.728393874116632</v>
      </c>
      <c r="F11" s="8">
        <f>VLOOKUP($A11,[1]标准化每日bert情绪指数!$A:$J,6,FALSE)</f>
        <v>0.458336445065464</v>
      </c>
      <c r="G11" s="8">
        <f>VLOOKUP($A11,[1]标准化每日bert情绪指数!$A:$J,7,FALSE)</f>
        <v>0.181874728897012</v>
      </c>
      <c r="H11" s="8">
        <f>VLOOKUP($A11,[1]标准化每日bert情绪指数!$A:$J,8,FALSE)</f>
        <v>0.184894241654719</v>
      </c>
      <c r="I11" s="8">
        <f>VLOOKUP($A11,[1]标准化每日bert情绪指数!$A:$J,9,FALSE)</f>
        <v>0.276582935565393</v>
      </c>
      <c r="J11" s="8">
        <f>VLOOKUP($A11,[1]标准化每日bert情绪指数!$A:$J,10,FALSE)</f>
        <v>0.539874204801884</v>
      </c>
      <c r="K11">
        <v>1.06101626963557</v>
      </c>
      <c r="L11">
        <v>1.00064112521274</v>
      </c>
      <c r="M11">
        <v>1.12816423294948</v>
      </c>
      <c r="N11">
        <v>0.983138325544528</v>
      </c>
      <c r="O11">
        <v>1.0091732535528</v>
      </c>
      <c r="P11">
        <v>1.03212935245435</v>
      </c>
    </row>
    <row r="12" spans="1:16">
      <c r="A12" s="15">
        <v>45770</v>
      </c>
      <c r="B12" s="8">
        <f>VLOOKUP($A12,[1]标准化每日bert情绪指数!$A:$J,2,FALSE)</f>
        <v>0.300989122418074</v>
      </c>
      <c r="C12" s="8">
        <f>VLOOKUP($A12,[1]标准化每日bert情绪指数!$A:$J,3,FALSE)</f>
        <v>0.378078497585491</v>
      </c>
      <c r="D12" s="8">
        <f>VLOOKUP($A12,[1]标准化每日bert情绪指数!$A:$J,4,FALSE)</f>
        <v>0.905686940871572</v>
      </c>
      <c r="E12" s="8">
        <f>VLOOKUP($A12,[1]标准化每日bert情绪指数!$A:$J,5,FALSE)</f>
        <v>0.587633617993773</v>
      </c>
      <c r="F12" s="8">
        <f>VLOOKUP($A12,[1]标准化每日bert情绪指数!$A:$J,6,FALSE)</f>
        <v>0.538945751974828</v>
      </c>
      <c r="G12" s="8">
        <f>VLOOKUP($A12,[1]标准化每日bert情绪指数!$A:$J,7,FALSE)</f>
        <v>0.264489121924101</v>
      </c>
      <c r="H12" s="8">
        <f>VLOOKUP($A12,[1]标准化每日bert情绪指数!$A:$J,8,FALSE)</f>
        <v>0.394910540475829</v>
      </c>
      <c r="I12" s="8">
        <f>VLOOKUP($A12,[1]标准化每日bert情绪指数!$A:$J,9,FALSE)</f>
        <v>0.417848973515114</v>
      </c>
      <c r="J12" s="8">
        <f>VLOOKUP($A12,[1]标准化每日bert情绪指数!$A:$J,10,FALSE)</f>
        <v>0.496794481011752</v>
      </c>
      <c r="K12">
        <v>1.06202900966493</v>
      </c>
      <c r="L12">
        <v>0.99880494874797</v>
      </c>
      <c r="M12">
        <v>1.08422170809524</v>
      </c>
      <c r="N12">
        <v>1.01140549803468</v>
      </c>
      <c r="O12">
        <v>1.01773814530428</v>
      </c>
      <c r="P12">
        <v>1.04096905732158</v>
      </c>
    </row>
    <row r="13" spans="1:16">
      <c r="A13" s="15">
        <v>45771</v>
      </c>
      <c r="B13" s="8">
        <f>VLOOKUP($A13,[1]标准化每日bert情绪指数!$A:$J,2,FALSE)</f>
        <v>0.399310495251139</v>
      </c>
      <c r="C13" s="8">
        <f>VLOOKUP($A13,[1]标准化每日bert情绪指数!$A:$J,3,FALSE)</f>
        <v>0.410159176876389</v>
      </c>
      <c r="D13" s="8">
        <f>VLOOKUP($A13,[1]标准化每日bert情绪指数!$A:$J,4,FALSE)</f>
        <v>0.914216672089921</v>
      </c>
      <c r="E13" s="8">
        <f>VLOOKUP($A13,[1]标准化每日bert情绪指数!$A:$J,5,FALSE)</f>
        <v>0.693637137930284</v>
      </c>
      <c r="F13" s="8">
        <f>VLOOKUP($A13,[1]标准化每日bert情绪指数!$A:$J,6,FALSE)</f>
        <v>0.534858317525834</v>
      </c>
      <c r="G13" s="8">
        <f>VLOOKUP($A13,[1]标准化每日bert情绪指数!$A:$J,7,FALSE)</f>
        <v>0.165953190456086</v>
      </c>
      <c r="H13" s="8">
        <f>VLOOKUP($A13,[1]标准化每日bert情绪指数!$A:$J,8,FALSE)</f>
        <v>0.141131458869965</v>
      </c>
      <c r="I13" s="8">
        <f>VLOOKUP($A13,[1]标准化每日bert情绪指数!$A:$J,9,FALSE)</f>
        <v>0.354254680185279</v>
      </c>
      <c r="J13" s="8">
        <f>VLOOKUP($A13,[1]标准化每日bert情绪指数!$A:$J,10,FALSE)</f>
        <v>0.355658412637455</v>
      </c>
      <c r="K13">
        <v>1.06078431166561</v>
      </c>
      <c r="L13">
        <v>0.997978937055355</v>
      </c>
      <c r="M13">
        <v>1.09572822890096</v>
      </c>
      <c r="N13">
        <v>1.00351444963187</v>
      </c>
      <c r="O13">
        <v>1.0083750429107</v>
      </c>
      <c r="P13">
        <v>1.03755793912866</v>
      </c>
    </row>
    <row r="14" spans="1:16">
      <c r="A14" s="15">
        <v>45772</v>
      </c>
      <c r="B14" s="8">
        <f>VLOOKUP($A14,[1]标准化每日bert情绪指数!$A:$J,2,FALSE)</f>
        <v>0.500558691517441</v>
      </c>
      <c r="C14" s="8">
        <f>VLOOKUP($A14,[1]标准化每日bert情绪指数!$A:$J,3,FALSE)</f>
        <v>0.392279537255832</v>
      </c>
      <c r="D14" s="8">
        <f>VLOOKUP($A14,[1]标准化每日bert情绪指数!$A:$J,4,FALSE)</f>
        <v>0.898977697678481</v>
      </c>
      <c r="E14" s="8">
        <f>VLOOKUP($A14,[1]标准化每日bert情绪指数!$A:$J,5,FALSE)</f>
        <v>0.656148396122312</v>
      </c>
      <c r="F14" s="8">
        <f>VLOOKUP($A14,[1]标准化每日bert情绪指数!$A:$J,6,FALSE)</f>
        <v>0.5894343975879</v>
      </c>
      <c r="G14" s="8">
        <f>VLOOKUP($A14,[1]标准化每日bert情绪指数!$A:$J,7,FALSE)</f>
        <v>0.446981204949132</v>
      </c>
      <c r="H14" s="8">
        <f>VLOOKUP($A14,[1]标准化每日bert情绪指数!$A:$J,8,FALSE)</f>
        <v>0.303481721486366</v>
      </c>
      <c r="I14" s="8">
        <f>VLOOKUP($A14,[1]标准化每日bert情绪指数!$A:$J,9,FALSE)</f>
        <v>0.540950765248868</v>
      </c>
      <c r="J14" s="8">
        <f>VLOOKUP($A14,[1]标准化每日bert情绪指数!$A:$J,10,FALSE)</f>
        <v>0.218869549679318</v>
      </c>
      <c r="K14">
        <v>1.06311909793558</v>
      </c>
      <c r="L14">
        <v>0.998805263615237</v>
      </c>
      <c r="M14">
        <v>1.09023835763784</v>
      </c>
      <c r="N14">
        <v>0.996497012574105</v>
      </c>
      <c r="O14">
        <v>1.01160396366073</v>
      </c>
      <c r="P14">
        <v>1.04065559948266</v>
      </c>
    </row>
    <row r="15" spans="1:16">
      <c r="A15" s="15">
        <v>45775</v>
      </c>
      <c r="B15" s="8">
        <f>VLOOKUP($A15,[1]标准化每日bert情绪指数!$A:$J,2,FALSE)</f>
        <v>0.444307784253177</v>
      </c>
      <c r="C15" s="8">
        <f>VLOOKUP($A15,[1]标准化每日bert情绪指数!$A:$J,3,FALSE)</f>
        <v>0.31023609414935</v>
      </c>
      <c r="D15" s="8">
        <f>VLOOKUP($A15,[1]标准化每日bert情绪指数!$A:$J,4,FALSE)</f>
        <v>0.95836912290107</v>
      </c>
      <c r="E15" s="8">
        <f>VLOOKUP($A15,[1]标准化每日bert情绪指数!$A:$J,5,FALSE)</f>
        <v>0.804863146048923</v>
      </c>
      <c r="F15" s="8">
        <f>VLOOKUP($A15,[1]标准化每日bert情绪指数!$A:$J,6,FALSE)</f>
        <v>0.541471870484105</v>
      </c>
      <c r="G15" s="8">
        <f>VLOOKUP($A15,[1]标准化每日bert情绪指数!$A:$J,7,FALSE)</f>
        <v>0.107736808271454</v>
      </c>
      <c r="H15" s="8">
        <f>VLOOKUP($A15,[1]标准化每日bert情绪指数!$A:$J,8,FALSE)</f>
        <v>0.405730796007989</v>
      </c>
      <c r="I15" s="8">
        <f>VLOOKUP($A15,[1]标准化每日bert情绪指数!$A:$J,9,FALSE)</f>
        <v>0.357017884640726</v>
      </c>
      <c r="J15" s="8">
        <f>VLOOKUP($A15,[1]标准化每日bert情绪指数!$A:$J,10,FALSE)</f>
        <v>0.561632936576337</v>
      </c>
      <c r="K15">
        <v>1.05922861359669</v>
      </c>
      <c r="L15">
        <v>0.999448494205006</v>
      </c>
      <c r="M15">
        <v>1.07888678822644</v>
      </c>
      <c r="N15">
        <v>0.99672899109965</v>
      </c>
      <c r="O15">
        <v>1.02433803435529</v>
      </c>
      <c r="P15">
        <v>1.03970360982157</v>
      </c>
    </row>
    <row r="16" spans="1:16">
      <c r="A16" s="15">
        <v>45776</v>
      </c>
      <c r="B16" s="8">
        <f>VLOOKUP($A16,[1]标准化每日bert情绪指数!$A:$J,2,FALSE)</f>
        <v>0.33302382091828</v>
      </c>
      <c r="C16" s="8">
        <f>VLOOKUP($A16,[1]标准化每日bert情绪指数!$A:$J,3,FALSE)</f>
        <v>0.371284185437958</v>
      </c>
      <c r="D16" s="8">
        <f>VLOOKUP($A16,[1]标准化每日bert情绪指数!$A:$J,4,FALSE)</f>
        <v>0.938976754886857</v>
      </c>
      <c r="E16" s="8">
        <f>VLOOKUP($A16,[1]标准化每日bert情绪指数!$A:$J,5,FALSE)</f>
        <v>0.659278246957951</v>
      </c>
      <c r="F16" s="8">
        <f>VLOOKUP($A16,[1]标准化每日bert情绪指数!$A:$J,6,FALSE)</f>
        <v>0.550047300657718</v>
      </c>
      <c r="G16" s="8">
        <f>VLOOKUP($A16,[1]标准化每日bert情绪指数!$A:$J,7,FALSE)</f>
        <v>0.0953465013726665</v>
      </c>
      <c r="H16" s="8">
        <f>VLOOKUP($A16,[1]标准化每日bert情绪指数!$A:$J,8,FALSE)</f>
        <v>0.302973488978595</v>
      </c>
      <c r="I16" s="8">
        <f>VLOOKUP($A16,[1]标准化每日bert情绪指数!$A:$J,9,FALSE)</f>
        <v>0.523435785275154</v>
      </c>
      <c r="J16" s="8">
        <f>VLOOKUP($A16,[1]标准化每日bert情绪指数!$A:$J,10,FALSE)</f>
        <v>0.166935426023034</v>
      </c>
      <c r="K16">
        <v>1.05997325131205</v>
      </c>
      <c r="L16">
        <v>1.00202007518059</v>
      </c>
      <c r="M16">
        <v>1.085689333417</v>
      </c>
      <c r="N16">
        <v>0.988259612428161</v>
      </c>
      <c r="O16">
        <v>1.00374659451578</v>
      </c>
      <c r="P16">
        <v>1.04034755856994</v>
      </c>
    </row>
    <row r="17" spans="1:16">
      <c r="A17" s="15">
        <v>45777</v>
      </c>
      <c r="B17" s="8">
        <f>VLOOKUP($A17,[1]标准化每日bert情绪指数!$A:$J,2,FALSE)</f>
        <v>0.403789682337929</v>
      </c>
      <c r="C17" s="8">
        <f>VLOOKUP($A17,[1]标准化每日bert情绪指数!$A:$J,3,FALSE)</f>
        <v>0.416143902417392</v>
      </c>
      <c r="D17" s="8">
        <f>VLOOKUP($A17,[1]标准化每日bert情绪指数!$A:$J,4,FALSE)</f>
        <v>0.943998033238109</v>
      </c>
      <c r="E17" s="8">
        <f>VLOOKUP($A17,[1]标准化每日bert情绪指数!$A:$J,5,FALSE)</f>
        <v>0.655437485031918</v>
      </c>
      <c r="F17" s="8">
        <f>VLOOKUP($A17,[1]标准化每日bert情绪指数!$A:$J,6,FALSE)</f>
        <v>0.685724118551561</v>
      </c>
      <c r="G17" s="8">
        <f>VLOOKUP($A17,[1]标准化每日bert情绪指数!$A:$J,7,FALSE)</f>
        <v>0.279623458569265</v>
      </c>
      <c r="H17" s="8">
        <f>VLOOKUP($A17,[1]标准化每日bert情绪指数!$A:$J,8,FALSE)</f>
        <v>0.190871302985048</v>
      </c>
      <c r="I17" s="8">
        <f>VLOOKUP($A17,[1]标准化每日bert情绪指数!$A:$J,9,FALSE)</f>
        <v>0.444981483686496</v>
      </c>
      <c r="J17" s="8">
        <f>VLOOKUP($A17,[1]标准化每日bert情绪指数!$A:$J,10,FALSE)</f>
        <v>0.58618851166187</v>
      </c>
      <c r="K17">
        <v>1.05969606830683</v>
      </c>
      <c r="L17">
        <v>1.0009178530979</v>
      </c>
      <c r="M17">
        <v>1.07968868070088</v>
      </c>
      <c r="N17">
        <v>0.983835271981022</v>
      </c>
      <c r="O17">
        <v>1.01205929960141</v>
      </c>
      <c r="P17">
        <v>1.03608224385664</v>
      </c>
    </row>
    <row r="18" spans="1:16">
      <c r="A18" s="15">
        <v>45783</v>
      </c>
      <c r="B18" s="8">
        <f>VLOOKUP($A18,[1]标准化每日bert情绪指数!$A:$J,2,FALSE)</f>
        <v>0.489042424698133</v>
      </c>
      <c r="C18" s="8">
        <f>VLOOKUP($A18,[1]标准化每日bert情绪指数!$A:$J,3,FALSE)</f>
        <v>0.329731750269925</v>
      </c>
      <c r="D18" s="8">
        <f>VLOOKUP($A18,[1]标准化每日bert情绪指数!$A:$J,4,FALSE)</f>
        <v>0.848749733334567</v>
      </c>
      <c r="E18" s="8">
        <f>VLOOKUP($A18,[1]标准化每日bert情绪指数!$A:$J,5,FALSE)</f>
        <v>0.52412950460756</v>
      </c>
      <c r="F18" s="8">
        <f>VLOOKUP($A18,[1]标准化每日bert情绪指数!$A:$J,6,FALSE)</f>
        <v>0.43078623520077</v>
      </c>
      <c r="G18" s="8">
        <f>VLOOKUP($A18,[1]标准化每日bert情绪指数!$A:$J,7,FALSE)</f>
        <v>0.203472433800219</v>
      </c>
      <c r="H18" s="8">
        <f>VLOOKUP($A18,[1]标准化每日bert情绪指数!$A:$J,8,FALSE)</f>
        <v>0.621168829971622</v>
      </c>
      <c r="I18" s="8">
        <f>VLOOKUP($A18,[1]标准化每日bert情绪指数!$A:$J,9,FALSE)</f>
        <v>0.387417158619665</v>
      </c>
      <c r="J18" s="8">
        <f>VLOOKUP($A18,[1]标准化每日bert情绪指数!$A:$J,10,FALSE)</f>
        <v>0.276549704913971</v>
      </c>
      <c r="K18">
        <v>1.07887391790301</v>
      </c>
      <c r="L18">
        <v>1.00133123217123</v>
      </c>
      <c r="M18">
        <v>1.09587085490482</v>
      </c>
      <c r="N18">
        <v>0.97397696609806</v>
      </c>
      <c r="O18">
        <v>1.00300514891146</v>
      </c>
      <c r="P18">
        <v>1.03851113560525</v>
      </c>
    </row>
    <row r="19" spans="1:16">
      <c r="A19" s="15">
        <v>45784</v>
      </c>
      <c r="B19" s="8">
        <f>VLOOKUP($A19,[1]标准化每日bert情绪指数!$A:$J,2,FALSE)</f>
        <v>0.668807172700729</v>
      </c>
      <c r="C19" s="8">
        <f>VLOOKUP($A19,[1]标准化每日bert情绪指数!$A:$J,3,FALSE)</f>
        <v>0.257726171208771</v>
      </c>
      <c r="D19" s="8">
        <f>VLOOKUP($A19,[1]标准化每日bert情绪指数!$A:$J,4,FALSE)</f>
        <v>0.948645060559635</v>
      </c>
      <c r="E19" s="8">
        <f>VLOOKUP($A19,[1]标准化每日bert情绪指数!$A:$J,5,FALSE)</f>
        <v>0.820577560139619</v>
      </c>
      <c r="F19" s="8">
        <f>VLOOKUP($A19,[1]标准化每日bert情绪指数!$A:$J,6,FALSE)</f>
        <v>0.554914186189322</v>
      </c>
      <c r="G19" s="8">
        <f>VLOOKUP($A19,[1]标准化每日bert情绪指数!$A:$J,7,FALSE)</f>
        <v>0.227181041915948</v>
      </c>
      <c r="H19" s="8">
        <f>VLOOKUP($A19,[1]标准化每日bert情绪指数!$A:$J,8,FALSE)</f>
        <v>0.384637182948672</v>
      </c>
      <c r="I19" s="8">
        <f>VLOOKUP($A19,[1]标准化每日bert情绪指数!$A:$J,9,FALSE)</f>
        <v>0.308108119295744</v>
      </c>
      <c r="J19" s="8">
        <f>VLOOKUP($A19,[1]标准化每日bert情绪指数!$A:$J,10,FALSE)</f>
        <v>0.610192535178262</v>
      </c>
      <c r="K19">
        <v>1.08139416737523</v>
      </c>
      <c r="L19">
        <v>0.999540851928104</v>
      </c>
      <c r="M19">
        <v>1.10497540037743</v>
      </c>
      <c r="N19">
        <v>0.976582070081099</v>
      </c>
      <c r="O19">
        <v>1.01518368156177</v>
      </c>
      <c r="P19">
        <v>1.03694484064839</v>
      </c>
    </row>
    <row r="20" spans="1:16">
      <c r="A20" s="15">
        <v>45785</v>
      </c>
      <c r="B20" s="8">
        <f>VLOOKUP($A20,[1]标准化每日bert情绪指数!$A:$J,2,FALSE)</f>
        <v>0.578037031587929</v>
      </c>
      <c r="C20" s="8">
        <f>VLOOKUP($A20,[1]标准化每日bert情绪指数!$A:$J,3,FALSE)</f>
        <v>0.425076886289269</v>
      </c>
      <c r="D20" s="8">
        <f>VLOOKUP($A20,[1]标准化每日bert情绪指数!$A:$J,4,FALSE)</f>
        <v>0.899168373689579</v>
      </c>
      <c r="E20" s="8">
        <f>VLOOKUP($A20,[1]标准化每日bert情绪指数!$A:$J,5,FALSE)</f>
        <v>0.659562930995943</v>
      </c>
      <c r="F20" s="8">
        <f>VLOOKUP($A20,[1]标准化每日bert情绪指数!$A:$J,6,FALSE)</f>
        <v>0.535644819933172</v>
      </c>
      <c r="G20" s="8">
        <f>VLOOKUP($A20,[1]标准化每日bert情绪指数!$A:$J,7,FALSE)</f>
        <v>0.136455885658988</v>
      </c>
      <c r="H20" s="8">
        <f>VLOOKUP($A20,[1]标准化每日bert情绪指数!$A:$J,8,FALSE)</f>
        <v>0.437423081690343</v>
      </c>
      <c r="I20" s="8">
        <f>VLOOKUP($A20,[1]标准化每日bert情绪指数!$A:$J,9,FALSE)</f>
        <v>0.337237409479035</v>
      </c>
      <c r="J20" s="8">
        <f>VLOOKUP($A20,[1]标准化每日bert情绪指数!$A:$J,10,FALSE)</f>
        <v>0.300040814703297</v>
      </c>
      <c r="K20">
        <v>1.08965169323731</v>
      </c>
      <c r="L20">
        <v>1.00146896623147</v>
      </c>
      <c r="M20">
        <v>1.08639429758104</v>
      </c>
      <c r="N20">
        <v>0.960571930888757</v>
      </c>
      <c r="O20">
        <v>1.01160005372553</v>
      </c>
      <c r="P20">
        <v>1.03349080849254</v>
      </c>
    </row>
    <row r="21" spans="1:16">
      <c r="A21" s="15">
        <v>45786</v>
      </c>
      <c r="B21" s="8">
        <f>VLOOKUP($A21,[1]标准化每日bert情绪指数!$A:$J,2,FALSE)</f>
        <v>0.62247713021662</v>
      </c>
      <c r="C21" s="8">
        <f>VLOOKUP($A21,[1]标准化每日bert情绪指数!$A:$J,3,FALSE)</f>
        <v>0.379651038832267</v>
      </c>
      <c r="D21" s="8">
        <f>VLOOKUP($A21,[1]标准化每日bert情绪指数!$A:$J,4,FALSE)</f>
        <v>0.956426476547994</v>
      </c>
      <c r="E21" s="8">
        <f>VLOOKUP($A21,[1]标准化每日bert情绪指数!$A:$J,5,FALSE)</f>
        <v>0.69367118354778</v>
      </c>
      <c r="F21" s="8">
        <f>VLOOKUP($A21,[1]标准化每日bert情绪指数!$A:$J,6,FALSE)</f>
        <v>0.444821912946093</v>
      </c>
      <c r="G21" s="8">
        <f>VLOOKUP($A21,[1]标准化每日bert情绪指数!$A:$J,7,FALSE)</f>
        <v>0.150366530585257</v>
      </c>
      <c r="H21" s="8">
        <f>VLOOKUP($A21,[1]标准化每日bert情绪指数!$A:$J,8,FALSE)</f>
        <v>0.401888981959144</v>
      </c>
      <c r="I21" s="8">
        <f>VLOOKUP($A21,[1]标准化每日bert情绪指数!$A:$J,9,FALSE)</f>
        <v>0.264896445421767</v>
      </c>
      <c r="J21" s="8">
        <f>VLOOKUP($A21,[1]标准化每日bert情绪指数!$A:$J,10,FALSE)</f>
        <v>0.276641999912033</v>
      </c>
      <c r="K21">
        <v>1.08328158943864</v>
      </c>
      <c r="L21">
        <v>1.00146896623147</v>
      </c>
      <c r="M21">
        <v>1.08706538398014</v>
      </c>
      <c r="N21">
        <v>0.950845228505746</v>
      </c>
      <c r="O21">
        <v>1.02282173109831</v>
      </c>
      <c r="P21">
        <v>1.03433090216604</v>
      </c>
    </row>
    <row r="22" spans="1:16">
      <c r="A22" s="15">
        <v>45789</v>
      </c>
      <c r="B22" s="8">
        <f>VLOOKUP($A22,[1]标准化每日bert情绪指数!$A:$J,2,FALSE)</f>
        <v>0.66893677008215</v>
      </c>
      <c r="C22" s="8">
        <f>VLOOKUP($A22,[1]标准化每日bert情绪指数!$A:$J,3,FALSE)</f>
        <v>0.376239121533398</v>
      </c>
      <c r="D22" s="8">
        <f>VLOOKUP($A22,[1]标准化每日bert情绪指数!$A:$J,4,FALSE)</f>
        <v>0.874744853621684</v>
      </c>
      <c r="E22" s="8">
        <f>VLOOKUP($A22,[1]标准化每日bert情绪指数!$A:$J,5,FALSE)</f>
        <v>0.691080504978052</v>
      </c>
      <c r="F22" s="8">
        <f>VLOOKUP($A22,[1]标准化每日bert情绪指数!$A:$J,6,FALSE)</f>
        <v>0.636342265669575</v>
      </c>
      <c r="G22" s="8">
        <f>VLOOKUP($A22,[1]标准化每日bert情绪指数!$A:$J,7,FALSE)</f>
        <v>0.0713789638759144</v>
      </c>
      <c r="H22" s="8">
        <f>VLOOKUP($A22,[1]标准化每日bert情绪指数!$A:$J,8,FALSE)</f>
        <v>0.295497026536032</v>
      </c>
      <c r="I22" s="8">
        <f>VLOOKUP($A22,[1]标准化每日bert情绪指数!$A:$J,9,FALSE)</f>
        <v>0.100060942917786</v>
      </c>
      <c r="J22" s="8">
        <f>VLOOKUP($A22,[1]标准化每日bert情绪指数!$A:$J,10,FALSE)</f>
        <v>0.434702538251348</v>
      </c>
      <c r="K22">
        <v>1.0976361537803</v>
      </c>
      <c r="L22">
        <v>0.996601827055588</v>
      </c>
      <c r="M22">
        <v>1.07395089891409</v>
      </c>
      <c r="N22">
        <v>0.971103054559918</v>
      </c>
      <c r="O22">
        <v>1.03542304211177</v>
      </c>
      <c r="P22">
        <v>1.04693501857506</v>
      </c>
    </row>
    <row r="23" spans="1:16">
      <c r="A23" s="15">
        <v>45790</v>
      </c>
      <c r="B23" s="8">
        <f>VLOOKUP($A23,[1]标准化每日bert情绪指数!$A:$J,2,FALSE)</f>
        <v>0.434479809540469</v>
      </c>
      <c r="C23" s="8">
        <f>VLOOKUP($A23,[1]标准化每日bert情绪指数!$A:$J,3,FALSE)</f>
        <v>0.491568535064728</v>
      </c>
      <c r="D23" s="8">
        <f>VLOOKUP($A23,[1]标准化每日bert情绪指数!$A:$J,4,FALSE)</f>
        <v>0.923344327517659</v>
      </c>
      <c r="E23" s="8">
        <f>VLOOKUP($A23,[1]标准化每日bert情绪指数!$A:$J,5,FALSE)</f>
        <v>0.699421522540169</v>
      </c>
      <c r="F23" s="8">
        <f>VLOOKUP($A23,[1]标准化每日bert情绪指数!$A:$J,6,FALSE)</f>
        <v>0.526298409457259</v>
      </c>
      <c r="G23" s="8">
        <f>VLOOKUP($A23,[1]标准化每日bert情绪指数!$A:$J,7,FALSE)</f>
        <v>0.0831865993423402</v>
      </c>
      <c r="H23" s="8">
        <f>VLOOKUP($A23,[1]标准化每日bert情绪指数!$A:$J,8,FALSE)</f>
        <v>0.0675096074503569</v>
      </c>
      <c r="I23" s="8">
        <f>VLOOKUP($A23,[1]标准化每日bert情绪指数!$A:$J,9,FALSE)</f>
        <v>0.365202849935844</v>
      </c>
      <c r="J23" s="8">
        <f>VLOOKUP($A23,[1]标准化每日bert情绪指数!$A:$J,10,FALSE)</f>
        <v>0.304674759631789</v>
      </c>
      <c r="K23">
        <v>1.09412865745089</v>
      </c>
      <c r="L23">
        <v>0.998301033170718</v>
      </c>
      <c r="M23">
        <v>1.06895055023627</v>
      </c>
      <c r="N23">
        <v>0.960957679722208</v>
      </c>
      <c r="O23">
        <v>1.04090807763913</v>
      </c>
      <c r="P23">
        <v>1.04583183383181</v>
      </c>
    </row>
    <row r="24" spans="1:16">
      <c r="A24" s="15">
        <v>45791</v>
      </c>
      <c r="B24" s="8">
        <f>VLOOKUP($A24,[1]标准化每日bert情绪指数!$A:$J,2,FALSE)</f>
        <v>0.534132443923496</v>
      </c>
      <c r="C24" s="8">
        <f>VLOOKUP($A24,[1]标准化每日bert情绪指数!$A:$J,3,FALSE)</f>
        <v>0.460221726347405</v>
      </c>
      <c r="D24" s="8">
        <f>VLOOKUP($A24,[1]标准化每日bert情绪指数!$A:$J,4,FALSE)</f>
        <v>0.925551971139499</v>
      </c>
      <c r="E24" s="8">
        <f>VLOOKUP($A24,[1]标准化每日bert情绪指数!$A:$J,5,FALSE)</f>
        <v>0.636928511134251</v>
      </c>
      <c r="F24" s="8">
        <f>VLOOKUP($A24,[1]标准化每日bert情绪指数!$A:$J,6,FALSE)</f>
        <v>0.459796001465518</v>
      </c>
      <c r="G24" s="8">
        <f>VLOOKUP($A24,[1]标准化每日bert情绪指数!$A:$J,7,FALSE)</f>
        <v>2.25977069711548e-5</v>
      </c>
      <c r="H24" s="8">
        <f>VLOOKUP($A24,[1]标准化每日bert情绪指数!$A:$J,8,FALSE)</f>
        <v>0.214328214138193</v>
      </c>
      <c r="I24" s="8">
        <f>VLOOKUP($A24,[1]标准化每日bert情绪指数!$A:$J,9,FALSE)</f>
        <v>0.277953899805188</v>
      </c>
      <c r="J24" s="8">
        <f>VLOOKUP($A24,[1]标准化每日bert情绪指数!$A:$J,10,FALSE)</f>
        <v>0.593030468894121</v>
      </c>
      <c r="K24">
        <v>1.10632053308087</v>
      </c>
      <c r="L24">
        <v>0.996647846659787</v>
      </c>
      <c r="M24">
        <v>1.06218908311444</v>
      </c>
      <c r="N24">
        <v>0.984888198370599</v>
      </c>
      <c r="O24">
        <v>1.06216835657062</v>
      </c>
      <c r="P24">
        <v>1.05822059667728</v>
      </c>
    </row>
    <row r="25" spans="1:16">
      <c r="A25" s="15">
        <v>45792</v>
      </c>
      <c r="B25" s="8">
        <f>VLOOKUP($A25,[1]标准化每日bert情绪指数!$A:$J,2,FALSE)</f>
        <v>0.500220842024972</v>
      </c>
      <c r="C25" s="8">
        <f>VLOOKUP($A25,[1]标准化每日bert情绪指数!$A:$J,3,FALSE)</f>
        <v>0.506121492056499</v>
      </c>
      <c r="D25" s="8">
        <f>VLOOKUP($A25,[1]标准化每日bert情绪指数!$A:$J,4,FALSE)</f>
        <v>0.929918216852231</v>
      </c>
      <c r="E25" s="8">
        <f>VLOOKUP($A25,[1]标准化每日bert情绪指数!$A:$J,5,FALSE)</f>
        <v>0.668692796227402</v>
      </c>
      <c r="F25" s="8">
        <f>VLOOKUP($A25,[1]标准化每日bert情绪指数!$A:$J,6,FALSE)</f>
        <v>0.220064309243766</v>
      </c>
      <c r="G25" s="8">
        <f>VLOOKUP($A25,[1]标准化每日bert情绪指数!$A:$J,7,FALSE)</f>
        <v>0.339622053659206</v>
      </c>
      <c r="H25" s="8">
        <f>VLOOKUP($A25,[1]标准化每日bert情绪指数!$A:$J,8,FALSE)</f>
        <v>0.286149884735958</v>
      </c>
      <c r="I25" s="8">
        <f>VLOOKUP($A25,[1]标准化每日bert情绪指数!$A:$J,9,FALSE)</f>
        <v>0.429621208228913</v>
      </c>
      <c r="J25" s="8">
        <f>VLOOKUP($A25,[1]标准化每日bert情绪指数!$A:$J,10,FALSE)</f>
        <v>0.568591902913767</v>
      </c>
      <c r="K25">
        <v>1.09416041094151</v>
      </c>
      <c r="L25">
        <v>0.996831229863573</v>
      </c>
      <c r="M25">
        <v>1.03352145376121</v>
      </c>
      <c r="N25">
        <v>0.979396597691056</v>
      </c>
      <c r="O25">
        <v>1.04961530254145</v>
      </c>
      <c r="P25">
        <v>1.04744840201746</v>
      </c>
    </row>
    <row r="26" spans="1:16">
      <c r="A26" s="15">
        <v>45793</v>
      </c>
      <c r="B26" s="8">
        <f>VLOOKUP($A26,[1]标准化每日bert情绪指数!$A:$J,2,FALSE)</f>
        <v>0.416408318719755</v>
      </c>
      <c r="C26" s="8">
        <f>VLOOKUP($A26,[1]标准化每日bert情绪指数!$A:$J,3,FALSE)</f>
        <v>0.364850704136165</v>
      </c>
      <c r="D26" s="8">
        <f>VLOOKUP($A26,[1]标准化每日bert情绪指数!$A:$J,4,FALSE)</f>
        <v>0.932454268073855</v>
      </c>
      <c r="E26" s="8">
        <f>VLOOKUP($A26,[1]标准化每日bert情绪指数!$A:$J,5,FALSE)</f>
        <v>0.669746482223781</v>
      </c>
      <c r="F26" s="8">
        <f>VLOOKUP($A26,[1]标准化每日bert情绪指数!$A:$J,6,FALSE)</f>
        <v>0.442624924536071</v>
      </c>
      <c r="G26" s="8">
        <f>VLOOKUP($A26,[1]标准化每日bert情绪指数!$A:$J,7,FALSE)</f>
        <v>0.138978712985111</v>
      </c>
      <c r="H26" s="8">
        <f>VLOOKUP($A26,[1]标准化每日bert情绪指数!$A:$J,8,FALSE)</f>
        <v>0.205982382406725</v>
      </c>
      <c r="I26" s="8">
        <f>VLOOKUP($A26,[1]标准化每日bert情绪指数!$A:$J,9,FALSE)</f>
        <v>0.572355956052906</v>
      </c>
      <c r="J26" s="8">
        <f>VLOOKUP($A26,[1]标准化每日bert情绪指数!$A:$J,10,FALSE)</f>
        <v>0.374280593865754</v>
      </c>
      <c r="K26">
        <v>1.08831212354502</v>
      </c>
      <c r="L26">
        <v>0.996142419483737</v>
      </c>
      <c r="M26">
        <v>1.04885140876927</v>
      </c>
      <c r="N26">
        <v>0.960832999989017</v>
      </c>
      <c r="O26">
        <v>1.03912522049095</v>
      </c>
      <c r="P26">
        <v>1.04904496476975</v>
      </c>
    </row>
    <row r="27" spans="1:16">
      <c r="A27" s="15">
        <v>45796</v>
      </c>
      <c r="B27" s="8">
        <f>VLOOKUP($A27,[1]标准化每日bert情绪指数!$A:$J,2,FALSE)</f>
        <v>0.416291454717206</v>
      </c>
      <c r="C27" s="8">
        <f>VLOOKUP($A27,[1]标准化每日bert情绪指数!$A:$J,3,FALSE)</f>
        <v>0.429401559516187</v>
      </c>
      <c r="D27" s="8">
        <f>VLOOKUP($A27,[1]标准化每日bert情绪指数!$A:$J,4,FALSE)</f>
        <v>0.960162358795437</v>
      </c>
      <c r="E27" s="8">
        <f>VLOOKUP($A27,[1]标准化每日bert情绪指数!$A:$J,5,FALSE)</f>
        <v>0.753095076974967</v>
      </c>
      <c r="F27" s="8">
        <f>VLOOKUP($A27,[1]标准化每日bert情绪指数!$A:$J,6,FALSE)</f>
        <v>0.856884088880515</v>
      </c>
      <c r="G27" s="8">
        <f>VLOOKUP($A27,[1]标准化每日bert情绪指数!$A:$J,7,FALSE)</f>
        <v>0.062896050390321</v>
      </c>
      <c r="H27" s="8">
        <f>VLOOKUP($A27,[1]标准化每日bert情绪指数!$A:$J,8,FALSE)</f>
        <v>0.266792059018994</v>
      </c>
      <c r="I27" s="8">
        <f>VLOOKUP($A27,[1]标准化每日bert情绪指数!$A:$J,9,FALSE)</f>
        <v>0.273731283315962</v>
      </c>
      <c r="J27" s="8">
        <f>VLOOKUP($A27,[1]标准化每日bert情绪指数!$A:$J,10,FALSE)</f>
        <v>0.611614486037947</v>
      </c>
      <c r="K27">
        <v>1.08997531952599</v>
      </c>
      <c r="L27">
        <v>0.997290260582884</v>
      </c>
      <c r="M27">
        <v>1.0540638335087</v>
      </c>
      <c r="N27">
        <v>0.953336419996941</v>
      </c>
      <c r="O27">
        <v>1.03215248240182</v>
      </c>
      <c r="P27">
        <v>1.04603493426804</v>
      </c>
    </row>
    <row r="28" spans="1:16">
      <c r="A28" s="15">
        <v>45797</v>
      </c>
      <c r="B28" s="8">
        <f>VLOOKUP($A28,[1]标准化每日bert情绪指数!$A:$J,2,FALSE)</f>
        <v>0.449770340534541</v>
      </c>
      <c r="C28" s="8">
        <f>VLOOKUP($A28,[1]标准化每日bert情绪指数!$A:$J,3,FALSE)</f>
        <v>0.479310642825241</v>
      </c>
      <c r="D28" s="8">
        <f>VLOOKUP($A28,[1]标准化每日bert情绪指数!$A:$J,4,FALSE)</f>
        <v>0.833660260428453</v>
      </c>
      <c r="E28" s="8">
        <f>VLOOKUP($A28,[1]标准化每日bert情绪指数!$A:$J,5,FALSE)</f>
        <v>0.766112830451509</v>
      </c>
      <c r="F28" s="8">
        <f>VLOOKUP($A28,[1]标准化每日bert情绪指数!$A:$J,6,FALSE)</f>
        <v>0.251277923780158</v>
      </c>
      <c r="G28" s="8">
        <f>VLOOKUP($A28,[1]标准化每日bert情绪指数!$A:$J,7,FALSE)</f>
        <v>0.185923652703372</v>
      </c>
      <c r="H28" s="8">
        <f>VLOOKUP($A28,[1]标准化每日bert情绪指数!$A:$J,8,FALSE)</f>
        <v>0.405550058971317</v>
      </c>
      <c r="I28" s="8">
        <f>VLOOKUP($A28,[1]标准化每日bert情绪指数!$A:$J,9,FALSE)</f>
        <v>0.077119608779046</v>
      </c>
      <c r="J28" s="8">
        <f>VLOOKUP($A28,[1]标准化每日bert情绪指数!$A:$J,10,FALSE)</f>
        <v>0.48920760657198</v>
      </c>
      <c r="K28">
        <v>1.09581758723865</v>
      </c>
      <c r="L28">
        <v>0.997382011286858</v>
      </c>
      <c r="M28">
        <v>1.0503420268702</v>
      </c>
      <c r="N28">
        <v>0.949550286351725</v>
      </c>
      <c r="O28">
        <v>1.02949357813141</v>
      </c>
      <c r="P28">
        <v>1.04311523737537</v>
      </c>
    </row>
    <row r="29" spans="1:16">
      <c r="A29" s="15">
        <v>45798</v>
      </c>
      <c r="B29" s="8">
        <f>VLOOKUP($A29,[1]标准化每日bert情绪指数!$A:$J,2,FALSE)</f>
        <v>0.506815326354669</v>
      </c>
      <c r="C29" s="8">
        <f>VLOOKUP($A29,[1]标准化每日bert情绪指数!$A:$J,3,FALSE)</f>
        <v>0.314589903212013</v>
      </c>
      <c r="D29" s="8">
        <f>VLOOKUP($A29,[1]标准化每日bert情绪指数!$A:$J,4,FALSE)</f>
        <v>0.921960611928358</v>
      </c>
      <c r="E29" s="8">
        <f>VLOOKUP($A29,[1]标准化每日bert情绪指数!$A:$J,5,FALSE)</f>
        <v>0.706798631868813</v>
      </c>
      <c r="F29" s="8">
        <f>VLOOKUP($A29,[1]标准化每日bert情绪指数!$A:$J,6,FALSE)</f>
        <v>0.451365171199642</v>
      </c>
      <c r="G29" s="8">
        <f>VLOOKUP($A29,[1]标准化每日bert情绪指数!$A:$J,7,FALSE)</f>
        <v>0.178665109088284</v>
      </c>
      <c r="H29" s="8">
        <f>VLOOKUP($A29,[1]标准化每日bert情绪指数!$A:$J,8,FALSE)</f>
        <v>0.26183777486563</v>
      </c>
      <c r="I29" s="8">
        <f>VLOOKUP($A29,[1]标准化每日bert情绪指数!$A:$J,9,FALSE)</f>
        <v>0.267893935914979</v>
      </c>
      <c r="J29" s="8">
        <f>VLOOKUP($A29,[1]标准化每日bert情绪指数!$A:$J,10,FALSE)</f>
        <v>0.499484431214954</v>
      </c>
      <c r="K29">
        <v>1.09852260373036</v>
      </c>
      <c r="L29">
        <v>0.997336192561605</v>
      </c>
      <c r="M29">
        <v>1.0818748924308</v>
      </c>
      <c r="N29">
        <v>0.953433628538466</v>
      </c>
      <c r="O29">
        <v>1.03437295440477</v>
      </c>
      <c r="P29">
        <v>1.05089248943208</v>
      </c>
    </row>
  </sheetData>
  <conditionalFormatting sqref="A2:A29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selection activeCell="C18" sqref="C18"/>
    </sheetView>
  </sheetViews>
  <sheetFormatPr defaultColWidth="9" defaultRowHeight="16.8"/>
  <cols>
    <col min="1" max="1" width="10.875" style="15"/>
    <col min="2" max="3" width="13.75" style="8"/>
    <col min="4" max="4" width="12.625" style="8"/>
    <col min="5" max="10" width="13.75" style="8"/>
  </cols>
  <sheetData>
    <row r="1" spans="1:16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</row>
    <row r="2" spans="1:16">
      <c r="A2" s="13">
        <v>45756</v>
      </c>
      <c r="B2" s="8">
        <f>2*情绪1!B2-1</f>
        <v>0.096611263759586</v>
      </c>
      <c r="C2" s="8">
        <f>2*情绪1!C2-1</f>
        <v>-0.47132590527959</v>
      </c>
      <c r="D2" s="8">
        <f>2*情绪1!D2-1</f>
        <v>0.911622055663502</v>
      </c>
      <c r="E2" s="8">
        <f>2*情绪1!E2-1</f>
        <v>0.169785254258265</v>
      </c>
      <c r="F2" s="8">
        <f>2*情绪1!F2-1</f>
        <v>-0.445734325489751</v>
      </c>
      <c r="G2" s="8">
        <f>2*情绪1!G2-1</f>
        <v>-0.0591367558904063</v>
      </c>
      <c r="H2" s="8">
        <f>2*情绪1!H2-1</f>
        <v>-0.933653550883403</v>
      </c>
      <c r="I2" s="8">
        <f>2*情绪1!I2-1</f>
        <v>-0.639497643292443</v>
      </c>
      <c r="J2" s="8">
        <f>2*情绪1!J2-1</f>
        <v>-0.443779928775539</v>
      </c>
      <c r="K2">
        <v>1.020927</v>
      </c>
      <c r="L2">
        <v>1.001331</v>
      </c>
      <c r="M2">
        <v>1.01150176503598</v>
      </c>
      <c r="N2">
        <v>0.99472203531029</v>
      </c>
      <c r="O2">
        <v>0.98923191967308</v>
      </c>
      <c r="P2">
        <v>0.979548259957872</v>
      </c>
    </row>
    <row r="3" spans="1:16">
      <c r="A3" s="13">
        <v>45757</v>
      </c>
      <c r="B3" s="8">
        <f>2*情绪1!B3-1</f>
        <v>-0.056839630469124</v>
      </c>
      <c r="C3" s="8">
        <f>2*情绪1!C3-1</f>
        <v>-0.177943946700253</v>
      </c>
      <c r="D3" s="8">
        <f>2*情绪1!D3-1</f>
        <v>0.791028610415969</v>
      </c>
      <c r="E3" s="8">
        <f>2*情绪1!E3-1</f>
        <v>0.343826404410857</v>
      </c>
      <c r="F3" s="8">
        <f>2*情绪1!F3-1</f>
        <v>-0.0371444426555946</v>
      </c>
      <c r="G3" s="8">
        <f>2*情绪1!G3-1</f>
        <v>-0.376429278524812</v>
      </c>
      <c r="H3" s="8">
        <f>2*情绪1!H3-1</f>
        <v>-0.190536815072635</v>
      </c>
      <c r="I3" s="8">
        <f>2*情绪1!I3-1</f>
        <v>-0.559835071966986</v>
      </c>
      <c r="J3" s="8">
        <f>2*情绪1!J3-1</f>
        <v>-0.407592228558926</v>
      </c>
      <c r="K3">
        <v>1.040801385909</v>
      </c>
      <c r="L3">
        <v>1.001238877548</v>
      </c>
      <c r="M3">
        <v>1.03594304278654</v>
      </c>
      <c r="N3">
        <v>1.00782495513638</v>
      </c>
      <c r="O3">
        <v>1.01881715141054</v>
      </c>
      <c r="P3">
        <v>1.01464048511221</v>
      </c>
    </row>
    <row r="4" spans="1:16">
      <c r="A4" s="13">
        <v>45758</v>
      </c>
      <c r="B4" s="8">
        <f>2*情绪1!B4-1</f>
        <v>-0.121040135435354</v>
      </c>
      <c r="C4" s="8">
        <f>2*情绪1!C4-1</f>
        <v>-0.143178829181207</v>
      </c>
      <c r="D4" s="8">
        <f>2*情绪1!D4-1</f>
        <v>0.817808373726997</v>
      </c>
      <c r="E4" s="8">
        <f>2*情绪1!E4-1</f>
        <v>0.251231826558574</v>
      </c>
      <c r="F4" s="8">
        <f>2*情绪1!F4-1</f>
        <v>0.0986667667524366</v>
      </c>
      <c r="G4" s="8">
        <f>2*情绪1!G4-1</f>
        <v>-0.875236822456891</v>
      </c>
      <c r="H4" s="8">
        <f>2*情绪1!H4-1</f>
        <v>-0.601906599071203</v>
      </c>
      <c r="I4" s="8">
        <f>2*情绪1!I4-1</f>
        <v>-0.0676446331484875</v>
      </c>
      <c r="J4" s="8">
        <f>2*情绪1!J4-1</f>
        <v>-0.351182548990856</v>
      </c>
      <c r="K4">
        <v>1.04714923356166</v>
      </c>
      <c r="L4">
        <v>1.00045791122351</v>
      </c>
      <c r="M4">
        <v>1.0483291947698</v>
      </c>
      <c r="N4">
        <v>0.998210986141346</v>
      </c>
      <c r="O4">
        <v>1.01220737063192</v>
      </c>
      <c r="P4">
        <v>1.01300879014706</v>
      </c>
    </row>
    <row r="5" spans="1:16">
      <c r="A5" s="13">
        <v>45761</v>
      </c>
      <c r="B5" s="8">
        <f>2*情绪1!B5-1</f>
        <v>-0.221796524360029</v>
      </c>
      <c r="C5" s="8">
        <f>2*情绪1!C5-1</f>
        <v>-0.309031926164405</v>
      </c>
      <c r="D5" s="8">
        <f>2*情绪1!D5-1</f>
        <v>0.777700672550811</v>
      </c>
      <c r="E5" s="8">
        <f>2*情绪1!E5-1</f>
        <v>0.561602960794813</v>
      </c>
      <c r="F5" s="8">
        <f>2*情绪1!F5-1</f>
        <v>0.0763929408617179</v>
      </c>
      <c r="G5" s="8">
        <f>2*情绪1!G5-1</f>
        <v>-0.567696947291216</v>
      </c>
      <c r="H5" s="8">
        <f>2*情绪1!H5-1</f>
        <v>-0.562607988255275</v>
      </c>
      <c r="I5" s="8">
        <f>2*情绪1!I5-1</f>
        <v>-0.439659062252077</v>
      </c>
      <c r="J5" s="8">
        <f>2*情绪1!J5-1</f>
        <v>-0.0214582863844039</v>
      </c>
      <c r="K5">
        <v>1.05104672300898</v>
      </c>
      <c r="L5">
        <v>1.00128428945818</v>
      </c>
      <c r="M5">
        <v>1.05922619183345</v>
      </c>
      <c r="N5">
        <v>1.00371156164258</v>
      </c>
      <c r="O5">
        <v>1.00322239993321</v>
      </c>
      <c r="P5">
        <v>1.02545595334383</v>
      </c>
    </row>
    <row r="6" spans="1:16">
      <c r="A6" s="13">
        <v>45762</v>
      </c>
      <c r="B6" s="8">
        <f>2*情绪1!B6-1</f>
        <v>-0.313759859001504</v>
      </c>
      <c r="C6" s="8">
        <f>2*情绪1!C6-1</f>
        <v>-0.324890459176255</v>
      </c>
      <c r="D6" s="8">
        <f>2*情绪1!D6-1</f>
        <v>0.915440005735817</v>
      </c>
      <c r="E6" s="8">
        <f>2*情绪1!E6-1</f>
        <v>0.0858640477325197</v>
      </c>
      <c r="F6" s="8">
        <f>2*情绪1!F6-1</f>
        <v>-0.125483090308431</v>
      </c>
      <c r="G6" s="8">
        <f>2*情绪1!G6-1</f>
        <v>-0.473236553535001</v>
      </c>
      <c r="H6" s="8">
        <f>2*情绪1!H6-1</f>
        <v>-0.251202115903266</v>
      </c>
      <c r="I6" s="8">
        <f>2*情绪1!I6-1</f>
        <v>-0.397630549179983</v>
      </c>
      <c r="J6" s="8">
        <f>2*情绪1!J6-1</f>
        <v>-0.417876614402169</v>
      </c>
      <c r="K6">
        <v>1.04996940011789</v>
      </c>
      <c r="L6">
        <v>1.00054934678972</v>
      </c>
      <c r="M6">
        <v>1.06261176233097</v>
      </c>
      <c r="N6">
        <v>1.00881258979862</v>
      </c>
      <c r="O6">
        <v>1.00073219381269</v>
      </c>
      <c r="P6">
        <v>1.0199718449576</v>
      </c>
    </row>
    <row r="7" spans="1:16">
      <c r="A7" s="13">
        <v>45763</v>
      </c>
      <c r="B7" s="8">
        <f>2*情绪1!B7-1</f>
        <v>-0.374222951383553</v>
      </c>
      <c r="C7" s="8">
        <f>2*情绪1!C7-1</f>
        <v>-0.238516106717496</v>
      </c>
      <c r="D7" s="8">
        <f>2*情绪1!D7-1</f>
        <v>0.944000211477332</v>
      </c>
      <c r="E7" s="8">
        <f>2*情绪1!E7-1</f>
        <v>0.341423587481416</v>
      </c>
      <c r="F7" s="8">
        <f>2*情绪1!F7-1</f>
        <v>-0.137983106649378</v>
      </c>
      <c r="G7" s="8">
        <f>2*情绪1!G7-1</f>
        <v>-0.999488201968069</v>
      </c>
      <c r="H7" s="8">
        <f>2*情绪1!H7-1</f>
        <v>-0.497410522610195</v>
      </c>
      <c r="I7" s="8">
        <f>2*情绪1!I7-1</f>
        <v>-0.162797046049114</v>
      </c>
      <c r="J7" s="8">
        <f>2*情绪1!J7-1</f>
        <v>0.145787768363925</v>
      </c>
      <c r="K7">
        <v>1.04630028204918</v>
      </c>
      <c r="L7">
        <v>1.00215622904066</v>
      </c>
      <c r="M7">
        <v>1.08228192030807</v>
      </c>
      <c r="N7">
        <v>0.997381189870307</v>
      </c>
      <c r="O7">
        <v>0.991276177877354</v>
      </c>
      <c r="P7">
        <v>1.01197161619846</v>
      </c>
    </row>
    <row r="8" spans="1:16">
      <c r="A8" s="13">
        <v>45764</v>
      </c>
      <c r="B8" s="8">
        <f>2*情绪1!B8-1</f>
        <v>-0.0249789355952053</v>
      </c>
      <c r="C8" s="8">
        <f>2*情绪1!C8-1</f>
        <v>-0.0169572604130128</v>
      </c>
      <c r="D8" s="8">
        <f>2*情绪1!D8-1</f>
        <v>0.888187737035576</v>
      </c>
      <c r="E8" s="8">
        <f>2*情绪1!E8-1</f>
        <v>0.29771712586245</v>
      </c>
      <c r="F8" s="8">
        <f>2*情绪1!F8-1</f>
        <v>-0.409724964145749</v>
      </c>
      <c r="G8" s="8">
        <f>2*情绪1!G8-1</f>
        <v>-0.600162398313077</v>
      </c>
      <c r="H8" s="8">
        <f>2*情绪1!H8-1</f>
        <v>-0.573208190341606</v>
      </c>
      <c r="I8" s="8">
        <f>2*情绪1!I8-1</f>
        <v>-0.231593229008767</v>
      </c>
      <c r="J8" s="8">
        <f>2*情绪1!J8-1</f>
        <v>-0.0258756825684348</v>
      </c>
      <c r="K8">
        <v>1.05012660218063</v>
      </c>
      <c r="L8">
        <v>1.00082436341227</v>
      </c>
      <c r="M8">
        <v>1.08688823269926</v>
      </c>
      <c r="N8">
        <v>0.989973342041467</v>
      </c>
      <c r="O8">
        <v>0.999311952676419</v>
      </c>
      <c r="P8">
        <v>1.01905356810543</v>
      </c>
    </row>
    <row r="9" spans="1:16">
      <c r="A9" s="13">
        <v>45765</v>
      </c>
      <c r="B9" s="8">
        <f>2*情绪1!B9-1</f>
        <v>0.103557454730416</v>
      </c>
      <c r="C9" s="8">
        <f>2*情绪1!C9-1</f>
        <v>-0.132607707875695</v>
      </c>
      <c r="D9" s="8">
        <f>2*情绪1!D9-1</f>
        <v>0.790077832803097</v>
      </c>
      <c r="E9" s="8">
        <f>2*情绪1!E9-1</f>
        <v>0.439256632163674</v>
      </c>
      <c r="F9" s="8">
        <f>2*情绪1!F9-1</f>
        <v>-0.00990747138872938</v>
      </c>
      <c r="G9" s="8">
        <f>2*情绪1!G9-1</f>
        <v>-1</v>
      </c>
      <c r="H9" s="8">
        <f>2*情绪1!H9-1</f>
        <v>-0.613104622610459</v>
      </c>
      <c r="I9" s="8">
        <f>2*情绪1!I9-1</f>
        <v>0.225105149453728</v>
      </c>
      <c r="J9" s="8">
        <f>2*情绪1!J9-1</f>
        <v>-0.263194025670697</v>
      </c>
      <c r="K9">
        <v>1.04923084418897</v>
      </c>
      <c r="L9">
        <v>1.00114562803293</v>
      </c>
      <c r="M9">
        <v>1.08859137549612</v>
      </c>
      <c r="N9">
        <v>0.987867242440018</v>
      </c>
      <c r="O9">
        <v>1.00704523080793</v>
      </c>
      <c r="P9">
        <v>1.02198363771732</v>
      </c>
    </row>
    <row r="10" spans="1:16">
      <c r="A10" s="13">
        <v>45768</v>
      </c>
      <c r="B10" s="8">
        <f>2*情绪1!B10-1</f>
        <v>-0.0797279916376052</v>
      </c>
      <c r="C10" s="8">
        <f>2*情绪1!C10-1</f>
        <v>-0.178726696201549</v>
      </c>
      <c r="D10" s="8">
        <f>2*情绪1!D10-1</f>
        <v>0.964253749191632</v>
      </c>
      <c r="E10" s="8">
        <f>2*情绪1!E10-1</f>
        <v>0.533145715775615</v>
      </c>
      <c r="F10" s="8">
        <f>2*情绪1!F10-1</f>
        <v>-0.270076330444789</v>
      </c>
      <c r="G10" s="8">
        <f>2*情绪1!G10-1</f>
        <v>-0.999818575126487</v>
      </c>
      <c r="H10" s="8">
        <f>2*情绪1!H10-1</f>
        <v>-0.755997494165989</v>
      </c>
      <c r="I10" s="8">
        <f>2*情绪1!I10-1</f>
        <v>-0.376378917274484</v>
      </c>
      <c r="J10" s="8">
        <f>2*情绪1!J10-1</f>
        <v>-0.206437903805883</v>
      </c>
      <c r="K10">
        <v>1.06237770666666</v>
      </c>
      <c r="L10">
        <v>0.998896053806735</v>
      </c>
      <c r="M10">
        <v>1.10562140306038</v>
      </c>
      <c r="N10">
        <v>1.0006677337107</v>
      </c>
      <c r="O10">
        <v>1.00337731273544</v>
      </c>
      <c r="P10">
        <v>1.03775428369623</v>
      </c>
    </row>
    <row r="11" spans="1:16">
      <c r="A11" s="13">
        <v>45769</v>
      </c>
      <c r="B11" s="8">
        <f>2*情绪1!B11-1</f>
        <v>0.0832120852916494</v>
      </c>
      <c r="C11" s="8">
        <f>2*情绪1!C11-1</f>
        <v>-0.169631208371932</v>
      </c>
      <c r="D11" s="8">
        <f>2*情绪1!D11-1</f>
        <v>0.830411605099154</v>
      </c>
      <c r="E11" s="8">
        <f>2*情绪1!E11-1</f>
        <v>0.456787748233265</v>
      </c>
      <c r="F11" s="8">
        <f>2*情绪1!F11-1</f>
        <v>-0.0833271098690718</v>
      </c>
      <c r="G11" s="8">
        <f>2*情绪1!G11-1</f>
        <v>-0.636250542205977</v>
      </c>
      <c r="H11" s="8">
        <f>2*情绪1!H11-1</f>
        <v>-0.630211516690561</v>
      </c>
      <c r="I11" s="8">
        <f>2*情绪1!I11-1</f>
        <v>-0.446834128869215</v>
      </c>
      <c r="J11" s="8">
        <f>2*情绪1!J11-1</f>
        <v>0.0797484096037688</v>
      </c>
      <c r="K11">
        <v>1.06101626963557</v>
      </c>
      <c r="L11">
        <v>1.00064112521274</v>
      </c>
      <c r="M11">
        <v>1.12816423294948</v>
      </c>
      <c r="N11">
        <v>0.983138325544528</v>
      </c>
      <c r="O11">
        <v>1.0091732535528</v>
      </c>
      <c r="P11">
        <v>1.03212935245435</v>
      </c>
    </row>
    <row r="12" spans="1:16">
      <c r="A12" s="13">
        <v>45770</v>
      </c>
      <c r="B12" s="8">
        <f>2*情绪1!B12-1</f>
        <v>-0.398021755163852</v>
      </c>
      <c r="C12" s="8">
        <f>2*情绪1!C12-1</f>
        <v>-0.243843004829019</v>
      </c>
      <c r="D12" s="8">
        <f>2*情绪1!D12-1</f>
        <v>0.811373881743144</v>
      </c>
      <c r="E12" s="8">
        <f>2*情绪1!E12-1</f>
        <v>0.175267235987547</v>
      </c>
      <c r="F12" s="8">
        <f>2*情绪1!F12-1</f>
        <v>0.0778915039496568</v>
      </c>
      <c r="G12" s="8">
        <f>2*情绪1!G12-1</f>
        <v>-0.471021756151797</v>
      </c>
      <c r="H12" s="8">
        <f>2*情绪1!H12-1</f>
        <v>-0.210178919048343</v>
      </c>
      <c r="I12" s="8">
        <f>2*情绪1!I12-1</f>
        <v>-0.164302052969772</v>
      </c>
      <c r="J12" s="8">
        <f>2*情绪1!J12-1</f>
        <v>-0.00641103797649645</v>
      </c>
      <c r="K12">
        <v>1.06202900966493</v>
      </c>
      <c r="L12">
        <v>0.99880494874797</v>
      </c>
      <c r="M12">
        <v>1.08422170809524</v>
      </c>
      <c r="N12">
        <v>1.01140549803468</v>
      </c>
      <c r="O12">
        <v>1.01773814530428</v>
      </c>
      <c r="P12">
        <v>1.04096905732158</v>
      </c>
    </row>
    <row r="13" spans="1:16">
      <c r="A13" s="13">
        <v>45771</v>
      </c>
      <c r="B13" s="8">
        <f>2*情绪1!B13-1</f>
        <v>-0.201379009497721</v>
      </c>
      <c r="C13" s="8">
        <f>2*情绪1!C13-1</f>
        <v>-0.179681646247223</v>
      </c>
      <c r="D13" s="8">
        <f>2*情绪1!D13-1</f>
        <v>0.828433344179842</v>
      </c>
      <c r="E13" s="8">
        <f>2*情绪1!E13-1</f>
        <v>0.387274275860568</v>
      </c>
      <c r="F13" s="8">
        <f>2*情绪1!F13-1</f>
        <v>0.0697166350516674</v>
      </c>
      <c r="G13" s="8">
        <f>2*情绪1!G13-1</f>
        <v>-0.668093619087828</v>
      </c>
      <c r="H13" s="8">
        <f>2*情绪1!H13-1</f>
        <v>-0.71773708226007</v>
      </c>
      <c r="I13" s="8">
        <f>2*情绪1!I13-1</f>
        <v>-0.291490639629442</v>
      </c>
      <c r="J13" s="8">
        <f>2*情绪1!J13-1</f>
        <v>-0.288683174725091</v>
      </c>
      <c r="K13">
        <v>1.06078431166561</v>
      </c>
      <c r="L13">
        <v>0.997978937055355</v>
      </c>
      <c r="M13">
        <v>1.09572822890096</v>
      </c>
      <c r="N13">
        <v>1.00351444963187</v>
      </c>
      <c r="O13">
        <v>1.0083750429107</v>
      </c>
      <c r="P13">
        <v>1.03755793912866</v>
      </c>
    </row>
    <row r="14" spans="1:16">
      <c r="A14" s="13">
        <v>45772</v>
      </c>
      <c r="B14" s="8">
        <f>2*情绪1!B14-1</f>
        <v>0.00111738303488274</v>
      </c>
      <c r="C14" s="8">
        <f>2*情绪1!C14-1</f>
        <v>-0.215440925488336</v>
      </c>
      <c r="D14" s="8">
        <f>2*情绪1!D14-1</f>
        <v>0.797955395356961</v>
      </c>
      <c r="E14" s="8">
        <f>2*情绪1!E14-1</f>
        <v>0.312296792244624</v>
      </c>
      <c r="F14" s="8">
        <f>2*情绪1!F14-1</f>
        <v>0.178868795175799</v>
      </c>
      <c r="G14" s="8">
        <f>2*情绪1!G14-1</f>
        <v>-0.106037590101736</v>
      </c>
      <c r="H14" s="8">
        <f>2*情绪1!H14-1</f>
        <v>-0.393036557027267</v>
      </c>
      <c r="I14" s="8">
        <f>2*情绪1!I14-1</f>
        <v>0.0819015304977351</v>
      </c>
      <c r="J14" s="8">
        <f>2*情绪1!J14-1</f>
        <v>-0.562260900641365</v>
      </c>
      <c r="K14">
        <v>1.06311909793558</v>
      </c>
      <c r="L14">
        <v>0.998805263615237</v>
      </c>
      <c r="M14">
        <v>1.09023835763784</v>
      </c>
      <c r="N14">
        <v>0.996497012574105</v>
      </c>
      <c r="O14">
        <v>1.01160396366073</v>
      </c>
      <c r="P14">
        <v>1.04065559948266</v>
      </c>
    </row>
    <row r="15" spans="1:16">
      <c r="A15" s="13">
        <v>45775</v>
      </c>
      <c r="B15" s="8">
        <f>2*情绪1!B15-1</f>
        <v>-0.111384431493647</v>
      </c>
      <c r="C15" s="8">
        <f>2*情绪1!C15-1</f>
        <v>-0.3795278117013</v>
      </c>
      <c r="D15" s="8">
        <f>2*情绪1!D15-1</f>
        <v>0.916738245802139</v>
      </c>
      <c r="E15" s="8">
        <f>2*情绪1!E15-1</f>
        <v>0.609726292097845</v>
      </c>
      <c r="F15" s="8">
        <f>2*情绪1!F15-1</f>
        <v>0.0829437409682106</v>
      </c>
      <c r="G15" s="8">
        <f>2*情绪1!G15-1</f>
        <v>-0.784526383457092</v>
      </c>
      <c r="H15" s="8">
        <f>2*情绪1!H15-1</f>
        <v>-0.188538407984023</v>
      </c>
      <c r="I15" s="8">
        <f>2*情绪1!I15-1</f>
        <v>-0.285964230718549</v>
      </c>
      <c r="J15" s="8">
        <f>2*情绪1!J15-1</f>
        <v>0.123265873152674</v>
      </c>
      <c r="K15">
        <v>1.05922861359669</v>
      </c>
      <c r="L15">
        <v>0.999448494205006</v>
      </c>
      <c r="M15">
        <v>1.07888678822644</v>
      </c>
      <c r="N15">
        <v>0.99672899109965</v>
      </c>
      <c r="O15">
        <v>1.02433803435529</v>
      </c>
      <c r="P15">
        <v>1.03970360982157</v>
      </c>
    </row>
    <row r="16" spans="1:16">
      <c r="A16" s="13">
        <v>45776</v>
      </c>
      <c r="B16" s="8">
        <f>2*情绪1!B16-1</f>
        <v>-0.33395235816344</v>
      </c>
      <c r="C16" s="8">
        <f>2*情绪1!C16-1</f>
        <v>-0.257431629124083</v>
      </c>
      <c r="D16" s="8">
        <f>2*情绪1!D16-1</f>
        <v>0.877953509773713</v>
      </c>
      <c r="E16" s="8">
        <f>2*情绪1!E16-1</f>
        <v>0.318556493915901</v>
      </c>
      <c r="F16" s="8">
        <f>2*情绪1!F16-1</f>
        <v>0.100094601315436</v>
      </c>
      <c r="G16" s="8">
        <f>2*情绪1!G16-1</f>
        <v>-0.809306997254667</v>
      </c>
      <c r="H16" s="8">
        <f>2*情绪1!H16-1</f>
        <v>-0.394053022042809</v>
      </c>
      <c r="I16" s="8">
        <f>2*情绪1!I16-1</f>
        <v>0.0468715705503084</v>
      </c>
      <c r="J16" s="8">
        <f>2*情绪1!J16-1</f>
        <v>-0.666129147953931</v>
      </c>
      <c r="K16">
        <v>1.05997325131205</v>
      </c>
      <c r="L16">
        <v>1.00202007518059</v>
      </c>
      <c r="M16">
        <v>1.085689333417</v>
      </c>
      <c r="N16">
        <v>0.988259612428161</v>
      </c>
      <c r="O16">
        <v>1.00374659451578</v>
      </c>
      <c r="P16">
        <v>1.04034755856994</v>
      </c>
    </row>
    <row r="17" spans="1:16">
      <c r="A17" s="13">
        <v>45777</v>
      </c>
      <c r="B17" s="8">
        <f>2*情绪1!B17-1</f>
        <v>-0.192420635324142</v>
      </c>
      <c r="C17" s="8">
        <f>2*情绪1!C17-1</f>
        <v>-0.167712195165217</v>
      </c>
      <c r="D17" s="8">
        <f>2*情绪1!D17-1</f>
        <v>0.887996066476218</v>
      </c>
      <c r="E17" s="8">
        <f>2*情绪1!E17-1</f>
        <v>0.310874970063836</v>
      </c>
      <c r="F17" s="8">
        <f>2*情绪1!F17-1</f>
        <v>0.371448237103121</v>
      </c>
      <c r="G17" s="8">
        <f>2*情绪1!G17-1</f>
        <v>-0.440753082861469</v>
      </c>
      <c r="H17" s="8">
        <f>2*情绪1!H17-1</f>
        <v>-0.618257394029905</v>
      </c>
      <c r="I17" s="8">
        <f>2*情绪1!I17-1</f>
        <v>-0.110037032627007</v>
      </c>
      <c r="J17" s="8">
        <f>2*情绪1!J17-1</f>
        <v>0.172377023323739</v>
      </c>
      <c r="K17">
        <v>1.05969606830683</v>
      </c>
      <c r="L17">
        <v>1.0009178530979</v>
      </c>
      <c r="M17">
        <v>1.07968868070088</v>
      </c>
      <c r="N17">
        <v>0.983835271981022</v>
      </c>
      <c r="O17">
        <v>1.01205929960141</v>
      </c>
      <c r="P17">
        <v>1.03608224385664</v>
      </c>
    </row>
    <row r="18" spans="1:16">
      <c r="A18" s="13">
        <v>45783</v>
      </c>
      <c r="B18" s="8">
        <f>2*情绪1!B18-1</f>
        <v>-0.0219151506037348</v>
      </c>
      <c r="C18" s="8">
        <f>2*情绪1!C18-1</f>
        <v>-0.34053649946015</v>
      </c>
      <c r="D18" s="8">
        <f>2*情绪1!D18-1</f>
        <v>0.697499466669135</v>
      </c>
      <c r="E18" s="8">
        <f>2*情绪1!E18-1</f>
        <v>0.0482590092151196</v>
      </c>
      <c r="F18" s="8">
        <f>2*情绪1!F18-1</f>
        <v>-0.138427529598459</v>
      </c>
      <c r="G18" s="8">
        <f>2*情绪1!G18-1</f>
        <v>-0.593055132399562</v>
      </c>
      <c r="H18" s="8">
        <f>2*情绪1!H18-1</f>
        <v>0.242337659943245</v>
      </c>
      <c r="I18" s="8">
        <f>2*情绪1!I18-1</f>
        <v>-0.22516568276067</v>
      </c>
      <c r="J18" s="8">
        <f>2*情绪1!J18-1</f>
        <v>-0.446900590172059</v>
      </c>
      <c r="K18">
        <v>1.07887391790301</v>
      </c>
      <c r="L18">
        <v>1.00133123217123</v>
      </c>
      <c r="M18">
        <v>1.09587085490482</v>
      </c>
      <c r="N18">
        <v>0.97397696609806</v>
      </c>
      <c r="O18">
        <v>1.00300514891146</v>
      </c>
      <c r="P18">
        <v>1.03851113560525</v>
      </c>
    </row>
    <row r="19" spans="1:16">
      <c r="A19" s="13">
        <v>45784</v>
      </c>
      <c r="B19" s="8">
        <f>2*情绪1!B19-1</f>
        <v>0.337614345401457</v>
      </c>
      <c r="C19" s="8">
        <f>2*情绪1!C19-1</f>
        <v>-0.484547657582457</v>
      </c>
      <c r="D19" s="8">
        <f>2*情绪1!D19-1</f>
        <v>0.897290121119269</v>
      </c>
      <c r="E19" s="8">
        <f>2*情绪1!E19-1</f>
        <v>0.641155120279238</v>
      </c>
      <c r="F19" s="8">
        <f>2*情绪1!F19-1</f>
        <v>0.109828372378643</v>
      </c>
      <c r="G19" s="8">
        <f>2*情绪1!G19-1</f>
        <v>-0.545637916168104</v>
      </c>
      <c r="H19" s="8">
        <f>2*情绪1!H19-1</f>
        <v>-0.230725634102655</v>
      </c>
      <c r="I19" s="8">
        <f>2*情绪1!I19-1</f>
        <v>-0.383783761408511</v>
      </c>
      <c r="J19" s="8">
        <f>2*情绪1!J19-1</f>
        <v>0.220385070356525</v>
      </c>
      <c r="K19">
        <v>1.08139416737523</v>
      </c>
      <c r="L19">
        <v>0.999540851928104</v>
      </c>
      <c r="M19">
        <v>1.10497540037743</v>
      </c>
      <c r="N19">
        <v>0.976582070081099</v>
      </c>
      <c r="O19">
        <v>1.01518368156177</v>
      </c>
      <c r="P19">
        <v>1.03694484064839</v>
      </c>
    </row>
    <row r="20" spans="1:16">
      <c r="A20" s="13">
        <v>45785</v>
      </c>
      <c r="B20" s="8">
        <f>2*情绪1!B20-1</f>
        <v>0.156074063175858</v>
      </c>
      <c r="C20" s="8">
        <f>2*情绪1!C20-1</f>
        <v>-0.149846227421462</v>
      </c>
      <c r="D20" s="8">
        <f>2*情绪1!D20-1</f>
        <v>0.798336747379158</v>
      </c>
      <c r="E20" s="8">
        <f>2*情绪1!E20-1</f>
        <v>0.319125861991886</v>
      </c>
      <c r="F20" s="8">
        <f>2*情绪1!F20-1</f>
        <v>0.0712896398663441</v>
      </c>
      <c r="G20" s="8">
        <f>2*情绪1!G20-1</f>
        <v>-0.727088228682023</v>
      </c>
      <c r="H20" s="8">
        <f>2*情绪1!H20-1</f>
        <v>-0.125153836619315</v>
      </c>
      <c r="I20" s="8">
        <f>2*情绪1!I20-1</f>
        <v>-0.32552518104193</v>
      </c>
      <c r="J20" s="8">
        <f>2*情绪1!J20-1</f>
        <v>-0.399918370593406</v>
      </c>
      <c r="K20">
        <v>1.08965169323731</v>
      </c>
      <c r="L20">
        <v>1.00146896623147</v>
      </c>
      <c r="M20">
        <v>1.08639429758104</v>
      </c>
      <c r="N20">
        <v>0.960571930888757</v>
      </c>
      <c r="O20">
        <v>1.01160005372553</v>
      </c>
      <c r="P20">
        <v>1.03349080849254</v>
      </c>
    </row>
    <row r="21" spans="1:16">
      <c r="A21" s="13">
        <v>45786</v>
      </c>
      <c r="B21" s="8">
        <f>2*情绪1!B21-1</f>
        <v>0.24495426043324</v>
      </c>
      <c r="C21" s="8">
        <f>2*情绪1!C21-1</f>
        <v>-0.240697922335466</v>
      </c>
      <c r="D21" s="8">
        <f>2*情绪1!D21-1</f>
        <v>0.912852953095988</v>
      </c>
      <c r="E21" s="8">
        <f>2*情绪1!E21-1</f>
        <v>0.387342367095559</v>
      </c>
      <c r="F21" s="8">
        <f>2*情绪1!F21-1</f>
        <v>-0.110356174107814</v>
      </c>
      <c r="G21" s="8">
        <f>2*情绪1!G21-1</f>
        <v>-0.699266938829487</v>
      </c>
      <c r="H21" s="8">
        <f>2*情绪1!H21-1</f>
        <v>-0.196222036081713</v>
      </c>
      <c r="I21" s="8">
        <f>2*情绪1!I21-1</f>
        <v>-0.470207109156466</v>
      </c>
      <c r="J21" s="8">
        <f>2*情绪1!J21-1</f>
        <v>-0.446716000175935</v>
      </c>
      <c r="K21">
        <v>1.08328158943864</v>
      </c>
      <c r="L21">
        <v>1.00146896623147</v>
      </c>
      <c r="M21">
        <v>1.08706538398014</v>
      </c>
      <c r="N21">
        <v>0.950845228505746</v>
      </c>
      <c r="O21">
        <v>1.02282173109831</v>
      </c>
      <c r="P21">
        <v>1.03433090216604</v>
      </c>
    </row>
    <row r="22" spans="1:16">
      <c r="A22" s="13">
        <v>45789</v>
      </c>
      <c r="B22" s="8">
        <f>2*情绪1!B22-1</f>
        <v>0.3378735401643</v>
      </c>
      <c r="C22" s="8">
        <f>2*情绪1!C22-1</f>
        <v>-0.247521756933203</v>
      </c>
      <c r="D22" s="8">
        <f>2*情绪1!D22-1</f>
        <v>0.749489707243368</v>
      </c>
      <c r="E22" s="8">
        <f>2*情绪1!E22-1</f>
        <v>0.382161009956105</v>
      </c>
      <c r="F22" s="8">
        <f>2*情绪1!F22-1</f>
        <v>0.27268453133915</v>
      </c>
      <c r="G22" s="8">
        <f>2*情绪1!G22-1</f>
        <v>-0.857242072248171</v>
      </c>
      <c r="H22" s="8">
        <f>2*情绪1!H22-1</f>
        <v>-0.409005946927937</v>
      </c>
      <c r="I22" s="8">
        <f>2*情绪1!I22-1</f>
        <v>-0.799878114164428</v>
      </c>
      <c r="J22" s="8">
        <f>2*情绪1!J22-1</f>
        <v>-0.130594923497303</v>
      </c>
      <c r="K22">
        <v>1.0976361537803</v>
      </c>
      <c r="L22">
        <v>0.996601827055588</v>
      </c>
      <c r="M22">
        <v>1.07395089891409</v>
      </c>
      <c r="N22">
        <v>0.971103054559918</v>
      </c>
      <c r="O22">
        <v>1.03542304211177</v>
      </c>
      <c r="P22">
        <v>1.04693501857506</v>
      </c>
    </row>
    <row r="23" spans="1:16">
      <c r="A23" s="13">
        <v>45790</v>
      </c>
      <c r="B23" s="8">
        <f>2*情绪1!B23-1</f>
        <v>-0.131040380919063</v>
      </c>
      <c r="C23" s="8">
        <f>2*情绪1!C23-1</f>
        <v>-0.0168629298705431</v>
      </c>
      <c r="D23" s="8">
        <f>2*情绪1!D23-1</f>
        <v>0.846688655035318</v>
      </c>
      <c r="E23" s="8">
        <f>2*情绪1!E23-1</f>
        <v>0.398843045080337</v>
      </c>
      <c r="F23" s="8">
        <f>2*情绪1!F23-1</f>
        <v>0.0525968189145183</v>
      </c>
      <c r="G23" s="8">
        <f>2*情绪1!G23-1</f>
        <v>-0.83362680131532</v>
      </c>
      <c r="H23" s="8">
        <f>2*情绪1!H23-1</f>
        <v>-0.864980785099286</v>
      </c>
      <c r="I23" s="8">
        <f>2*情绪1!I23-1</f>
        <v>-0.269594300128312</v>
      </c>
      <c r="J23" s="8">
        <f>2*情绪1!J23-1</f>
        <v>-0.390650480736421</v>
      </c>
      <c r="K23">
        <v>1.09412865745089</v>
      </c>
      <c r="L23">
        <v>0.998301033170718</v>
      </c>
      <c r="M23">
        <v>1.06895055023627</v>
      </c>
      <c r="N23">
        <v>0.960957679722208</v>
      </c>
      <c r="O23">
        <v>1.04090807763913</v>
      </c>
      <c r="P23">
        <v>1.04583183383181</v>
      </c>
    </row>
    <row r="24" spans="1:16">
      <c r="A24" s="13">
        <v>45791</v>
      </c>
      <c r="B24" s="8">
        <f>2*情绪1!B24-1</f>
        <v>0.0682648878469911</v>
      </c>
      <c r="C24" s="8">
        <f>2*情绪1!C24-1</f>
        <v>-0.0795565473051894</v>
      </c>
      <c r="D24" s="8">
        <f>2*情绪1!D24-1</f>
        <v>0.851103942278999</v>
      </c>
      <c r="E24" s="8">
        <f>2*情绪1!E24-1</f>
        <v>0.273857022268502</v>
      </c>
      <c r="F24" s="8">
        <f>2*情绪1!F24-1</f>
        <v>-0.080407997068964</v>
      </c>
      <c r="G24" s="8">
        <f>2*情绪1!G24-1</f>
        <v>-0.999954804586058</v>
      </c>
      <c r="H24" s="8">
        <f>2*情绪1!H24-1</f>
        <v>-0.571343571723613</v>
      </c>
      <c r="I24" s="8">
        <f>2*情绪1!I24-1</f>
        <v>-0.444092200389623</v>
      </c>
      <c r="J24" s="8">
        <f>2*情绪1!J24-1</f>
        <v>0.186060937788242</v>
      </c>
      <c r="K24">
        <v>1.10632053308087</v>
      </c>
      <c r="L24">
        <v>0.996647846659787</v>
      </c>
      <c r="M24">
        <v>1.06218908311444</v>
      </c>
      <c r="N24">
        <v>0.984888198370599</v>
      </c>
      <c r="O24">
        <v>1.06216835657062</v>
      </c>
      <c r="P24">
        <v>1.05822059667728</v>
      </c>
    </row>
    <row r="25" spans="1:16">
      <c r="A25" s="13">
        <v>45792</v>
      </c>
      <c r="B25" s="8">
        <f>2*情绪1!B25-1</f>
        <v>0.000441684049943492</v>
      </c>
      <c r="C25" s="8">
        <f>2*情绪1!C25-1</f>
        <v>0.0122429841129985</v>
      </c>
      <c r="D25" s="8">
        <f>2*情绪1!D25-1</f>
        <v>0.859836433704462</v>
      </c>
      <c r="E25" s="8">
        <f>2*情绪1!E25-1</f>
        <v>0.337385592454804</v>
      </c>
      <c r="F25" s="8">
        <f>2*情绪1!F25-1</f>
        <v>-0.559871381512468</v>
      </c>
      <c r="G25" s="8">
        <f>2*情绪1!G25-1</f>
        <v>-0.320755892681588</v>
      </c>
      <c r="H25" s="8">
        <f>2*情绪1!H25-1</f>
        <v>-0.427700230528084</v>
      </c>
      <c r="I25" s="8">
        <f>2*情绪1!I25-1</f>
        <v>-0.140757583542173</v>
      </c>
      <c r="J25" s="8">
        <f>2*情绪1!J25-1</f>
        <v>0.137183805827534</v>
      </c>
      <c r="K25">
        <v>1.09416041094151</v>
      </c>
      <c r="L25">
        <v>0.996831229863573</v>
      </c>
      <c r="M25">
        <v>1.03352145376121</v>
      </c>
      <c r="N25">
        <v>0.979396597691056</v>
      </c>
      <c r="O25">
        <v>1.04961530254145</v>
      </c>
      <c r="P25">
        <v>1.04744840201746</v>
      </c>
    </row>
    <row r="26" spans="1:16">
      <c r="A26" s="13">
        <v>45793</v>
      </c>
      <c r="B26" s="8">
        <f>2*情绪1!B26-1</f>
        <v>-0.16718336256049</v>
      </c>
      <c r="C26" s="8">
        <f>2*情绪1!C26-1</f>
        <v>-0.270298591727669</v>
      </c>
      <c r="D26" s="8">
        <f>2*情绪1!D26-1</f>
        <v>0.864908536147709</v>
      </c>
      <c r="E26" s="8">
        <f>2*情绪1!E26-1</f>
        <v>0.339492964447562</v>
      </c>
      <c r="F26" s="8">
        <f>2*情绪1!F26-1</f>
        <v>-0.114750150927858</v>
      </c>
      <c r="G26" s="8">
        <f>2*情绪1!G26-1</f>
        <v>-0.722042574029777</v>
      </c>
      <c r="H26" s="8">
        <f>2*情绪1!H26-1</f>
        <v>-0.588035235186549</v>
      </c>
      <c r="I26" s="8">
        <f>2*情绪1!I26-1</f>
        <v>0.144711912105812</v>
      </c>
      <c r="J26" s="8">
        <f>2*情绪1!J26-1</f>
        <v>-0.251438812268493</v>
      </c>
      <c r="K26">
        <v>1.08831212354502</v>
      </c>
      <c r="L26">
        <v>0.996142419483737</v>
      </c>
      <c r="M26">
        <v>1.04885140876927</v>
      </c>
      <c r="N26">
        <v>0.960832999989017</v>
      </c>
      <c r="O26">
        <v>1.03912522049095</v>
      </c>
      <c r="P26">
        <v>1.04904496476975</v>
      </c>
    </row>
    <row r="27" spans="1:16">
      <c r="A27" s="13">
        <v>45796</v>
      </c>
      <c r="B27" s="8">
        <f>2*情绪1!B27-1</f>
        <v>-0.167417090565588</v>
      </c>
      <c r="C27" s="8">
        <f>2*情绪1!C27-1</f>
        <v>-0.141196880967626</v>
      </c>
      <c r="D27" s="8">
        <f>2*情绪1!D27-1</f>
        <v>0.920324717590873</v>
      </c>
      <c r="E27" s="8">
        <f>2*情绪1!E27-1</f>
        <v>0.506190153949934</v>
      </c>
      <c r="F27" s="8">
        <f>2*情绪1!F27-1</f>
        <v>0.71376817776103</v>
      </c>
      <c r="G27" s="8">
        <f>2*情绪1!G27-1</f>
        <v>-0.874207899219358</v>
      </c>
      <c r="H27" s="8">
        <f>2*情绪1!H27-1</f>
        <v>-0.466415881962011</v>
      </c>
      <c r="I27" s="8">
        <f>2*情绪1!I27-1</f>
        <v>-0.452537433368076</v>
      </c>
      <c r="J27" s="8">
        <f>2*情绪1!J27-1</f>
        <v>0.223228972075893</v>
      </c>
      <c r="K27">
        <v>1.08997531952599</v>
      </c>
      <c r="L27">
        <v>0.997290260582884</v>
      </c>
      <c r="M27">
        <v>1.0540638335087</v>
      </c>
      <c r="N27">
        <v>0.953336419996941</v>
      </c>
      <c r="O27">
        <v>1.03215248240182</v>
      </c>
      <c r="P27">
        <v>1.04603493426804</v>
      </c>
    </row>
    <row r="28" spans="1:16">
      <c r="A28" s="13">
        <v>45797</v>
      </c>
      <c r="B28" s="8">
        <f>2*情绪1!B28-1</f>
        <v>-0.100459318930919</v>
      </c>
      <c r="C28" s="8">
        <f>2*情绪1!C28-1</f>
        <v>-0.0413787143495188</v>
      </c>
      <c r="D28" s="8">
        <f>2*情绪1!D28-1</f>
        <v>0.667320520856906</v>
      </c>
      <c r="E28" s="8">
        <f>2*情绪1!E28-1</f>
        <v>0.532225660903019</v>
      </c>
      <c r="F28" s="8">
        <f>2*情绪1!F28-1</f>
        <v>-0.497444152439684</v>
      </c>
      <c r="G28" s="8">
        <f>2*情绪1!G28-1</f>
        <v>-0.628152694593257</v>
      </c>
      <c r="H28" s="8">
        <f>2*情绪1!H28-1</f>
        <v>-0.188899882057366</v>
      </c>
      <c r="I28" s="8">
        <f>2*情绪1!I28-1</f>
        <v>-0.845760782441908</v>
      </c>
      <c r="J28" s="8">
        <f>2*情绪1!J28-1</f>
        <v>-0.0215847868560398</v>
      </c>
      <c r="K28">
        <v>1.09581758723865</v>
      </c>
      <c r="L28">
        <v>0.997382011286858</v>
      </c>
      <c r="M28">
        <v>1.0503420268702</v>
      </c>
      <c r="N28">
        <v>0.949550286351725</v>
      </c>
      <c r="O28">
        <v>1.02949357813141</v>
      </c>
      <c r="P28">
        <v>1.04311523737537</v>
      </c>
    </row>
    <row r="29" spans="1:16">
      <c r="A29" s="13">
        <v>45798</v>
      </c>
      <c r="B29" s="8">
        <f>2*情绪1!B29-1</f>
        <v>0.0136306527093377</v>
      </c>
      <c r="C29" s="8">
        <f>2*情绪1!C29-1</f>
        <v>-0.370820193575973</v>
      </c>
      <c r="D29" s="8">
        <f>2*情绪1!D29-1</f>
        <v>0.843921223856717</v>
      </c>
      <c r="E29" s="8">
        <f>2*情绪1!E29-1</f>
        <v>0.413597263737626</v>
      </c>
      <c r="F29" s="8">
        <f>2*情绪1!F29-1</f>
        <v>-0.097269657600715</v>
      </c>
      <c r="G29" s="8">
        <f>2*情绪1!G29-1</f>
        <v>-0.642669781823433</v>
      </c>
      <c r="H29" s="8">
        <f>2*情绪1!H29-1</f>
        <v>-0.47632445026874</v>
      </c>
      <c r="I29" s="8">
        <f>2*情绪1!I29-1</f>
        <v>-0.464212128170042</v>
      </c>
      <c r="J29" s="8">
        <f>2*情绪1!J29-1</f>
        <v>-0.00103113757009299</v>
      </c>
      <c r="K29">
        <v>1.09852260373036</v>
      </c>
      <c r="L29">
        <v>0.997336192561605</v>
      </c>
      <c r="M29">
        <v>1.0818748924308</v>
      </c>
      <c r="N29">
        <v>0.953433628538466</v>
      </c>
      <c r="O29">
        <v>1.03437295440477</v>
      </c>
      <c r="P29">
        <v>1.05089248943208</v>
      </c>
    </row>
  </sheetData>
  <conditionalFormatting sqref="A2:A29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zoomScale="81" zoomScaleNormal="81" workbookViewId="0">
      <selection activeCell="D14" sqref="D14"/>
    </sheetView>
  </sheetViews>
  <sheetFormatPr defaultColWidth="9.25" defaultRowHeight="16.8"/>
  <cols>
    <col min="1" max="1" width="11.625" style="15"/>
    <col min="2" max="10" width="12.625" style="8"/>
    <col min="12" max="12" width="11.625" customWidth="1"/>
  </cols>
  <sheetData>
    <row r="1" spans="1:1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</row>
    <row r="2" spans="1:16">
      <c r="A2" s="13">
        <v>45756</v>
      </c>
      <c r="B2" s="8">
        <v>0.315788561232903</v>
      </c>
      <c r="C2" s="8">
        <v>0.285248706350861</v>
      </c>
      <c r="D2" s="8">
        <v>0.126922530149093</v>
      </c>
      <c r="E2" s="8">
        <v>0.486291332772084</v>
      </c>
      <c r="F2" s="8">
        <v>0.194468795466247</v>
      </c>
      <c r="G2" s="8">
        <v>0.15455026499054</v>
      </c>
      <c r="H2" s="8">
        <v>0.167067035610592</v>
      </c>
      <c r="I2" s="8">
        <v>0.132587879279442</v>
      </c>
      <c r="J2" s="8">
        <v>0.0817728168684358</v>
      </c>
      <c r="K2">
        <v>1.020927</v>
      </c>
      <c r="L2">
        <v>1.001331</v>
      </c>
      <c r="M2">
        <v>1.01150176503598</v>
      </c>
      <c r="N2">
        <v>0.99472203531029</v>
      </c>
      <c r="O2">
        <v>0.98923191967308</v>
      </c>
      <c r="P2">
        <v>0.979548259957872</v>
      </c>
    </row>
    <row r="3" spans="1:16">
      <c r="A3" s="13">
        <v>45757</v>
      </c>
      <c r="B3" s="8">
        <v>0.204841308795645</v>
      </c>
      <c r="C3" s="8">
        <v>0.212527961073167</v>
      </c>
      <c r="D3" s="8">
        <v>0.256585120456825</v>
      </c>
      <c r="E3" s="8">
        <v>0.500139475092809</v>
      </c>
      <c r="F3" s="8">
        <v>0.172982663501797</v>
      </c>
      <c r="G3" s="8">
        <v>0.210493739225076</v>
      </c>
      <c r="H3" s="8">
        <v>0.186880418231597</v>
      </c>
      <c r="I3" s="8">
        <v>0.114001585556389</v>
      </c>
      <c r="J3" s="8">
        <v>0.102550446472339</v>
      </c>
      <c r="K3">
        <v>1.040801385909</v>
      </c>
      <c r="L3">
        <v>1.001238877548</v>
      </c>
      <c r="M3">
        <v>1.03594304278654</v>
      </c>
      <c r="N3">
        <v>1.00782495513638</v>
      </c>
      <c r="O3">
        <v>1.01881715141054</v>
      </c>
      <c r="P3">
        <v>1.01464048511221</v>
      </c>
    </row>
    <row r="4" spans="1:16">
      <c r="A4" s="13">
        <v>45758</v>
      </c>
      <c r="B4" s="8">
        <v>0.180052835884744</v>
      </c>
      <c r="C4" s="8">
        <v>0.332300115588</v>
      </c>
      <c r="D4" s="8">
        <v>0.171983523934167</v>
      </c>
      <c r="E4" s="8">
        <v>0.473886480636601</v>
      </c>
      <c r="F4" s="8">
        <v>0.120941254338361</v>
      </c>
      <c r="G4" s="8">
        <v>0.160570235264613</v>
      </c>
      <c r="H4" s="8">
        <v>0.19111147357325</v>
      </c>
      <c r="I4" s="8">
        <v>0.0982840523349402</v>
      </c>
      <c r="J4" s="8">
        <v>0.181717434816421</v>
      </c>
      <c r="K4">
        <v>1.04714923356166</v>
      </c>
      <c r="L4">
        <v>1.00045791122351</v>
      </c>
      <c r="M4">
        <v>1.0483291947698</v>
      </c>
      <c r="N4">
        <v>0.998210986141346</v>
      </c>
      <c r="O4">
        <v>1.01220737063192</v>
      </c>
      <c r="P4">
        <v>1.01300879014706</v>
      </c>
    </row>
    <row r="5" spans="1:16">
      <c r="A5" s="13">
        <v>45761</v>
      </c>
      <c r="B5" s="8">
        <v>0.0829769072125354</v>
      </c>
      <c r="C5" s="8">
        <v>0.311587774584473</v>
      </c>
      <c r="D5" s="8">
        <v>0.221751214115133</v>
      </c>
      <c r="E5" s="8">
        <v>0.553705203986506</v>
      </c>
      <c r="F5" s="8">
        <v>0.147244807538778</v>
      </c>
      <c r="G5" s="8">
        <v>0.0377777106516382</v>
      </c>
      <c r="H5" s="8">
        <v>0.160922372225265</v>
      </c>
      <c r="I5" s="8">
        <v>0.142244150395327</v>
      </c>
      <c r="J5" s="8">
        <v>0.140878066742398</v>
      </c>
      <c r="K5">
        <v>1.05104672300898</v>
      </c>
      <c r="L5">
        <v>1.00128428945818</v>
      </c>
      <c r="M5">
        <v>1.05922619183345</v>
      </c>
      <c r="N5">
        <v>1.00371156164258</v>
      </c>
      <c r="O5">
        <v>1.00322239993321</v>
      </c>
      <c r="P5">
        <v>1.02545595334383</v>
      </c>
    </row>
    <row r="6" spans="1:16">
      <c r="A6" s="13">
        <v>45762</v>
      </c>
      <c r="B6" s="8">
        <v>0.111239705655934</v>
      </c>
      <c r="C6" s="8">
        <v>0.318635087840066</v>
      </c>
      <c r="D6" s="8">
        <v>0.269467236793088</v>
      </c>
      <c r="E6" s="8">
        <v>0.457647087160728</v>
      </c>
      <c r="F6" s="8">
        <v>0.0841013835329885</v>
      </c>
      <c r="G6" s="8">
        <v>0.0755103027571778</v>
      </c>
      <c r="H6" s="8">
        <v>0.140034095333544</v>
      </c>
      <c r="I6" s="8">
        <v>0.192286069443247</v>
      </c>
      <c r="J6" s="8">
        <v>0.203597285341016</v>
      </c>
      <c r="K6">
        <v>1.04996940011789</v>
      </c>
      <c r="L6">
        <v>1.00054934678972</v>
      </c>
      <c r="M6">
        <v>1.06261176233097</v>
      </c>
      <c r="N6">
        <v>1.00881258979862</v>
      </c>
      <c r="O6">
        <v>1.00073219381269</v>
      </c>
      <c r="P6">
        <v>1.0199718449576</v>
      </c>
    </row>
    <row r="7" spans="1:16">
      <c r="A7" s="13">
        <v>45763</v>
      </c>
      <c r="B7" s="8">
        <v>0.0873977020508864</v>
      </c>
      <c r="C7" s="8">
        <v>0.373141803356459</v>
      </c>
      <c r="D7" s="8">
        <v>0.251150371636327</v>
      </c>
      <c r="E7" s="8">
        <v>0.44322800615708</v>
      </c>
      <c r="F7" s="8">
        <v>0.0784943571850768</v>
      </c>
      <c r="G7" s="8">
        <v>0.0866114189091629</v>
      </c>
      <c r="H7" s="8">
        <v>0.117380465934089</v>
      </c>
      <c r="I7" s="8">
        <v>0.150636768515537</v>
      </c>
      <c r="J7" s="8">
        <v>0.2265569220325</v>
      </c>
      <c r="K7">
        <v>1.04630028204918</v>
      </c>
      <c r="L7">
        <v>1.00215622904066</v>
      </c>
      <c r="M7">
        <v>1.08228192030807</v>
      </c>
      <c r="N7">
        <v>0.997381189870307</v>
      </c>
      <c r="O7">
        <v>0.991276177877354</v>
      </c>
      <c r="P7">
        <v>1.01197161619846</v>
      </c>
    </row>
    <row r="8" spans="1:16">
      <c r="A8" s="13">
        <v>45764</v>
      </c>
      <c r="B8" s="8">
        <v>0.21621519650699</v>
      </c>
      <c r="C8" s="8">
        <v>0.272177115405041</v>
      </c>
      <c r="D8" s="8">
        <v>0.274363636573578</v>
      </c>
      <c r="E8" s="8">
        <v>0.491306591672911</v>
      </c>
      <c r="F8" s="8">
        <v>0.143064846380493</v>
      </c>
      <c r="G8" s="8">
        <v>0.0364073898338613</v>
      </c>
      <c r="H8" s="8">
        <v>0.12395613732675</v>
      </c>
      <c r="I8" s="8">
        <v>0.187805589201435</v>
      </c>
      <c r="J8" s="8">
        <v>0.12373691031649</v>
      </c>
      <c r="K8">
        <v>1.05012660218063</v>
      </c>
      <c r="L8">
        <v>1.00082436341227</v>
      </c>
      <c r="M8">
        <v>1.08688823269926</v>
      </c>
      <c r="N8">
        <v>0.989973342041467</v>
      </c>
      <c r="O8">
        <v>0.999311952676419</v>
      </c>
      <c r="P8">
        <v>1.01905356810543</v>
      </c>
    </row>
    <row r="9" spans="1:16">
      <c r="A9" s="13">
        <v>45765</v>
      </c>
      <c r="B9" s="8">
        <v>0.126797758022814</v>
      </c>
      <c r="C9" s="8">
        <v>0.373306597802477</v>
      </c>
      <c r="D9" s="8">
        <v>0.155319283495363</v>
      </c>
      <c r="E9" s="8">
        <v>0.630927362625479</v>
      </c>
      <c r="F9" s="8">
        <v>0.0943122304395387</v>
      </c>
      <c r="G9" s="8">
        <v>0.0223386521736113</v>
      </c>
      <c r="H9" s="8">
        <v>0.119442488182851</v>
      </c>
      <c r="I9" s="8">
        <v>0.121721983586289</v>
      </c>
      <c r="J9" s="8">
        <v>0.0754035856790895</v>
      </c>
      <c r="K9">
        <v>1.04923084418897</v>
      </c>
      <c r="L9">
        <v>1.00114562803293</v>
      </c>
      <c r="M9">
        <v>1.08859137549612</v>
      </c>
      <c r="N9">
        <v>0.987867242440018</v>
      </c>
      <c r="O9">
        <v>1.00704523080793</v>
      </c>
      <c r="P9">
        <v>1.02198363771732</v>
      </c>
    </row>
    <row r="10" spans="1:16">
      <c r="A10" s="13">
        <v>45768</v>
      </c>
      <c r="B10" s="8">
        <v>0.105840120577262</v>
      </c>
      <c r="C10" s="8">
        <v>0.350990262634818</v>
      </c>
      <c r="D10" s="8">
        <v>0.205599818892463</v>
      </c>
      <c r="E10" s="8">
        <v>0.492927760761284</v>
      </c>
      <c r="F10" s="8">
        <v>0.179142924851316</v>
      </c>
      <c r="G10" s="8">
        <v>0.13910669082036</v>
      </c>
      <c r="H10" s="8">
        <v>0.205541534338427</v>
      </c>
      <c r="I10" s="8">
        <v>0.0898299023048628</v>
      </c>
      <c r="J10" s="8">
        <v>0.0641344047637719</v>
      </c>
      <c r="K10">
        <v>1.06237770666666</v>
      </c>
      <c r="L10">
        <v>0.998896053806735</v>
      </c>
      <c r="M10">
        <v>1.10562140306038</v>
      </c>
      <c r="N10">
        <v>1.0006677337107</v>
      </c>
      <c r="O10">
        <v>1.00337731273544</v>
      </c>
      <c r="P10">
        <v>1.03775428369623</v>
      </c>
    </row>
    <row r="11" spans="1:16">
      <c r="A11" s="13">
        <v>45769</v>
      </c>
      <c r="B11" s="8">
        <v>0.128749217417751</v>
      </c>
      <c r="C11" s="8">
        <v>0.28946152616651</v>
      </c>
      <c r="D11" s="8">
        <v>0.270195706024527</v>
      </c>
      <c r="E11" s="8">
        <v>0.454872506645751</v>
      </c>
      <c r="F11" s="8">
        <v>0.167956181907434</v>
      </c>
      <c r="G11" s="8">
        <v>0.105227209282437</v>
      </c>
      <c r="H11" s="8">
        <v>0.16651232475502</v>
      </c>
      <c r="I11" s="8">
        <v>0.164506051696653</v>
      </c>
      <c r="J11" s="8">
        <v>0.169261574130544</v>
      </c>
      <c r="K11">
        <v>1.06101626963557</v>
      </c>
      <c r="L11">
        <v>1.00064112521274</v>
      </c>
      <c r="M11">
        <v>1.12816423294948</v>
      </c>
      <c r="N11">
        <v>0.983138325544528</v>
      </c>
      <c r="O11">
        <v>1.0091732535528</v>
      </c>
      <c r="P11">
        <v>1.03212935245435</v>
      </c>
    </row>
    <row r="12" spans="1:16">
      <c r="A12" s="13">
        <v>45770</v>
      </c>
      <c r="B12" s="8">
        <v>0.168879490565744</v>
      </c>
      <c r="C12" s="8">
        <v>0.296482093680635</v>
      </c>
      <c r="D12" s="8">
        <v>0.310972193340756</v>
      </c>
      <c r="E12" s="8">
        <v>0.370309257449603</v>
      </c>
      <c r="F12" s="8">
        <v>0.140458633336479</v>
      </c>
      <c r="G12" s="8">
        <v>0.123762086782872</v>
      </c>
      <c r="H12" s="8">
        <v>0.170117134912907</v>
      </c>
      <c r="I12" s="8">
        <v>0.204227265876918</v>
      </c>
      <c r="J12" s="8">
        <v>0.166176595426977</v>
      </c>
      <c r="K12">
        <v>1.06202900966493</v>
      </c>
      <c r="L12">
        <v>0.99880494874797</v>
      </c>
      <c r="M12">
        <v>1.08422170809524</v>
      </c>
      <c r="N12">
        <v>1.01140549803468</v>
      </c>
      <c r="O12">
        <v>1.01773814530428</v>
      </c>
      <c r="P12">
        <v>1.04096905732158</v>
      </c>
    </row>
    <row r="13" spans="1:16">
      <c r="A13" s="13">
        <v>45771</v>
      </c>
      <c r="B13" s="8">
        <v>0.134551935689254</v>
      </c>
      <c r="C13" s="8">
        <v>0.368523918714776</v>
      </c>
      <c r="D13" s="8">
        <v>0.253918983909799</v>
      </c>
      <c r="E13" s="8">
        <v>0.455876645832091</v>
      </c>
      <c r="F13" s="8">
        <v>0.132134903486024</v>
      </c>
      <c r="G13" s="8">
        <v>0.104685843096064</v>
      </c>
      <c r="H13" s="8">
        <v>0.109127205474291</v>
      </c>
      <c r="I13" s="8">
        <v>0.161589506379454</v>
      </c>
      <c r="J13" s="8">
        <v>0.135756300588807</v>
      </c>
      <c r="K13">
        <v>1.06078431166561</v>
      </c>
      <c r="L13">
        <v>0.997978937055355</v>
      </c>
      <c r="M13">
        <v>1.09572822890096</v>
      </c>
      <c r="N13">
        <v>1.00351444963187</v>
      </c>
      <c r="O13">
        <v>1.0083750429107</v>
      </c>
      <c r="P13">
        <v>1.03755793912866</v>
      </c>
    </row>
    <row r="14" spans="1:16">
      <c r="A14" s="13">
        <v>45772</v>
      </c>
      <c r="B14" s="8">
        <v>0.108979540229533</v>
      </c>
      <c r="C14" s="8">
        <v>0.258967291982989</v>
      </c>
      <c r="D14" s="8">
        <v>0.242655956376868</v>
      </c>
      <c r="E14" s="8">
        <v>0.588704559360608</v>
      </c>
      <c r="F14" s="8">
        <v>0.123814676238046</v>
      </c>
      <c r="G14" s="8">
        <v>0.0738726500986719</v>
      </c>
      <c r="H14" s="8">
        <v>0.20228663117831</v>
      </c>
      <c r="I14" s="8">
        <v>0.0951904512531683</v>
      </c>
      <c r="J14" s="8">
        <v>0.0844866300984681</v>
      </c>
      <c r="K14">
        <v>1.06311909793558</v>
      </c>
      <c r="L14">
        <v>0.998805263615237</v>
      </c>
      <c r="M14">
        <v>1.09023835763784</v>
      </c>
      <c r="N14">
        <v>0.996497012574105</v>
      </c>
      <c r="O14">
        <v>1.01160396366073</v>
      </c>
      <c r="P14">
        <v>1.04065559948266</v>
      </c>
    </row>
    <row r="15" spans="1:16">
      <c r="A15" s="13">
        <v>45775</v>
      </c>
      <c r="B15" s="8">
        <v>0.113730994904822</v>
      </c>
      <c r="C15" s="8">
        <v>0.284596054363539</v>
      </c>
      <c r="D15" s="8">
        <v>0.225632903363025</v>
      </c>
      <c r="E15" s="8">
        <v>0.531745410697385</v>
      </c>
      <c r="F15" s="8">
        <v>0.0848955783472774</v>
      </c>
      <c r="G15" s="8">
        <v>0.143223691513542</v>
      </c>
      <c r="H15" s="8">
        <v>0.199927557886734</v>
      </c>
      <c r="I15" s="8">
        <v>0.133622818499087</v>
      </c>
      <c r="J15" s="8">
        <v>0.102863536075566</v>
      </c>
      <c r="K15">
        <v>1.05922861359669</v>
      </c>
      <c r="L15">
        <v>0.999448494205006</v>
      </c>
      <c r="M15">
        <v>1.07888678822644</v>
      </c>
      <c r="N15">
        <v>0.99672899109965</v>
      </c>
      <c r="O15">
        <v>1.02433803435529</v>
      </c>
      <c r="P15">
        <v>1.03970360982157</v>
      </c>
    </row>
    <row r="16" spans="1:16">
      <c r="A16" s="13">
        <v>45776</v>
      </c>
      <c r="B16" s="8">
        <v>0.115965679193135</v>
      </c>
      <c r="C16" s="8">
        <v>0.256523404726362</v>
      </c>
      <c r="D16" s="8">
        <v>0.224647038923151</v>
      </c>
      <c r="E16" s="8">
        <v>0.509786250421354</v>
      </c>
      <c r="F16" s="8">
        <v>0.159544630754446</v>
      </c>
      <c r="G16" s="8">
        <v>0.184417456988166</v>
      </c>
      <c r="H16" s="8">
        <v>0.193891279981608</v>
      </c>
      <c r="I16" s="8">
        <v>0.182176904491077</v>
      </c>
      <c r="J16" s="8">
        <v>0.049077657089657</v>
      </c>
      <c r="K16">
        <v>1.05997325131205</v>
      </c>
      <c r="L16">
        <v>1.00202007518059</v>
      </c>
      <c r="M16">
        <v>1.085689333417</v>
      </c>
      <c r="N16">
        <v>0.988259612428161</v>
      </c>
      <c r="O16">
        <v>1.00374659451578</v>
      </c>
      <c r="P16">
        <v>1.04034755856994</v>
      </c>
    </row>
    <row r="17" spans="1:16">
      <c r="A17" s="13">
        <v>45777</v>
      </c>
      <c r="B17" s="8">
        <v>0.152758188482133</v>
      </c>
      <c r="C17" s="8">
        <v>0.302412575597576</v>
      </c>
      <c r="D17" s="8">
        <v>0.223042051257806</v>
      </c>
      <c r="E17" s="8">
        <v>0.435039360387949</v>
      </c>
      <c r="F17" s="8">
        <v>0.102614687760149</v>
      </c>
      <c r="G17" s="8">
        <v>0.0769463528605735</v>
      </c>
      <c r="H17" s="8">
        <v>0.202379319909618</v>
      </c>
      <c r="I17" s="8">
        <v>0.264084211693591</v>
      </c>
      <c r="J17" s="8">
        <v>0.18597259499564</v>
      </c>
      <c r="K17">
        <v>1.05969606830683</v>
      </c>
      <c r="L17">
        <v>1.0009178530979</v>
      </c>
      <c r="M17">
        <v>1.07968868070088</v>
      </c>
      <c r="N17">
        <v>0.983835271981022</v>
      </c>
      <c r="O17">
        <v>1.01205929960141</v>
      </c>
      <c r="P17">
        <v>1.03608224385664</v>
      </c>
    </row>
    <row r="18" spans="1:16">
      <c r="A18" s="13">
        <v>45783</v>
      </c>
      <c r="B18" s="8">
        <v>0.0978691218285933</v>
      </c>
      <c r="C18" s="8">
        <v>0.376041307054696</v>
      </c>
      <c r="D18" s="8">
        <v>0.197792293412436</v>
      </c>
      <c r="E18" s="8">
        <v>0.377364733193925</v>
      </c>
      <c r="F18" s="8">
        <v>0.191522335663212</v>
      </c>
      <c r="G18" s="8">
        <v>0.0869380648776793</v>
      </c>
      <c r="H18" s="8">
        <v>0.208220432002206</v>
      </c>
      <c r="I18" s="8">
        <v>0.190243119483255</v>
      </c>
      <c r="J18" s="8">
        <v>0.0999877983219671</v>
      </c>
      <c r="K18">
        <v>1.07887391790301</v>
      </c>
      <c r="L18">
        <v>1.00133123217123</v>
      </c>
      <c r="M18">
        <v>1.09587085490482</v>
      </c>
      <c r="N18">
        <v>0.97397696609806</v>
      </c>
      <c r="O18">
        <v>1.00300514891146</v>
      </c>
      <c r="P18">
        <v>1.03851113560525</v>
      </c>
    </row>
    <row r="19" spans="1:16">
      <c r="A19" s="13">
        <v>45784</v>
      </c>
      <c r="B19" s="8">
        <v>0.211128727457513</v>
      </c>
      <c r="C19" s="8">
        <v>0.391082555823801</v>
      </c>
      <c r="D19" s="8">
        <v>0.22324129072454</v>
      </c>
      <c r="E19" s="8">
        <v>0.52674787058653</v>
      </c>
      <c r="F19" s="8">
        <v>0.0770301231845619</v>
      </c>
      <c r="G19" s="8">
        <v>0.0811317692305844</v>
      </c>
      <c r="H19" s="8">
        <v>0.0735952448940446</v>
      </c>
      <c r="I19" s="8">
        <v>0.11360741357319</v>
      </c>
      <c r="J19" s="8">
        <v>0.0884795468016725</v>
      </c>
      <c r="K19">
        <v>1.08139416737523</v>
      </c>
      <c r="L19">
        <v>0.999540851928104</v>
      </c>
      <c r="M19">
        <v>1.10497540037743</v>
      </c>
      <c r="N19">
        <v>0.976582070081099</v>
      </c>
      <c r="O19">
        <v>1.01518368156177</v>
      </c>
      <c r="P19">
        <v>1.03694484064839</v>
      </c>
    </row>
    <row r="20" spans="1:16">
      <c r="A20" s="13">
        <v>45785</v>
      </c>
      <c r="B20" s="8">
        <v>0.293992658612216</v>
      </c>
      <c r="C20" s="8">
        <v>0.408845422800232</v>
      </c>
      <c r="D20" s="8">
        <v>0.215499341020282</v>
      </c>
      <c r="E20" s="8">
        <v>0.402868802933528</v>
      </c>
      <c r="F20" s="8">
        <v>0.132134099867113</v>
      </c>
      <c r="G20" s="8">
        <v>0.0909212069980342</v>
      </c>
      <c r="H20" s="8">
        <v>0.0525165552971279</v>
      </c>
      <c r="I20" s="8">
        <v>0.152153549982172</v>
      </c>
      <c r="J20" s="8">
        <v>0.117000263691725</v>
      </c>
      <c r="K20">
        <v>1.08965169323731</v>
      </c>
      <c r="L20">
        <v>1.00146896623147</v>
      </c>
      <c r="M20">
        <v>1.08639429758104</v>
      </c>
      <c r="N20">
        <v>0.960571930888757</v>
      </c>
      <c r="O20">
        <v>1.01160005372553</v>
      </c>
      <c r="P20">
        <v>1.03349080849254</v>
      </c>
    </row>
    <row r="21" spans="1:16">
      <c r="A21" s="13">
        <v>45786</v>
      </c>
      <c r="B21" s="8">
        <v>0.151391275739368</v>
      </c>
      <c r="C21" s="8">
        <v>0.344345239002964</v>
      </c>
      <c r="D21" s="8">
        <v>0.207397142384894</v>
      </c>
      <c r="E21" s="8">
        <v>0.507733432698963</v>
      </c>
      <c r="F21" s="8">
        <v>0.107571432377577</v>
      </c>
      <c r="G21" s="8">
        <v>0.10182374573002</v>
      </c>
      <c r="H21" s="8">
        <v>0.145262142740303</v>
      </c>
      <c r="I21" s="8">
        <v>0.121643950426263</v>
      </c>
      <c r="J21" s="8">
        <v>0.12656725498175</v>
      </c>
      <c r="K21">
        <v>1.08328158943864</v>
      </c>
      <c r="L21">
        <v>1.00146896623147</v>
      </c>
      <c r="M21">
        <v>1.08706538398014</v>
      </c>
      <c r="N21">
        <v>0.950845228505746</v>
      </c>
      <c r="O21">
        <v>1.02282173109831</v>
      </c>
      <c r="P21">
        <v>1.03433090216604</v>
      </c>
    </row>
    <row r="22" spans="1:16">
      <c r="A22" s="13">
        <v>45789</v>
      </c>
      <c r="B22" s="8">
        <v>0.182904721090391</v>
      </c>
      <c r="C22" s="8">
        <v>0.382102833642174</v>
      </c>
      <c r="D22" s="8">
        <v>0.239257906858902</v>
      </c>
      <c r="E22" s="8">
        <v>0.424458067542566</v>
      </c>
      <c r="F22" s="8">
        <v>0.141622090913004</v>
      </c>
      <c r="G22" s="8">
        <v>0.0848948867264699</v>
      </c>
      <c r="H22" s="8">
        <v>0.203031458795744</v>
      </c>
      <c r="I22" s="8">
        <v>0.0680358015247839</v>
      </c>
      <c r="J22" s="8">
        <v>0.102702033115317</v>
      </c>
      <c r="K22">
        <v>1.0976361537803</v>
      </c>
      <c r="L22">
        <v>0.996601827055588</v>
      </c>
      <c r="M22">
        <v>1.07395089891409</v>
      </c>
      <c r="N22">
        <v>0.971103054559918</v>
      </c>
      <c r="O22">
        <v>1.03542304211177</v>
      </c>
      <c r="P22">
        <v>1.04693501857506</v>
      </c>
    </row>
    <row r="23" spans="1:16">
      <c r="A23" s="13">
        <v>45790</v>
      </c>
      <c r="B23" s="8">
        <v>0.155528572179463</v>
      </c>
      <c r="C23" s="8">
        <v>0.299289781922518</v>
      </c>
      <c r="D23" s="8">
        <v>0.327091229221871</v>
      </c>
      <c r="E23" s="8">
        <v>0.488742867894886</v>
      </c>
      <c r="F23" s="8">
        <v>0.147962806557904</v>
      </c>
      <c r="G23" s="8">
        <v>0.0626302524521655</v>
      </c>
      <c r="H23" s="8">
        <v>0.122851470528664</v>
      </c>
      <c r="I23" s="8">
        <v>0.180273351180273</v>
      </c>
      <c r="J23" s="8">
        <v>0.064209626452256</v>
      </c>
      <c r="K23">
        <v>1.09412865745089</v>
      </c>
      <c r="L23">
        <v>0.998301033170718</v>
      </c>
      <c r="M23">
        <v>1.06895055023627</v>
      </c>
      <c r="N23">
        <v>0.960957679722208</v>
      </c>
      <c r="O23">
        <v>1.04090807763913</v>
      </c>
      <c r="P23">
        <v>1.04583183383181</v>
      </c>
    </row>
    <row r="24" spans="1:16">
      <c r="A24" s="13">
        <v>45791</v>
      </c>
      <c r="B24" s="8">
        <v>0.160469102187512</v>
      </c>
      <c r="C24" s="8">
        <v>0.445938054489181</v>
      </c>
      <c r="D24" s="8">
        <v>0.24555487108815</v>
      </c>
      <c r="E24" s="8">
        <v>0.386438902274623</v>
      </c>
      <c r="F24" s="8">
        <v>0.141329403194995</v>
      </c>
      <c r="G24" s="8">
        <v>0.0580726807630748</v>
      </c>
      <c r="H24" s="8">
        <v>0.12191991728132</v>
      </c>
      <c r="I24" s="8">
        <v>0.106809043617375</v>
      </c>
      <c r="J24" s="8">
        <v>0.169093581326211</v>
      </c>
      <c r="K24">
        <v>1.10632053308087</v>
      </c>
      <c r="L24">
        <v>0.996647846659787</v>
      </c>
      <c r="M24">
        <v>1.06218908311444</v>
      </c>
      <c r="N24">
        <v>0.984888198370599</v>
      </c>
      <c r="O24">
        <v>1.06216835657062</v>
      </c>
      <c r="P24">
        <v>1.05822059667728</v>
      </c>
    </row>
    <row r="25" spans="1:16">
      <c r="A25" s="13">
        <v>45792</v>
      </c>
      <c r="B25" s="8">
        <v>0.0955041659579827</v>
      </c>
      <c r="C25" s="8">
        <v>0.427356671159939</v>
      </c>
      <c r="D25" s="8">
        <v>0.261005856096637</v>
      </c>
      <c r="E25" s="8">
        <v>0.440748245920218</v>
      </c>
      <c r="F25" s="8">
        <v>0.10970869030466</v>
      </c>
      <c r="G25" s="8">
        <v>0.0370685041180591</v>
      </c>
      <c r="H25" s="8">
        <v>0.118698306721494</v>
      </c>
      <c r="I25" s="8">
        <v>0.195971670866904</v>
      </c>
      <c r="J25" s="8">
        <v>0.128948465376341</v>
      </c>
      <c r="K25">
        <v>1.09416041094151</v>
      </c>
      <c r="L25">
        <v>0.996831229863573</v>
      </c>
      <c r="M25">
        <v>1.03352145376121</v>
      </c>
      <c r="N25">
        <v>0.979396597691056</v>
      </c>
      <c r="O25">
        <v>1.04961530254145</v>
      </c>
      <c r="P25">
        <v>1.04744840201746</v>
      </c>
    </row>
    <row r="26" spans="1:16">
      <c r="A26" s="13">
        <v>45793</v>
      </c>
      <c r="B26" s="8">
        <v>0.173424444698672</v>
      </c>
      <c r="C26" s="8">
        <v>0.389404632025269</v>
      </c>
      <c r="D26" s="8">
        <v>0.235229021859692</v>
      </c>
      <c r="E26" s="8">
        <v>0.415900543931762</v>
      </c>
      <c r="F26" s="8">
        <v>0.122403150533344</v>
      </c>
      <c r="G26" s="8">
        <v>0.125393252407069</v>
      </c>
      <c r="H26" s="8">
        <v>0.134282342710627</v>
      </c>
      <c r="I26" s="8">
        <v>0.172320963111624</v>
      </c>
      <c r="J26" s="8">
        <v>0.118831690106647</v>
      </c>
      <c r="K26">
        <v>1.08831212354502</v>
      </c>
      <c r="L26">
        <v>0.996142419483737</v>
      </c>
      <c r="M26">
        <v>1.04885140876927</v>
      </c>
      <c r="N26">
        <v>0.960832999989017</v>
      </c>
      <c r="O26">
        <v>1.03912522049095</v>
      </c>
      <c r="P26">
        <v>1.04904496476975</v>
      </c>
    </row>
    <row r="27" spans="1:16">
      <c r="A27" s="13">
        <v>45796</v>
      </c>
      <c r="B27" s="8">
        <v>0.197755011217545</v>
      </c>
      <c r="C27" s="8">
        <v>0.301414121492379</v>
      </c>
      <c r="D27" s="8">
        <v>0.250875198949616</v>
      </c>
      <c r="E27" s="8">
        <v>0.402798178252365</v>
      </c>
      <c r="F27" s="8">
        <v>0.110296620610851</v>
      </c>
      <c r="G27" s="8">
        <v>0.203265847466449</v>
      </c>
      <c r="H27" s="8">
        <v>0.203303350216935</v>
      </c>
      <c r="I27" s="8">
        <v>0.154309562168598</v>
      </c>
      <c r="J27" s="8">
        <v>0.0560991581078591</v>
      </c>
      <c r="K27">
        <v>1.08997531952599</v>
      </c>
      <c r="L27">
        <v>0.997290260582884</v>
      </c>
      <c r="M27">
        <v>1.0540638335087</v>
      </c>
      <c r="N27">
        <v>0.953336419996941</v>
      </c>
      <c r="O27">
        <v>1.03215248240182</v>
      </c>
      <c r="P27">
        <v>1.04603493426804</v>
      </c>
    </row>
    <row r="28" spans="1:16">
      <c r="A28" s="13">
        <v>45797</v>
      </c>
      <c r="B28" s="8">
        <v>0.237328855705579</v>
      </c>
      <c r="C28" s="8">
        <v>0.263794387400311</v>
      </c>
      <c r="D28" s="8">
        <v>0.29414567962948</v>
      </c>
      <c r="E28" s="8">
        <v>0.464546342778785</v>
      </c>
      <c r="F28" s="8">
        <v>0.1342370739024</v>
      </c>
      <c r="G28" s="8">
        <v>0.141082827029435</v>
      </c>
      <c r="H28" s="8">
        <v>0.134752675493894</v>
      </c>
      <c r="I28" s="8">
        <v>0.0869197114250771</v>
      </c>
      <c r="J28" s="8">
        <v>0.091731142130728</v>
      </c>
      <c r="K28">
        <v>1.09581758723865</v>
      </c>
      <c r="L28">
        <v>0.997382011286858</v>
      </c>
      <c r="M28">
        <v>1.0503420268702</v>
      </c>
      <c r="N28">
        <v>0.949550286351725</v>
      </c>
      <c r="O28">
        <v>1.02949357813141</v>
      </c>
      <c r="P28">
        <v>1.04311523737537</v>
      </c>
    </row>
    <row r="29" spans="1:16">
      <c r="A29" s="13">
        <v>45798</v>
      </c>
      <c r="B29" s="8">
        <v>0.190558807078142</v>
      </c>
      <c r="C29" s="8">
        <v>0.294029188859889</v>
      </c>
      <c r="D29" s="8">
        <v>0.363675143207536</v>
      </c>
      <c r="E29" s="8">
        <v>0.387003028508291</v>
      </c>
      <c r="F29" s="8">
        <v>0.100829781951443</v>
      </c>
      <c r="G29" s="8">
        <v>0.120513648881918</v>
      </c>
      <c r="H29" s="8">
        <v>0.126725948672744</v>
      </c>
      <c r="I29" s="8">
        <v>0.119313406832448</v>
      </c>
      <c r="J29" s="8">
        <v>0.156337489119241</v>
      </c>
      <c r="K29">
        <v>1.09852260373036</v>
      </c>
      <c r="L29">
        <v>0.997336192561605</v>
      </c>
      <c r="M29">
        <v>1.0818748924308</v>
      </c>
      <c r="N29">
        <v>0.953433628538466</v>
      </c>
      <c r="O29">
        <v>1.03437295440477</v>
      </c>
      <c r="P29">
        <v>1.05089248943208</v>
      </c>
    </row>
  </sheetData>
  <conditionalFormatting sqref="A2:A1048576">
    <cfRule type="duplicateValues" dxfId="0" priority="2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7"/>
  <sheetViews>
    <sheetView zoomScale="92" zoomScaleNormal="92" topLeftCell="B1" workbookViewId="0">
      <selection activeCell="G28" sqref="G28"/>
    </sheetView>
  </sheetViews>
  <sheetFormatPr defaultColWidth="9.25" defaultRowHeight="16.8"/>
  <cols>
    <col min="1" max="1" width="10.875" style="15"/>
    <col min="2" max="10" width="13.75" style="8"/>
    <col min="11" max="16" width="12.875"/>
  </cols>
  <sheetData>
    <row r="1" spans="1:1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</row>
    <row r="2" spans="1:19">
      <c r="A2" s="13">
        <v>45756</v>
      </c>
      <c r="B2" s="8">
        <f>EXP(情绪1!B2)*关注度!B2</f>
        <v>0.54641486404904</v>
      </c>
      <c r="C2" s="8">
        <f>EXP(情绪1!C2)*关注度!C2</f>
        <v>0.371555594227856</v>
      </c>
      <c r="D2" s="8">
        <f>EXP(情绪1!D2)*关注度!D2</f>
        <v>0.330097455097316</v>
      </c>
      <c r="E2" s="8">
        <f>EXP(情绪1!E2)*关注度!E2</f>
        <v>0.872794839201763</v>
      </c>
      <c r="F2" s="8">
        <f>EXP(情绪1!F2)*关注度!F2</f>
        <v>0.256570775088667</v>
      </c>
      <c r="G2" s="8">
        <f>EXP(情绪1!G2)*关注度!G2</f>
        <v>0.24738628087953</v>
      </c>
      <c r="H2" s="8">
        <f>EXP(情绪1!H2)*关注度!H2</f>
        <v>0.172702138405451</v>
      </c>
      <c r="I2" s="8">
        <f>EXP(情绪1!I2)*关注度!I2</f>
        <v>0.158776387396225</v>
      </c>
      <c r="J2" s="8">
        <f>EXP(情绪1!J2)*关注度!J2</f>
        <v>0.107991758267164</v>
      </c>
      <c r="K2">
        <v>1.020927</v>
      </c>
      <c r="L2">
        <v>1.001331</v>
      </c>
      <c r="M2">
        <v>1.01150176503598</v>
      </c>
      <c r="N2">
        <v>0.99472203531029</v>
      </c>
      <c r="O2">
        <v>0.98923191967308</v>
      </c>
      <c r="P2">
        <v>0.979548259957872</v>
      </c>
      <c r="R2" s="14" t="s">
        <v>16</v>
      </c>
      <c r="S2" s="14">
        <v>0.7</v>
      </c>
    </row>
    <row r="3" spans="1:16">
      <c r="A3" s="13">
        <v>45757</v>
      </c>
      <c r="B3" s="8">
        <f>EXP(情绪1!B3)*关注度!B3*$S$2+(1-$S$2)*B2</f>
        <v>0.393708707272952</v>
      </c>
      <c r="C3" s="8">
        <f>EXP(情绪1!C3)*关注度!C3*$S$2+(1-$S$2)*C2</f>
        <v>0.335865886203227</v>
      </c>
      <c r="D3" s="8">
        <f>EXP(情绪1!D3)*关注度!D3*$S$2+(1-$S$2)*D2</f>
        <v>0.538820329060182</v>
      </c>
      <c r="E3" s="8">
        <f>EXP(情绪1!E3)*关注度!E3*$S$2+(1-$S$2)*E2</f>
        <v>0.947322527076335</v>
      </c>
      <c r="F3" s="8">
        <f>EXP(情绪1!F3)*关注度!F3*$S$2+(1-$S$2)*F2</f>
        <v>0.272937827958891</v>
      </c>
      <c r="G3" s="8">
        <f>EXP(情绪1!G3)*关注度!G3*$S$2+(1-$S$2)*G2</f>
        <v>0.275469589467768</v>
      </c>
      <c r="H3" s="8">
        <f>EXP(情绪1!H3)*关注度!H3*$S$2+(1-$S$2)*H2</f>
        <v>0.247891199744775</v>
      </c>
      <c r="I3" s="8">
        <f>EXP(情绪1!I3)*关注度!I3*$S$2+(1-$S$2)*I2</f>
        <v>0.147079422747417</v>
      </c>
      <c r="J3" s="8">
        <f>EXP(情绪1!J3)*关注度!J3*$S$2+(1-$S$2)*J2</f>
        <v>0.12893041754803</v>
      </c>
      <c r="K3">
        <v>1.040801385909</v>
      </c>
      <c r="L3">
        <v>1.001238877548</v>
      </c>
      <c r="M3">
        <v>1.03594304278654</v>
      </c>
      <c r="N3">
        <v>1.00782495513638</v>
      </c>
      <c r="O3">
        <v>1.01881715141054</v>
      </c>
      <c r="P3">
        <v>1.01464048511221</v>
      </c>
    </row>
    <row r="4" spans="1:16">
      <c r="A4" s="13">
        <v>45758</v>
      </c>
      <c r="B4" s="8">
        <f>EXP(情绪1!B4)*关注度!B4*$S$2+(1-$S$2)*B3</f>
        <v>0.313709398745528</v>
      </c>
      <c r="C4" s="8">
        <f>EXP(情绪1!C4)*关注度!C4*$S$2+(1-$S$2)*C3</f>
        <v>0.457773468817041</v>
      </c>
      <c r="D4" s="8">
        <f>EXP(情绪1!D4)*关注度!D4*$S$2+(1-$S$2)*D3</f>
        <v>0.460402319003925</v>
      </c>
      <c r="E4" s="8">
        <f>EXP(情绪1!E4)*关注度!E4*$S$2+(1-$S$2)*E3</f>
        <v>0.904314130262537</v>
      </c>
      <c r="F4" s="8">
        <f>EXP(情绪1!F4)*关注度!F4*$S$2+(1-$S$2)*F3</f>
        <v>0.228518820669164</v>
      </c>
      <c r="G4" s="8">
        <f>EXP(情绪1!G4)*关注度!G4*$S$2+(1-$S$2)*G3</f>
        <v>0.202274997972764</v>
      </c>
      <c r="H4" s="8">
        <f>EXP(情绪1!H4)*关注度!H4*$S$2+(1-$S$2)*H3</f>
        <v>0.237608524655069</v>
      </c>
      <c r="I4" s="8">
        <f>EXP(情绪1!I4)*关注度!I4*$S$2+(1-$S$2)*I3</f>
        <v>0.15378161707284</v>
      </c>
      <c r="J4" s="8">
        <f>EXP(情绪1!J4)*关注度!J4*$S$2+(1-$S$2)*J3</f>
        <v>0.214626810210022</v>
      </c>
      <c r="K4">
        <v>1.04714923356166</v>
      </c>
      <c r="L4">
        <v>1.00045791122351</v>
      </c>
      <c r="M4">
        <v>1.0483291947698</v>
      </c>
      <c r="N4">
        <v>0.998210986141346</v>
      </c>
      <c r="O4">
        <v>1.01220737063192</v>
      </c>
      <c r="P4">
        <v>1.01300879014706</v>
      </c>
    </row>
    <row r="5" spans="1:16">
      <c r="A5" s="13">
        <v>45761</v>
      </c>
      <c r="B5" s="8">
        <f>EXP(情绪1!B5)*关注度!B5*$S$2+(1-$S$2)*B4</f>
        <v>0.179824502273176</v>
      </c>
      <c r="C5" s="8">
        <f>EXP(情绪1!C5)*关注度!C5*$S$2+(1-$S$2)*C4</f>
        <v>0.445452303901926</v>
      </c>
      <c r="D5" s="8">
        <f>EXP(情绪1!D5)*关注度!D5*$S$2+(1-$S$2)*D4</f>
        <v>0.515681447879763</v>
      </c>
      <c r="E5" s="8">
        <f>EXP(情绪1!E5)*关注度!E5*$S$2+(1-$S$2)*E4</f>
        <v>1.11749696429089</v>
      </c>
      <c r="F5" s="8">
        <f>EXP(情绪1!F5)*关注度!F5*$S$2+(1-$S$2)*F4</f>
        <v>0.245108111409114</v>
      </c>
      <c r="G5" s="8">
        <f>EXP(情绪1!G5)*关注度!G5*$S$2+(1-$S$2)*G4</f>
        <v>0.0935076774886437</v>
      </c>
      <c r="H5" s="8">
        <f>EXP(情绪1!H5)*关注度!H5*$S$2+(1-$S$2)*H4</f>
        <v>0.211464777792109</v>
      </c>
      <c r="I5" s="8">
        <f>EXP(情绪1!I5)*关注度!I5*$S$2+(1-$S$2)*I4</f>
        <v>0.177902178710818</v>
      </c>
      <c r="J5" s="8">
        <f>EXP(情绪1!J5)*关注度!J5*$S$2+(1-$S$2)*J4</f>
        <v>0.22524100281904</v>
      </c>
      <c r="K5">
        <v>1.05104672300898</v>
      </c>
      <c r="L5">
        <v>1.00128428945818</v>
      </c>
      <c r="M5">
        <v>1.05922619183345</v>
      </c>
      <c r="N5">
        <v>1.00371156164258</v>
      </c>
      <c r="O5">
        <v>1.00322239993321</v>
      </c>
      <c r="P5">
        <v>1.02545595334383</v>
      </c>
    </row>
    <row r="6" spans="1:16">
      <c r="A6" s="13">
        <v>45762</v>
      </c>
      <c r="B6" s="8">
        <f>EXP(情绪1!B6)*关注度!B6*$S$2+(1-$S$2)*B5</f>
        <v>0.163689389479665</v>
      </c>
      <c r="C6" s="8">
        <f>EXP(情绪1!C6)*关注度!C6*$S$2+(1-$S$2)*C5</f>
        <v>0.4462362948713</v>
      </c>
      <c r="D6" s="8">
        <f>EXP(情绪1!D6)*关注度!D6*$S$2+(1-$S$2)*D5</f>
        <v>0.64621914614229</v>
      </c>
      <c r="E6" s="8">
        <f>EXP(情绪1!E6)*关注度!E6*$S$2+(1-$S$2)*E5</f>
        <v>0.886591149219876</v>
      </c>
      <c r="F6" s="8">
        <f>EXP(情绪1!F6)*关注度!F6*$S$2+(1-$S$2)*F5</f>
        <v>0.164691551401073</v>
      </c>
      <c r="G6" s="8">
        <f>EXP(情绪1!G6)*关注度!G6*$S$2+(1-$S$2)*G5</f>
        <v>0.0968366283786627</v>
      </c>
      <c r="H6" s="8">
        <f>EXP(情绪1!H6)*关注度!H6*$S$2+(1-$S$2)*H5</f>
        <v>0.205977618400391</v>
      </c>
      <c r="I6" s="8">
        <f>EXP(情绪1!I6)*关注度!I6*$S$2+(1-$S$2)*I5</f>
        <v>0.235277366597471</v>
      </c>
      <c r="J6" s="8">
        <f>EXP(情绪1!J6)*关注度!J6*$S$2+(1-$S$2)*J5</f>
        <v>0.258239729692533</v>
      </c>
      <c r="K6">
        <v>1.04996940011789</v>
      </c>
      <c r="L6">
        <v>1.00054934678972</v>
      </c>
      <c r="M6">
        <v>1.06261176233097</v>
      </c>
      <c r="N6">
        <v>1.00881258979862</v>
      </c>
      <c r="O6">
        <v>1.00073219381269</v>
      </c>
      <c r="P6">
        <v>1.0199718449576</v>
      </c>
    </row>
    <row r="7" spans="1:16">
      <c r="A7" s="13">
        <v>45763</v>
      </c>
      <c r="B7" s="8">
        <f>EXP(情绪1!B7)*关注度!B7*$S$2+(1-$S$2)*B6</f>
        <v>0.132760258520672</v>
      </c>
      <c r="C7" s="8">
        <f>EXP(情绪1!C7)*关注度!C7*$S$2+(1-$S$2)*C6</f>
        <v>0.516102034501461</v>
      </c>
      <c r="D7" s="8">
        <f>EXP(情绪1!D7)*关注度!D7*$S$2+(1-$S$2)*D6</f>
        <v>0.658558762076192</v>
      </c>
      <c r="E7" s="8">
        <f>EXP(情绪1!E7)*关注度!E7*$S$2+(1-$S$2)*E6</f>
        <v>0.872729971646944</v>
      </c>
      <c r="F7" s="8">
        <f>EXP(情绪1!F7)*关注度!F7*$S$2+(1-$S$2)*F6</f>
        <v>0.133958916869148</v>
      </c>
      <c r="G7" s="8">
        <f>EXP(情绪1!G7)*关注度!G7*$S$2+(1-$S$2)*G6</f>
        <v>0.0896944983790824</v>
      </c>
      <c r="H7" s="8">
        <f>EXP(情绪1!H7)*关注度!H7*$S$2+(1-$S$2)*H6</f>
        <v>0.167433624825774</v>
      </c>
      <c r="I7" s="8">
        <f>EXP(情绪1!I7)*关注度!I7*$S$2+(1-$S$2)*I6</f>
        <v>0.230843285157722</v>
      </c>
      <c r="J7" s="8">
        <f>EXP(情绪1!J7)*关注度!J7*$S$2+(1-$S$2)*J6</f>
        <v>0.358713822251941</v>
      </c>
      <c r="K7">
        <v>1.04630028204918</v>
      </c>
      <c r="L7">
        <v>1.00215622904066</v>
      </c>
      <c r="M7">
        <v>1.08228192030807</v>
      </c>
      <c r="N7">
        <v>0.997381189870307</v>
      </c>
      <c r="O7">
        <v>0.991276177877354</v>
      </c>
      <c r="P7">
        <v>1.01197161619846</v>
      </c>
    </row>
    <row r="8" spans="1:16">
      <c r="A8" s="13">
        <v>45764</v>
      </c>
      <c r="B8" s="8">
        <f>EXP(情绪1!B8)*关注度!B8*$S$2+(1-$S$2)*B7</f>
        <v>0.286265914800551</v>
      </c>
      <c r="C8" s="8">
        <f>EXP(情绪1!C8)*关注度!C8*$S$2+(1-$S$2)*C7</f>
        <v>0.466299493549447</v>
      </c>
      <c r="D8" s="8">
        <f>EXP(情绪1!D8)*关注度!D8*$S$2+(1-$S$2)*D7</f>
        <v>0.691240597613677</v>
      </c>
      <c r="E8" s="8">
        <f>EXP(情绪1!E8)*关注度!E8*$S$2+(1-$S$2)*E7</f>
        <v>0.919849946878026</v>
      </c>
      <c r="F8" s="8">
        <f>EXP(情绪1!F8)*关注度!F8*$S$2+(1-$S$2)*F7</f>
        <v>0.174714089905019</v>
      </c>
      <c r="G8" s="8">
        <f>EXP(情绪1!G8)*关注度!G8*$S$2+(1-$S$2)*G7</f>
        <v>0.0580334825289087</v>
      </c>
      <c r="H8" s="8">
        <f>EXP(情绪1!H8)*关注度!H8*$S$2+(1-$S$2)*H7</f>
        <v>0.157639598204031</v>
      </c>
      <c r="I8" s="8">
        <f>EXP(情绪1!I8)*关注度!I8*$S$2+(1-$S$2)*I7</f>
        <v>0.262300388392467</v>
      </c>
      <c r="J8" s="8">
        <f>EXP(情绪1!J8)*关注度!J8*$S$2+(1-$S$2)*J7</f>
        <v>0.248583827185503</v>
      </c>
      <c r="K8">
        <v>1.05012660218063</v>
      </c>
      <c r="L8">
        <v>1.00082436341227</v>
      </c>
      <c r="M8">
        <v>1.08688823269926</v>
      </c>
      <c r="N8">
        <v>0.989973342041467</v>
      </c>
      <c r="O8">
        <v>0.999311952676419</v>
      </c>
      <c r="P8">
        <v>1.01905356810543</v>
      </c>
    </row>
    <row r="9" spans="1:16">
      <c r="A9" s="13">
        <v>45765</v>
      </c>
      <c r="B9" s="8">
        <f>EXP(情绪1!B9)*关注度!B9*$S$2+(1-$S$2)*B8</f>
        <v>0.239994476549457</v>
      </c>
      <c r="C9" s="8">
        <f>EXP(情绪1!C9)*关注度!C9*$S$2+(1-$S$2)*C8</f>
        <v>0.543085229594097</v>
      </c>
      <c r="D9" s="8">
        <f>EXP(情绪1!D9)*关注度!D9*$S$2+(1-$S$2)*D8</f>
        <v>0.473465443379214</v>
      </c>
      <c r="E9" s="8">
        <f>EXP(情绪1!E9)*关注度!E9*$S$2+(1-$S$2)*E8</f>
        <v>1.18295649262774</v>
      </c>
      <c r="F9" s="8">
        <f>EXP(情绪1!F9)*关注度!F9*$S$2+(1-$S$2)*F8</f>
        <v>0.160722571236262</v>
      </c>
      <c r="G9" s="8">
        <f>EXP(情绪1!G9)*关注度!G9*$S$2+(1-$S$2)*G8</f>
        <v>0.0330471012802005</v>
      </c>
      <c r="H9" s="8">
        <f>EXP(情绪1!H9)*关注度!H9*$S$2+(1-$S$2)*H8</f>
        <v>0.1487461063186</v>
      </c>
      <c r="I9" s="8">
        <f>EXP(情绪1!I9)*关注度!I9*$S$2+(1-$S$2)*I8</f>
        <v>0.235905581355897</v>
      </c>
      <c r="J9" s="8">
        <f>EXP(情绪1!J9)*关注度!J9*$S$2+(1-$S$2)*J8</f>
        <v>0.150868276447947</v>
      </c>
      <c r="K9">
        <v>1.04923084418897</v>
      </c>
      <c r="L9">
        <v>1.00114562803293</v>
      </c>
      <c r="M9">
        <v>1.08859137549612</v>
      </c>
      <c r="N9">
        <v>0.987867242440018</v>
      </c>
      <c r="O9">
        <v>1.00704523080793</v>
      </c>
      <c r="P9">
        <v>1.02198363771732</v>
      </c>
    </row>
    <row r="10" spans="1:16">
      <c r="A10" s="13">
        <v>45768</v>
      </c>
      <c r="B10" s="8">
        <f>EXP(情绪1!B10)*关注度!B10*$S$2+(1-$S$2)*B9</f>
        <v>0.189375312740567</v>
      </c>
      <c r="C10" s="8">
        <f>EXP(情绪1!C10)*关注度!C10*$S$2+(1-$S$2)*C9</f>
        <v>0.53337620101381</v>
      </c>
      <c r="D10" s="8">
        <f>EXP(情绪1!D10)*关注度!D10*$S$2+(1-$S$2)*D9</f>
        <v>0.526324294290392</v>
      </c>
      <c r="E10" s="8">
        <f>EXP(情绪1!E10)*关注度!E10*$S$2+(1-$S$2)*E9</f>
        <v>1.09756344369864</v>
      </c>
      <c r="F10" s="8">
        <f>EXP(情绪1!F10)*关注度!F10*$S$2+(1-$S$2)*F9</f>
        <v>0.22885040221303</v>
      </c>
      <c r="G10" s="8">
        <f>EXP(情绪1!G10)*关注度!G10*$S$2+(1-$S$2)*G9</f>
        <v>0.107297647453785</v>
      </c>
      <c r="H10" s="8">
        <f>EXP(情绪1!H10)*关注度!H10*$S$2+(1-$S$2)*H9</f>
        <v>0.207172009608369</v>
      </c>
      <c r="I10" s="8">
        <f>EXP(情绪1!I10)*关注度!I10*$S$2+(1-$S$2)*I9</f>
        <v>0.156660480314797</v>
      </c>
      <c r="J10" s="8">
        <f>EXP(情绪1!J10)*关注度!J10*$S$2+(1-$S$2)*J9</f>
        <v>0.112019345426074</v>
      </c>
      <c r="K10">
        <v>1.06237770666666</v>
      </c>
      <c r="L10">
        <v>0.998896053806735</v>
      </c>
      <c r="M10">
        <v>1.10562140306038</v>
      </c>
      <c r="N10">
        <v>1.0006677337107</v>
      </c>
      <c r="O10">
        <v>1.00337731273544</v>
      </c>
      <c r="P10">
        <v>1.03775428369623</v>
      </c>
    </row>
    <row r="11" spans="1:16">
      <c r="A11" s="13">
        <v>45769</v>
      </c>
      <c r="B11" s="8">
        <f>EXP(情绪1!B11)*关注度!B11*$S$2+(1-$S$2)*B10</f>
        <v>0.211715353003135</v>
      </c>
      <c r="C11" s="8">
        <f>EXP(情绪1!C11)*关注度!C11*$S$2+(1-$S$2)*C10</f>
        <v>0.466915892769174</v>
      </c>
      <c r="D11" s="8">
        <f>EXP(情绪1!D11)*关注度!D11*$S$2+(1-$S$2)*D10</f>
        <v>0.630227051335695</v>
      </c>
      <c r="E11" s="8">
        <f>EXP(情绪1!E11)*关注度!E11*$S$2+(1-$S$2)*E10</f>
        <v>0.988936654812939</v>
      </c>
      <c r="F11" s="8">
        <f>EXP(情绪1!F11)*关注度!F11*$S$2+(1-$S$2)*F10</f>
        <v>0.254584073088618</v>
      </c>
      <c r="G11" s="8">
        <f>EXP(情绪1!G11)*关注度!G11*$S$2+(1-$S$2)*G10</f>
        <v>0.120540663355709</v>
      </c>
      <c r="H11" s="8">
        <f>EXP(情绪1!H11)*关注度!H11*$S$2+(1-$S$2)*H10</f>
        <v>0.202382261293504</v>
      </c>
      <c r="I11" s="8">
        <f>EXP(情绪1!I11)*关注度!I11*$S$2+(1-$S$2)*I10</f>
        <v>0.198842397909608</v>
      </c>
      <c r="J11" s="8">
        <f>EXP(情绪1!J11)*关注度!J11*$S$2+(1-$S$2)*J10</f>
        <v>0.236898044730075</v>
      </c>
      <c r="K11">
        <v>1.06101626963557</v>
      </c>
      <c r="L11">
        <v>1.00064112521274</v>
      </c>
      <c r="M11">
        <v>1.12816423294948</v>
      </c>
      <c r="N11">
        <v>0.983138325544528</v>
      </c>
      <c r="O11">
        <v>1.0091732535528</v>
      </c>
      <c r="P11">
        <v>1.03212935245435</v>
      </c>
    </row>
    <row r="12" spans="1:16">
      <c r="A12" s="13">
        <v>45770</v>
      </c>
      <c r="B12" s="8">
        <f>EXP(情绪1!B12)*关注度!B12*$S$2+(1-$S$2)*B11</f>
        <v>0.223246950062461</v>
      </c>
      <c r="C12" s="8">
        <f>EXP(情绪1!C12)*关注度!C12*$S$2+(1-$S$2)*C11</f>
        <v>0.442971030043435</v>
      </c>
      <c r="D12" s="8">
        <f>EXP(情绪1!D12)*关注度!D12*$S$2+(1-$S$2)*D11</f>
        <v>0.727529343740217</v>
      </c>
      <c r="E12" s="8">
        <f>EXP(情绪1!E12)*关注度!E12*$S$2+(1-$S$2)*E11</f>
        <v>0.76319925618905</v>
      </c>
      <c r="F12" s="8">
        <f>EXP(情绪1!F12)*关注度!F12*$S$2+(1-$S$2)*F11</f>
        <v>0.244917028425995</v>
      </c>
      <c r="G12" s="8">
        <f>EXP(情绪1!G12)*关注度!G12*$S$2+(1-$S$2)*G11</f>
        <v>0.149025261289515</v>
      </c>
      <c r="H12" s="8">
        <f>EXP(情绪1!H12)*关注度!H12*$S$2+(1-$S$2)*H11</f>
        <v>0.237462295891649</v>
      </c>
      <c r="I12" s="8">
        <f>EXP(情绪1!I12)*关注度!I12*$S$2+(1-$S$2)*I11</f>
        <v>0.27676343891988</v>
      </c>
      <c r="J12" s="8">
        <f>EXP(情绪1!J12)*关注度!J12*$S$2+(1-$S$2)*J11</f>
        <v>0.262240847829906</v>
      </c>
      <c r="K12">
        <v>1.06202900966493</v>
      </c>
      <c r="L12">
        <v>0.99880494874797</v>
      </c>
      <c r="M12">
        <v>1.08422170809524</v>
      </c>
      <c r="N12">
        <v>1.01140549803468</v>
      </c>
      <c r="O12">
        <v>1.01773814530428</v>
      </c>
      <c r="P12">
        <v>1.04096905732158</v>
      </c>
    </row>
    <row r="13" spans="1:16">
      <c r="A13" s="13">
        <v>45771</v>
      </c>
      <c r="B13" s="8">
        <f>EXP(情绪1!B13)*关注度!B13*$S$2+(1-$S$2)*B12</f>
        <v>0.207386766966457</v>
      </c>
      <c r="C13" s="8">
        <f>EXP(情绪1!C13)*关注度!C13*$S$2+(1-$S$2)*C12</f>
        <v>0.521662063873721</v>
      </c>
      <c r="D13" s="8">
        <f>EXP(情绪1!D13)*关注度!D13*$S$2+(1-$S$2)*D12</f>
        <v>0.661696354539287</v>
      </c>
      <c r="E13" s="8">
        <f>EXP(情绪1!E13)*关注度!E13*$S$2+(1-$S$2)*E12</f>
        <v>0.867499861811639</v>
      </c>
      <c r="F13" s="8">
        <f>EXP(情绪1!F13)*关注度!F13*$S$2+(1-$S$2)*F12</f>
        <v>0.231382190365122</v>
      </c>
      <c r="G13" s="8">
        <f>EXP(情绪1!G13)*关注度!G13*$S$2+(1-$S$2)*G12</f>
        <v>0.131216032214114</v>
      </c>
      <c r="H13" s="8">
        <f>EXP(情绪1!H13)*关注度!H13*$S$2+(1-$S$2)*H12</f>
        <v>0.159206480058016</v>
      </c>
      <c r="I13" s="8">
        <f>EXP(情绪1!I13)*关注度!I13*$S$2+(1-$S$2)*I12</f>
        <v>0.244227921718146</v>
      </c>
      <c r="J13" s="8">
        <f>EXP(情绪1!J13)*关注度!J13*$S$2+(1-$S$2)*J12</f>
        <v>0.214290624526052</v>
      </c>
      <c r="K13">
        <v>1.06078431166561</v>
      </c>
      <c r="L13">
        <v>0.997978937055355</v>
      </c>
      <c r="M13">
        <v>1.09572822890096</v>
      </c>
      <c r="N13">
        <v>1.00351444963187</v>
      </c>
      <c r="O13">
        <v>1.0083750429107</v>
      </c>
      <c r="P13">
        <v>1.03755793912866</v>
      </c>
    </row>
    <row r="14" spans="1:16">
      <c r="A14" s="13">
        <v>45772</v>
      </c>
      <c r="B14" s="8">
        <f>EXP(情绪1!B14)*关注度!B14*$S$2+(1-$S$2)*B13</f>
        <v>0.188060138722642</v>
      </c>
      <c r="C14" s="8">
        <f>EXP(情绪1!C14)*关注度!C14*$S$2+(1-$S$2)*C13</f>
        <v>0.424852446568617</v>
      </c>
      <c r="D14" s="8">
        <f>EXP(情绪1!D14)*关注度!D14*$S$2+(1-$S$2)*D13</f>
        <v>0.615868162531172</v>
      </c>
      <c r="E14" s="8">
        <f>EXP(情绪1!E14)*关注度!E14*$S$2+(1-$S$2)*E13</f>
        <v>1.05449967248076</v>
      </c>
      <c r="F14" s="8">
        <f>EXP(情绪1!F14)*关注度!F14*$S$2+(1-$S$2)*F13</f>
        <v>0.22567841806261</v>
      </c>
      <c r="G14" s="8">
        <f>EXP(情绪1!G14)*关注度!G14*$S$2+(1-$S$2)*G13</f>
        <v>0.120219122403358</v>
      </c>
      <c r="H14" s="8">
        <f>EXP(情绪1!H14)*关注度!H14*$S$2+(1-$S$2)*H13</f>
        <v>0.239569476716652</v>
      </c>
      <c r="I14" s="8">
        <f>EXP(情绪1!I14)*关注度!I14*$S$2+(1-$S$2)*I13</f>
        <v>0.18772036907476</v>
      </c>
      <c r="J14" s="8">
        <f>EXP(情绪1!J14)*关注度!J14*$S$2+(1-$S$2)*J13</f>
        <v>0.137897703941921</v>
      </c>
      <c r="K14">
        <v>1.06311909793558</v>
      </c>
      <c r="L14">
        <v>0.998805263615237</v>
      </c>
      <c r="M14">
        <v>1.09023835763784</v>
      </c>
      <c r="N14">
        <v>0.996497012574105</v>
      </c>
      <c r="O14">
        <v>1.01160396366073</v>
      </c>
      <c r="P14">
        <v>1.04065559948266</v>
      </c>
    </row>
    <row r="15" spans="1:16">
      <c r="A15" s="13">
        <v>45775</v>
      </c>
      <c r="B15" s="8">
        <f>EXP(情绪1!B15)*关注度!B15*$S$2+(1-$S$2)*B14</f>
        <v>0.180565346904796</v>
      </c>
      <c r="C15" s="8">
        <f>EXP(情绪1!C15)*关注度!C15*$S$2+(1-$S$2)*C14</f>
        <v>0.399137654442776</v>
      </c>
      <c r="D15" s="8">
        <f>EXP(情绪1!D15)*关注度!D15*$S$2+(1-$S$2)*D14</f>
        <v>0.596587522039356</v>
      </c>
      <c r="E15" s="8">
        <f>EXP(情绪1!E15)*关注度!E15*$S$2+(1-$S$2)*E14</f>
        <v>1.14878314103005</v>
      </c>
      <c r="F15" s="8">
        <f>EXP(情绪1!F15)*关注度!F15*$S$2+(1-$S$2)*F14</f>
        <v>0.169830709345536</v>
      </c>
      <c r="G15" s="8">
        <f>EXP(情绪1!G15)*关注度!G15*$S$2+(1-$S$2)*G14</f>
        <v>0.147726965972961</v>
      </c>
      <c r="H15" s="8">
        <f>EXP(情绪1!H15)*关注度!H15*$S$2+(1-$S$2)*H14</f>
        <v>0.281850560455615</v>
      </c>
      <c r="I15" s="8">
        <f>EXP(情绪1!I15)*关注度!I15*$S$2+(1-$S$2)*I14</f>
        <v>0.18998476178317</v>
      </c>
      <c r="J15" s="8">
        <f>EXP(情绪1!J15)*关注度!J15*$S$2+(1-$S$2)*J14</f>
        <v>0.167631575929962</v>
      </c>
      <c r="K15">
        <v>1.05922861359669</v>
      </c>
      <c r="L15">
        <v>0.999448494205006</v>
      </c>
      <c r="M15">
        <v>1.07888678822644</v>
      </c>
      <c r="N15">
        <v>0.99672899109965</v>
      </c>
      <c r="O15">
        <v>1.02433803435529</v>
      </c>
      <c r="P15">
        <v>1.03970360982157</v>
      </c>
    </row>
    <row r="16" spans="1:16">
      <c r="A16" s="13">
        <v>45776</v>
      </c>
      <c r="B16" s="8">
        <f>EXP(情绪1!B16)*关注度!B16*$S$2+(1-$S$2)*B15</f>
        <v>0.167424744709819</v>
      </c>
      <c r="C16" s="8">
        <f>EXP(情绪1!C16)*关注度!C16*$S$2+(1-$S$2)*C15</f>
        <v>0.380039822113214</v>
      </c>
      <c r="D16" s="8">
        <f>EXP(情绪1!D16)*关注度!D16*$S$2+(1-$S$2)*D15</f>
        <v>0.581129116786073</v>
      </c>
      <c r="E16" s="8">
        <f>EXP(情绪1!E16)*关注度!E16*$S$2+(1-$S$2)*E15</f>
        <v>1.03456817180515</v>
      </c>
      <c r="F16" s="8">
        <f>EXP(情绪1!F16)*关注度!F16*$S$2+(1-$S$2)*F15</f>
        <v>0.244530218013756</v>
      </c>
      <c r="G16" s="8">
        <f>EXP(情绪1!G16)*关注度!G16*$S$2+(1-$S$2)*G15</f>
        <v>0.186324689481521</v>
      </c>
      <c r="H16" s="8">
        <f>EXP(情绪1!H16)*关注度!H16*$S$2+(1-$S$2)*H15</f>
        <v>0.268308842521945</v>
      </c>
      <c r="I16" s="8">
        <f>EXP(情绪1!I16)*关注度!I16*$S$2+(1-$S$2)*I15</f>
        <v>0.272232280544148</v>
      </c>
      <c r="J16" s="8">
        <f>EXP(情绪1!J16)*关注度!J16*$S$2+(1-$S$2)*J15</f>
        <v>0.0908852626806769</v>
      </c>
      <c r="K16">
        <v>1.05997325131205</v>
      </c>
      <c r="L16">
        <v>1.00202007518059</v>
      </c>
      <c r="M16">
        <v>1.085689333417</v>
      </c>
      <c r="N16">
        <v>0.988259612428161</v>
      </c>
      <c r="O16">
        <v>1.00374659451578</v>
      </c>
      <c r="P16">
        <v>1.04034755856994</v>
      </c>
    </row>
    <row r="17" spans="1:16">
      <c r="A17" s="13">
        <v>45777</v>
      </c>
      <c r="B17" s="8">
        <f>EXP(情绪1!B17)*关注度!B17*$S$2+(1-$S$2)*B16</f>
        <v>0.210355014557691</v>
      </c>
      <c r="C17" s="8">
        <f>EXP(情绪1!C17)*关注度!C17*$S$2+(1-$S$2)*C16</f>
        <v>0.434954192618126</v>
      </c>
      <c r="D17" s="8">
        <f>EXP(情绪1!D17)*关注度!D17*$S$2+(1-$S$2)*D16</f>
        <v>0.575628356096213</v>
      </c>
      <c r="E17" s="8">
        <f>EXP(情绪1!E17)*关注度!E17*$S$2+(1-$S$2)*E16</f>
        <v>0.896885925753703</v>
      </c>
      <c r="F17" s="8">
        <f>EXP(情绪1!F17)*关注度!F17*$S$2+(1-$S$2)*F16</f>
        <v>0.215957175208098</v>
      </c>
      <c r="G17" s="8">
        <f>EXP(情绪1!G17)*关注度!G17*$S$2+(1-$S$2)*G16</f>
        <v>0.127137586308705</v>
      </c>
      <c r="H17" s="8">
        <f>EXP(情绪1!H17)*关注度!H17*$S$2+(1-$S$2)*H16</f>
        <v>0.251950957647837</v>
      </c>
      <c r="I17" s="8">
        <f>EXP(情绪1!I17)*关注度!I17*$S$2+(1-$S$2)*I16</f>
        <v>0.370134919056502</v>
      </c>
      <c r="J17" s="8">
        <f>EXP(情绪1!J17)*关注度!J17*$S$2+(1-$S$2)*J16</f>
        <v>0.261216859575307</v>
      </c>
      <c r="K17">
        <v>1.05969606830683</v>
      </c>
      <c r="L17">
        <v>1.0009178530979</v>
      </c>
      <c r="M17">
        <v>1.07968868070088</v>
      </c>
      <c r="N17">
        <v>0.983835271981022</v>
      </c>
      <c r="O17">
        <v>1.01205929960141</v>
      </c>
      <c r="P17">
        <v>1.03608224385664</v>
      </c>
    </row>
    <row r="18" spans="1:16">
      <c r="A18" s="13">
        <v>45783</v>
      </c>
      <c r="B18" s="8">
        <f>EXP(情绪1!B18)*关注度!B18*$S$2+(1-$S$2)*B17</f>
        <v>0.174826821009544</v>
      </c>
      <c r="C18" s="8">
        <f>EXP(情绪1!C18)*关注度!C18*$S$2+(1-$S$2)*C17</f>
        <v>0.496531084357686</v>
      </c>
      <c r="D18" s="8">
        <f>EXP(情绪1!D18)*关注度!D18*$S$2+(1-$S$2)*D17</f>
        <v>0.496218636553561</v>
      </c>
      <c r="E18" s="8">
        <f>EXP(情绪1!E18)*关注度!E18*$S$2+(1-$S$2)*E17</f>
        <v>0.715220919248005</v>
      </c>
      <c r="F18" s="8">
        <f>EXP(情绪1!F18)*关注度!F18*$S$2+(1-$S$2)*F17</f>
        <v>0.271042660167584</v>
      </c>
      <c r="G18" s="8">
        <f>EXP(情绪1!G18)*关注度!G18*$S$2+(1-$S$2)*G17</f>
        <v>0.112730306756379</v>
      </c>
      <c r="H18" s="8">
        <f>EXP(情绪1!H18)*关注度!H18*$S$2+(1-$S$2)*H17</f>
        <v>0.346848923092998</v>
      </c>
      <c r="I18" s="8">
        <f>EXP(情绪1!I18)*关注度!I18*$S$2+(1-$S$2)*I17</f>
        <v>0.307222916206021</v>
      </c>
      <c r="J18" s="8">
        <f>EXP(情绪1!J18)*关注度!J18*$S$2+(1-$S$2)*J17</f>
        <v>0.170653870058179</v>
      </c>
      <c r="K18">
        <v>1.07887391790301</v>
      </c>
      <c r="L18">
        <v>1.00133123217123</v>
      </c>
      <c r="M18">
        <v>1.09587085490482</v>
      </c>
      <c r="N18">
        <v>0.97397696609806</v>
      </c>
      <c r="O18">
        <v>1.00300514891146</v>
      </c>
      <c r="P18">
        <v>1.03851113560525</v>
      </c>
    </row>
    <row r="19" spans="1:16">
      <c r="A19" s="13">
        <v>45784</v>
      </c>
      <c r="B19" s="8">
        <f>EXP(情绪1!B19)*关注度!B19*$S$2+(1-$S$2)*B18</f>
        <v>0.340920690011053</v>
      </c>
      <c r="C19" s="8">
        <f>EXP(情绪1!C19)*关注度!C19*$S$2+(1-$S$2)*C18</f>
        <v>0.503197644677176</v>
      </c>
      <c r="D19" s="8">
        <f>EXP(情绪1!D19)*关注度!D19*$S$2+(1-$S$2)*D18</f>
        <v>0.552384489974446</v>
      </c>
      <c r="E19" s="8">
        <f>EXP(情绪1!E19)*关注度!E19*$S$2+(1-$S$2)*E18</f>
        <v>1.05223660929392</v>
      </c>
      <c r="F19" s="8">
        <f>EXP(情绪1!F19)*关注度!F19*$S$2+(1-$S$2)*F18</f>
        <v>0.175232088178441</v>
      </c>
      <c r="G19" s="8">
        <f>EXP(情绪1!G19)*关注度!G19*$S$2+(1-$S$2)*G18</f>
        <v>0.105096592162634</v>
      </c>
      <c r="H19" s="8">
        <f>EXP(情绪1!H19)*关注度!H19*$S$2+(1-$S$2)*H18</f>
        <v>0.179736851283081</v>
      </c>
      <c r="I19" s="8">
        <f>EXP(情绪1!I19)*关注度!I19*$S$2+(1-$S$2)*I18</f>
        <v>0.200388579083472</v>
      </c>
      <c r="J19" s="8">
        <f>EXP(情绪1!J19)*关注度!J19*$S$2+(1-$S$2)*J18</f>
        <v>0.16520648516114</v>
      </c>
      <c r="K19">
        <v>1.08139416737523</v>
      </c>
      <c r="L19">
        <v>0.999540851928104</v>
      </c>
      <c r="M19">
        <v>1.10497540037743</v>
      </c>
      <c r="N19">
        <v>0.976582070081099</v>
      </c>
      <c r="O19">
        <v>1.01518368156177</v>
      </c>
      <c r="P19">
        <v>1.03694484064839</v>
      </c>
    </row>
    <row r="20" spans="1:16">
      <c r="A20" s="13">
        <v>45785</v>
      </c>
      <c r="B20" s="8">
        <f>EXP(情绪1!B20)*关注度!B20*$S$2+(1-$S$2)*B19</f>
        <v>0.469112941510377</v>
      </c>
      <c r="C20" s="8">
        <f>EXP(情绪1!C20)*关注度!C20*$S$2+(1-$S$2)*C19</f>
        <v>0.588749181436079</v>
      </c>
      <c r="D20" s="8">
        <f>EXP(情绪1!D20)*关注度!D20*$S$2+(1-$S$2)*D19</f>
        <v>0.536436911691828</v>
      </c>
      <c r="E20" s="8">
        <f>EXP(情绪1!E20)*关注度!E20*$S$2+(1-$S$2)*E19</f>
        <v>0.861059788325759</v>
      </c>
      <c r="F20" s="8">
        <f>EXP(情绪1!F20)*关注度!F20*$S$2+(1-$S$2)*F19</f>
        <v>0.210599990327287</v>
      </c>
      <c r="G20" s="8">
        <f>EXP(情绪1!G20)*关注度!G20*$S$2+(1-$S$2)*G19</f>
        <v>0.104478973347149</v>
      </c>
      <c r="H20" s="8">
        <f>EXP(情绪1!H20)*关注度!H20*$S$2+(1-$S$2)*H19</f>
        <v>0.110854138436849</v>
      </c>
      <c r="I20" s="8">
        <f>EXP(情绪1!I20)*关注度!I20*$S$2+(1-$S$2)*I19</f>
        <v>0.20934119166135</v>
      </c>
      <c r="J20" s="8">
        <f>EXP(情绪1!J20)*关注度!J20*$S$2+(1-$S$2)*J19</f>
        <v>0.160120143359391</v>
      </c>
      <c r="K20">
        <v>1.08965169323731</v>
      </c>
      <c r="L20">
        <v>1.00146896623147</v>
      </c>
      <c r="M20">
        <v>1.08639429758104</v>
      </c>
      <c r="N20">
        <v>0.960571930888757</v>
      </c>
      <c r="O20">
        <v>1.01160005372553</v>
      </c>
      <c r="P20">
        <v>1.03349080849254</v>
      </c>
    </row>
    <row r="21" spans="1:16">
      <c r="A21" s="13">
        <v>45786</v>
      </c>
      <c r="B21" s="8">
        <f>EXP(情绪1!B21)*关注度!B21*$S$2+(1-$S$2)*B20</f>
        <v>0.338220318098601</v>
      </c>
      <c r="C21" s="8">
        <f>EXP(情绪1!C21)*关注度!C21*$S$2+(1-$S$2)*C20</f>
        <v>0.528973292524954</v>
      </c>
      <c r="D21" s="8">
        <f>EXP(情绪1!D21)*关注度!D21*$S$2+(1-$S$2)*D20</f>
        <v>0.538739421076849</v>
      </c>
      <c r="E21" s="8">
        <f>EXP(情绪1!E21)*关注度!E21*$S$2+(1-$S$2)*E20</f>
        <v>0.969517315252488</v>
      </c>
      <c r="F21" s="8">
        <f>EXP(情绪1!F21)*关注度!F21*$S$2+(1-$S$2)*F20</f>
        <v>0.180663988760937</v>
      </c>
      <c r="G21" s="8">
        <f>EXP(情绪1!G21)*关注度!G21*$S$2+(1-$S$2)*G20</f>
        <v>0.114185670717473</v>
      </c>
      <c r="H21" s="8">
        <f>EXP(情绪1!H21)*关注度!H21*$S$2+(1-$S$2)*H20</f>
        <v>0.185237016010514</v>
      </c>
      <c r="I21" s="8">
        <f>EXP(情绪1!I21)*关注度!I21*$S$2+(1-$S$2)*I20</f>
        <v>0.173779009864071</v>
      </c>
      <c r="J21" s="8">
        <f>EXP(情绪1!J21)*关注度!J21*$S$2+(1-$S$2)*J20</f>
        <v>0.164868496003905</v>
      </c>
      <c r="K21">
        <v>1.08328158943864</v>
      </c>
      <c r="L21">
        <v>1.00146896623147</v>
      </c>
      <c r="M21">
        <v>1.08706538398014</v>
      </c>
      <c r="N21">
        <v>0.950845228505746</v>
      </c>
      <c r="O21">
        <v>1.02282173109831</v>
      </c>
      <c r="P21">
        <v>1.03433090216604</v>
      </c>
    </row>
    <row r="22" spans="1:16">
      <c r="A22" s="13">
        <v>45789</v>
      </c>
      <c r="B22" s="8">
        <f>EXP(情绪1!B22)*关注度!B22*$S$2+(1-$S$2)*B21</f>
        <v>0.351407671196963</v>
      </c>
      <c r="C22" s="8">
        <f>EXP(情绪1!C22)*关注度!C22*$S$2+(1-$S$2)*C21</f>
        <v>0.548343954598969</v>
      </c>
      <c r="D22" s="8">
        <f>EXP(情绪1!D22)*关注度!D22*$S$2+(1-$S$2)*D21</f>
        <v>0.56328424769085</v>
      </c>
      <c r="E22" s="8">
        <f>EXP(情绪1!E22)*关注度!E22*$S$2+(1-$S$2)*E21</f>
        <v>0.883869653334583</v>
      </c>
      <c r="F22" s="8">
        <f>EXP(情绪1!F22)*关注度!F22*$S$2+(1-$S$2)*F21</f>
        <v>0.241521278847682</v>
      </c>
      <c r="G22" s="8">
        <f>EXP(情绪1!G22)*关注度!G22*$S$2+(1-$S$2)*G21</f>
        <v>0.0980789729405332</v>
      </c>
      <c r="H22" s="8">
        <f>EXP(情绪1!H22)*关注度!H22*$S$2+(1-$S$2)*H21</f>
        <v>0.246553837469138</v>
      </c>
      <c r="I22" s="8">
        <f>EXP(情绪1!I22)*关注度!I22*$S$2+(1-$S$2)*I21</f>
        <v>0.1047707431795</v>
      </c>
      <c r="J22" s="8">
        <f>EXP(情绪1!J22)*关注度!J22*$S$2+(1-$S$2)*J21</f>
        <v>0.160497107828874</v>
      </c>
      <c r="K22">
        <v>1.0976361537803</v>
      </c>
      <c r="L22">
        <v>0.996601827055588</v>
      </c>
      <c r="M22">
        <v>1.07395089891409</v>
      </c>
      <c r="N22">
        <v>0.971103054559918</v>
      </c>
      <c r="O22">
        <v>1.03542304211177</v>
      </c>
      <c r="P22">
        <v>1.04693501857506</v>
      </c>
    </row>
    <row r="23" spans="1:16">
      <c r="A23" s="13">
        <v>45790</v>
      </c>
      <c r="B23" s="8">
        <f>EXP(情绪1!B23)*关注度!B23*$S$2+(1-$S$2)*B22</f>
        <v>0.273534957050146</v>
      </c>
      <c r="C23" s="8">
        <f>EXP(情绪1!C23)*关注度!C23*$S$2+(1-$S$2)*C22</f>
        <v>0.507014902745251</v>
      </c>
      <c r="D23" s="8">
        <f>EXP(情绪1!D23)*关注度!D23*$S$2+(1-$S$2)*D22</f>
        <v>0.745446744815588</v>
      </c>
      <c r="E23" s="8">
        <f>EXP(情绪1!E23)*关注度!E23*$S$2+(1-$S$2)*E22</f>
        <v>0.953707563480816</v>
      </c>
      <c r="F23" s="8">
        <f>EXP(情绪1!F23)*关注度!F23*$S$2+(1-$S$2)*F22</f>
        <v>0.247771391507304</v>
      </c>
      <c r="G23" s="8">
        <f>EXP(情绪1!G23)*关注度!G23*$S$2+(1-$S$2)*G22</f>
        <v>0.0770678528602939</v>
      </c>
      <c r="H23" s="8">
        <f>EXP(情绪1!H23)*关注度!H23*$S$2+(1-$S$2)*H22</f>
        <v>0.165968189566877</v>
      </c>
      <c r="I23" s="8">
        <f>EXP(情绪1!I23)*关注度!I23*$S$2+(1-$S$2)*I22</f>
        <v>0.213248502206648</v>
      </c>
      <c r="J23" s="8">
        <f>EXP(情绪1!J23)*关注度!J23*$S$2+(1-$S$2)*J22</f>
        <v>0.109105173034365</v>
      </c>
      <c r="K23">
        <v>1.09412865745089</v>
      </c>
      <c r="L23">
        <v>0.998301033170718</v>
      </c>
      <c r="M23">
        <v>1.06895055023627</v>
      </c>
      <c r="N23">
        <v>0.960957679722208</v>
      </c>
      <c r="O23">
        <v>1.04090807763913</v>
      </c>
      <c r="P23">
        <v>1.04583183383181</v>
      </c>
    </row>
    <row r="24" spans="1:16">
      <c r="A24" s="13">
        <v>45791</v>
      </c>
      <c r="B24" s="8">
        <f>EXP(情绪1!B24)*关注度!B24*$S$2+(1-$S$2)*B23</f>
        <v>0.273689046984006</v>
      </c>
      <c r="C24" s="8">
        <f>EXP(情绪1!C24)*关注度!C24*$S$2+(1-$S$2)*C23</f>
        <v>0.646693331773203</v>
      </c>
      <c r="D24" s="8">
        <f>EXP(情绪1!D24)*关注度!D24*$S$2+(1-$S$2)*D23</f>
        <v>0.657353282801033</v>
      </c>
      <c r="E24" s="8">
        <f>EXP(情绪1!E24)*关注度!E24*$S$2+(1-$S$2)*E23</f>
        <v>0.797550768876417</v>
      </c>
      <c r="F24" s="8">
        <f>EXP(情绪1!F24)*关注度!F24*$S$2+(1-$S$2)*F23</f>
        <v>0.231012813057897</v>
      </c>
      <c r="G24" s="8">
        <f>EXP(情绪1!G24)*关注度!G24*$S$2+(1-$S$2)*G23</f>
        <v>0.063772151019216</v>
      </c>
      <c r="H24" s="8">
        <f>EXP(情绪1!H24)*关注度!H24*$S$2+(1-$S$2)*H23</f>
        <v>0.155534097863723</v>
      </c>
      <c r="I24" s="8">
        <f>EXP(情绪1!I24)*关注度!I24*$S$2+(1-$S$2)*I23</f>
        <v>0.162697906874828</v>
      </c>
      <c r="J24" s="8">
        <f>EXP(情绪1!J24)*关注度!J24*$S$2+(1-$S$2)*J23</f>
        <v>0.24690963271806</v>
      </c>
      <c r="K24">
        <v>1.10632053308087</v>
      </c>
      <c r="L24">
        <v>0.996647846659787</v>
      </c>
      <c r="M24">
        <v>1.06218908311444</v>
      </c>
      <c r="N24">
        <v>0.984888198370599</v>
      </c>
      <c r="O24">
        <v>1.06216835657062</v>
      </c>
      <c r="P24">
        <v>1.05822059667728</v>
      </c>
    </row>
    <row r="25" spans="1:16">
      <c r="A25" s="13">
        <v>45792</v>
      </c>
      <c r="B25" s="8">
        <f>EXP(情绪1!B25)*关注度!B25*$S$2+(1-$S$2)*B24</f>
        <v>0.192352883293013</v>
      </c>
      <c r="C25" s="8">
        <f>EXP(情绪1!C25)*关注度!C25*$S$2+(1-$S$2)*C24</f>
        <v>0.690250891365567</v>
      </c>
      <c r="D25" s="8">
        <f>EXP(情绪1!D25)*关注度!D25*$S$2+(1-$S$2)*D24</f>
        <v>0.660233331840104</v>
      </c>
      <c r="E25" s="8">
        <f>EXP(情绪1!E25)*关注度!E25*$S$2+(1-$S$2)*E24</f>
        <v>0.841406264770951</v>
      </c>
      <c r="F25" s="8">
        <f>EXP(情绪1!F25)*关注度!F25*$S$2+(1-$S$2)*F24</f>
        <v>0.165003810404252</v>
      </c>
      <c r="G25" s="8">
        <f>EXP(情绪1!G25)*关注度!G25*$S$2+(1-$S$2)*G24</f>
        <v>0.0555733835636032</v>
      </c>
      <c r="H25" s="8">
        <f>EXP(情绪1!H25)*关注度!H25*$S$2+(1-$S$2)*H24</f>
        <v>0.157275702057327</v>
      </c>
      <c r="I25" s="8">
        <f>EXP(情绪1!I25)*关注度!I25*$S$2+(1-$S$2)*I24</f>
        <v>0.259610754917883</v>
      </c>
      <c r="J25" s="8">
        <f>EXP(情绪1!J25)*关注度!J25*$S$2+(1-$S$2)*J24</f>
        <v>0.233459026436787</v>
      </c>
      <c r="K25">
        <v>1.09416041094151</v>
      </c>
      <c r="L25">
        <v>0.996831229863573</v>
      </c>
      <c r="M25">
        <v>1.03352145376121</v>
      </c>
      <c r="N25">
        <v>0.979396597691056</v>
      </c>
      <c r="O25">
        <v>1.04961530254145</v>
      </c>
      <c r="P25">
        <v>1.04744840201746</v>
      </c>
    </row>
    <row r="26" spans="1:16">
      <c r="A26" s="13">
        <v>45793</v>
      </c>
      <c r="B26" s="8">
        <f>EXP(情绪1!B26)*关注度!B26*$S$2+(1-$S$2)*B25</f>
        <v>0.241805186367111</v>
      </c>
      <c r="C26" s="8">
        <f>EXP(情绪1!C26)*关注度!C26*$S$2+(1-$S$2)*C25</f>
        <v>0.599676628364144</v>
      </c>
      <c r="D26" s="8">
        <f>EXP(情绪1!D26)*关注度!D26*$S$2+(1-$S$2)*D25</f>
        <v>0.616428585046598</v>
      </c>
      <c r="E26" s="8">
        <f>EXP(情绪1!E26)*关注度!E26*$S$2+(1-$S$2)*E25</f>
        <v>0.821215517090017</v>
      </c>
      <c r="F26" s="8">
        <f>EXP(情绪1!F26)*关注度!F26*$S$2+(1-$S$2)*F25</f>
        <v>0.182890198969236</v>
      </c>
      <c r="G26" s="8">
        <f>EXP(情绪1!G26)*关注度!G26*$S$2+(1-$S$2)*G25</f>
        <v>0.117534553807023</v>
      </c>
      <c r="H26" s="8">
        <f>EXP(情绪1!H26)*关注度!H26*$S$2+(1-$S$2)*H25</f>
        <v>0.162680576996816</v>
      </c>
      <c r="I26" s="8">
        <f>EXP(情绪1!I26)*关注度!I26*$S$2+(1-$S$2)*I25</f>
        <v>0.291682973337078</v>
      </c>
      <c r="J26" s="8">
        <f>EXP(情绪1!J26)*关注度!J26*$S$2+(1-$S$2)*J25</f>
        <v>0.190980032199821</v>
      </c>
      <c r="K26">
        <v>1.08831212354502</v>
      </c>
      <c r="L26">
        <v>0.996142419483737</v>
      </c>
      <c r="M26">
        <v>1.04885140876927</v>
      </c>
      <c r="N26">
        <v>0.960832999989017</v>
      </c>
      <c r="O26">
        <v>1.03912522049095</v>
      </c>
      <c r="P26">
        <v>1.04904496476975</v>
      </c>
    </row>
    <row r="27" spans="1:16">
      <c r="A27" s="13">
        <v>45796</v>
      </c>
      <c r="B27" s="8">
        <f>EXP(情绪1!B27)*关注度!B27*$S$2+(1-$S$2)*B26</f>
        <v>0.282444543113694</v>
      </c>
      <c r="C27" s="8">
        <f>EXP(情绪1!C27)*关注度!C27*$S$2+(1-$S$2)*C26</f>
        <v>0.504054733103901</v>
      </c>
      <c r="D27" s="8">
        <f>EXP(情绪1!D27)*关注度!D27*$S$2+(1-$S$2)*D26</f>
        <v>0.643649957575529</v>
      </c>
      <c r="E27" s="8">
        <f>EXP(情绪1!E27)*关注度!E27*$S$2+(1-$S$2)*E26</f>
        <v>0.845121614100505</v>
      </c>
      <c r="F27" s="8">
        <f>EXP(情绪1!F27)*关注度!F27*$S$2+(1-$S$2)*F26</f>
        <v>0.236753480825457</v>
      </c>
      <c r="G27" s="8">
        <f>EXP(情绪1!G27)*关注度!G27*$S$2+(1-$S$2)*G26</f>
        <v>0.186783122727638</v>
      </c>
      <c r="H27" s="8">
        <f>EXP(情绪1!H27)*关注度!H27*$S$2+(1-$S$2)*H26</f>
        <v>0.23463120680604</v>
      </c>
      <c r="I27" s="8">
        <f>EXP(情绪1!I27)*关注度!I27*$S$2+(1-$S$2)*I26</f>
        <v>0.229531876056458</v>
      </c>
      <c r="J27" s="8">
        <f>EXP(情绪1!J27)*关注度!J27*$S$2+(1-$S$2)*J26</f>
        <v>0.129683443515909</v>
      </c>
      <c r="K27">
        <v>1.08997531952599</v>
      </c>
      <c r="L27">
        <v>0.997290260582884</v>
      </c>
      <c r="M27">
        <v>1.0540638335087</v>
      </c>
      <c r="N27">
        <v>0.953336419996941</v>
      </c>
      <c r="O27">
        <v>1.03215248240182</v>
      </c>
      <c r="P27">
        <v>1.04603493426804</v>
      </c>
    </row>
    <row r="28" spans="1:16">
      <c r="A28" s="13">
        <v>45797</v>
      </c>
      <c r="B28" s="8">
        <f>EXP(情绪1!B28)*关注度!B28*$S$2+(1-$S$2)*B27</f>
        <v>0.345217548865309</v>
      </c>
      <c r="C28" s="8">
        <f>EXP(情绪1!C28)*关注度!C28*$S$2+(1-$S$2)*C27</f>
        <v>0.449428724110028</v>
      </c>
      <c r="D28" s="8">
        <f>EXP(情绪1!D28)*关注度!D28*$S$2+(1-$S$2)*D27</f>
        <v>0.667025384702787</v>
      </c>
      <c r="E28" s="8">
        <f>EXP(情绪1!E28)*关注度!E28*$S$2+(1-$S$2)*E27</f>
        <v>0.953129814145525</v>
      </c>
      <c r="F28" s="8">
        <f>EXP(情绪1!F28)*关注度!F28*$S$2+(1-$S$2)*F27</f>
        <v>0.191835000608665</v>
      </c>
      <c r="G28" s="8">
        <f>EXP(情绪1!G28)*关注度!G28*$S$2+(1-$S$2)*G27</f>
        <v>0.174972164137752</v>
      </c>
      <c r="H28" s="8">
        <f>EXP(情绪1!H28)*关注度!H28*$S$2+(1-$S$2)*H27</f>
        <v>0.211891691544858</v>
      </c>
      <c r="I28" s="8">
        <f>EXP(情绪1!I28)*关注度!I28*$S$2+(1-$S$2)*I27</f>
        <v>0.134581285166697</v>
      </c>
      <c r="J28" s="8">
        <f>EXP(情绪1!J28)*关注度!J28*$S$2+(1-$S$2)*J27</f>
        <v>0.143635973879764</v>
      </c>
      <c r="K28">
        <v>1.09581758723865</v>
      </c>
      <c r="L28">
        <v>0.997382011286858</v>
      </c>
      <c r="M28">
        <v>1.0503420268702</v>
      </c>
      <c r="N28">
        <v>0.949550286351725</v>
      </c>
      <c r="O28">
        <v>1.02949357813141</v>
      </c>
      <c r="P28">
        <v>1.04311523737537</v>
      </c>
    </row>
    <row r="29" spans="1:16">
      <c r="A29" s="13">
        <v>45798</v>
      </c>
      <c r="B29" s="8">
        <f>EXP(情绪1!B29)*关注度!B29*$S$2+(1-$S$2)*B28</f>
        <v>0.324994094508751</v>
      </c>
      <c r="C29" s="8">
        <f>EXP(情绪1!C29)*关注度!C29*$S$2+(1-$S$2)*C28</f>
        <v>0.416740346039296</v>
      </c>
      <c r="D29" s="8">
        <f>EXP(情绪1!D29)*关注度!D29*$S$2+(1-$S$2)*D28</f>
        <v>0.840157855510175</v>
      </c>
      <c r="E29" s="8">
        <f>EXP(情绪1!E29)*关注度!E29*$S$2+(1-$S$2)*E28</f>
        <v>0.835190314770955</v>
      </c>
      <c r="F29" s="8">
        <f>EXP(情绪1!F29)*关注度!F29*$S$2+(1-$S$2)*F28</f>
        <v>0.168394520991202</v>
      </c>
      <c r="G29" s="8">
        <f>EXP(情绪1!G29)*关注度!G29*$S$2+(1-$S$2)*G28</f>
        <v>0.153353642632534</v>
      </c>
      <c r="H29" s="8">
        <f>EXP(情绪1!H29)*关注度!H29*$S$2+(1-$S$2)*H28</f>
        <v>0.178827421632007</v>
      </c>
      <c r="I29" s="8">
        <f>EXP(情绪1!I29)*关注度!I29*$S$2+(1-$S$2)*I28</f>
        <v>0.149551633982415</v>
      </c>
      <c r="J29" s="8">
        <f>EXP(情绪1!J29)*关注度!J29*$S$2+(1-$S$2)*J28</f>
        <v>0.223427652739047</v>
      </c>
      <c r="K29">
        <v>1.09852260373036</v>
      </c>
      <c r="L29">
        <v>0.997336192561605</v>
      </c>
      <c r="M29">
        <v>1.0818748924308</v>
      </c>
      <c r="N29">
        <v>0.953433628538466</v>
      </c>
      <c r="O29">
        <v>1.03437295440477</v>
      </c>
      <c r="P29">
        <v>1.05089248943208</v>
      </c>
    </row>
    <row r="30" spans="1:10">
      <c r="A30"/>
      <c r="B30"/>
      <c r="C30"/>
      <c r="D30"/>
      <c r="E30"/>
      <c r="F30"/>
      <c r="G30"/>
      <c r="H30"/>
      <c r="I30"/>
      <c r="J30"/>
    </row>
    <row r="31" spans="1:10">
      <c r="A31"/>
      <c r="B31"/>
      <c r="C31"/>
      <c r="D31"/>
      <c r="E31"/>
      <c r="F31"/>
      <c r="G31"/>
      <c r="H31"/>
      <c r="I31"/>
      <c r="J31"/>
    </row>
    <row r="32" spans="1:10">
      <c r="A32"/>
      <c r="B32"/>
      <c r="C32"/>
      <c r="D32"/>
      <c r="E32"/>
      <c r="F32"/>
      <c r="G32"/>
      <c r="H32"/>
      <c r="I32"/>
      <c r="J32"/>
    </row>
    <row r="33" spans="1:10">
      <c r="A33"/>
      <c r="B33"/>
      <c r="C33"/>
      <c r="D33"/>
      <c r="E33"/>
      <c r="F33"/>
      <c r="G33"/>
      <c r="H33"/>
      <c r="I33"/>
      <c r="J33"/>
    </row>
    <row r="34" spans="1:10">
      <c r="A34"/>
      <c r="B34"/>
      <c r="C34"/>
      <c r="D34"/>
      <c r="E34"/>
      <c r="F34"/>
      <c r="G34"/>
      <c r="H34"/>
      <c r="I34"/>
      <c r="J34"/>
    </row>
    <row r="35" spans="1:10">
      <c r="A35"/>
      <c r="B35"/>
      <c r="C35"/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/>
      <c r="C41"/>
      <c r="D41"/>
      <c r="E41"/>
      <c r="F41"/>
      <c r="G41"/>
      <c r="H41"/>
      <c r="I41"/>
      <c r="J41"/>
    </row>
    <row r="42" spans="1:10">
      <c r="A42"/>
      <c r="B42"/>
      <c r="C42"/>
      <c r="D42"/>
      <c r="E42"/>
      <c r="F42"/>
      <c r="G42"/>
      <c r="H42"/>
      <c r="I42"/>
      <c r="J42"/>
    </row>
    <row r="43" spans="1:10">
      <c r="A43"/>
      <c r="B43"/>
      <c r="C43"/>
      <c r="D43"/>
      <c r="E43"/>
      <c r="F43"/>
      <c r="G43"/>
      <c r="H43"/>
      <c r="I43"/>
      <c r="J43"/>
    </row>
    <row r="44" spans="1:10">
      <c r="A44"/>
      <c r="B44"/>
      <c r="C44"/>
      <c r="D44"/>
      <c r="E44"/>
      <c r="F44"/>
      <c r="G44"/>
      <c r="H44"/>
      <c r="I44"/>
      <c r="J44"/>
    </row>
    <row r="45" spans="1:10">
      <c r="A45"/>
      <c r="B45"/>
      <c r="C45"/>
      <c r="D45"/>
      <c r="E45"/>
      <c r="F45"/>
      <c r="G45"/>
      <c r="H45"/>
      <c r="I45"/>
      <c r="J45"/>
    </row>
    <row r="46" spans="1:10">
      <c r="A46"/>
      <c r="B46"/>
      <c r="C46"/>
      <c r="D46"/>
      <c r="E46"/>
      <c r="F46"/>
      <c r="G46"/>
      <c r="H46"/>
      <c r="I46"/>
      <c r="J46"/>
    </row>
    <row r="47" spans="1:10">
      <c r="A47"/>
      <c r="B47"/>
      <c r="C47"/>
      <c r="D47"/>
      <c r="E47"/>
      <c r="F47"/>
      <c r="G47"/>
      <c r="H47"/>
      <c r="I47"/>
      <c r="J47"/>
    </row>
    <row r="48" spans="1:10">
      <c r="A48"/>
      <c r="B48"/>
      <c r="C48"/>
      <c r="D48"/>
      <c r="E48"/>
      <c r="F48"/>
      <c r="G48"/>
      <c r="H48"/>
      <c r="I48"/>
      <c r="J48"/>
    </row>
    <row r="49" spans="1:10">
      <c r="A49"/>
      <c r="B49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>
      <c r="A53"/>
      <c r="B53"/>
      <c r="C53"/>
      <c r="D53"/>
      <c r="E53"/>
      <c r="F53"/>
      <c r="G53"/>
      <c r="H53"/>
      <c r="I53"/>
      <c r="J53"/>
    </row>
    <row r="54" spans="1:10">
      <c r="A54"/>
      <c r="B54"/>
      <c r="C54"/>
      <c r="D54"/>
      <c r="E54"/>
      <c r="F54"/>
      <c r="G54"/>
      <c r="H54"/>
      <c r="I54"/>
      <c r="J54"/>
    </row>
    <row r="55" spans="1:10">
      <c r="A55"/>
      <c r="B55"/>
      <c r="C55"/>
      <c r="D55"/>
      <c r="E55"/>
      <c r="F55"/>
      <c r="G55"/>
      <c r="H55"/>
      <c r="I55"/>
      <c r="J55"/>
    </row>
    <row r="56" spans="1:10">
      <c r="A56"/>
      <c r="B56"/>
      <c r="C56"/>
      <c r="D56"/>
      <c r="E56"/>
      <c r="F56"/>
      <c r="G56"/>
      <c r="H56"/>
      <c r="I56"/>
      <c r="J56"/>
    </row>
    <row r="57" spans="1:10">
      <c r="A57"/>
      <c r="B57"/>
      <c r="C57"/>
      <c r="D57"/>
      <c r="E57"/>
      <c r="F57"/>
      <c r="G57"/>
      <c r="H57"/>
      <c r="I57"/>
      <c r="J57"/>
    </row>
    <row r="58" spans="1:10">
      <c r="A58"/>
      <c r="B58"/>
      <c r="C58"/>
      <c r="D58"/>
      <c r="E58"/>
      <c r="F58"/>
      <c r="G58"/>
      <c r="H58"/>
      <c r="I58"/>
      <c r="J58"/>
    </row>
    <row r="59" spans="1:10">
      <c r="A59"/>
      <c r="B59"/>
      <c r="C59"/>
      <c r="D59"/>
      <c r="E59"/>
      <c r="F59"/>
      <c r="G59"/>
      <c r="H59"/>
      <c r="I59"/>
      <c r="J59"/>
    </row>
    <row r="60" spans="1:10">
      <c r="A60"/>
      <c r="B60"/>
      <c r="C60"/>
      <c r="D60"/>
      <c r="E60"/>
      <c r="F60"/>
      <c r="G60"/>
      <c r="H60"/>
      <c r="I60"/>
      <c r="J60"/>
    </row>
    <row r="61" spans="1:10">
      <c r="A61"/>
      <c r="B61"/>
      <c r="C61"/>
      <c r="D61"/>
      <c r="E61"/>
      <c r="F61"/>
      <c r="G61"/>
      <c r="H61"/>
      <c r="I61"/>
      <c r="J61"/>
    </row>
    <row r="62" spans="1:10">
      <c r="A62"/>
      <c r="B62"/>
      <c r="C62"/>
      <c r="D62"/>
      <c r="E62"/>
      <c r="F62"/>
      <c r="G62"/>
      <c r="H62"/>
      <c r="I62"/>
      <c r="J62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/>
      <c r="C64"/>
      <c r="D64"/>
      <c r="E64"/>
      <c r="F64"/>
      <c r="G64"/>
      <c r="H64"/>
      <c r="I64"/>
      <c r="J64"/>
    </row>
    <row r="65" spans="1:10">
      <c r="A65"/>
      <c r="B65"/>
      <c r="C65"/>
      <c r="D65"/>
      <c r="E65"/>
      <c r="F65"/>
      <c r="G65"/>
      <c r="H65"/>
      <c r="I65"/>
      <c r="J65"/>
    </row>
    <row r="66" spans="1:10">
      <c r="A66"/>
      <c r="B66"/>
      <c r="C66"/>
      <c r="D66"/>
      <c r="E66"/>
      <c r="F66"/>
      <c r="G66"/>
      <c r="H66"/>
      <c r="I66"/>
      <c r="J66"/>
    </row>
    <row r="67" spans="1:10">
      <c r="A67"/>
      <c r="B67"/>
      <c r="C67"/>
      <c r="D67"/>
      <c r="E67"/>
      <c r="F67"/>
      <c r="G67"/>
      <c r="H67"/>
      <c r="I67"/>
      <c r="J6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zoomScale="82" zoomScaleNormal="82" workbookViewId="0">
      <selection activeCell="H41" sqref="H41"/>
    </sheetView>
  </sheetViews>
  <sheetFormatPr defaultColWidth="9.23076923076923" defaultRowHeight="16.8"/>
  <cols>
    <col min="1" max="1" width="10.9230769230769" customWidth="1"/>
    <col min="2" max="3" width="14.0769230769231"/>
    <col min="4" max="5" width="12.9230769230769"/>
    <col min="6" max="10" width="14.0769230769231"/>
    <col min="11" max="16" width="12.9230769230769"/>
  </cols>
  <sheetData>
    <row r="1" spans="1:1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</row>
    <row r="2" spans="1:19">
      <c r="A2" s="13">
        <v>45756</v>
      </c>
      <c r="B2" s="8">
        <f>情绪2!B2*EXP(关注度!B2)</f>
        <v>0.132486916574907</v>
      </c>
      <c r="C2" s="8">
        <f>情绪2!C2*EXP(关注度!C2)</f>
        <v>-0.626907188122846</v>
      </c>
      <c r="D2" s="8">
        <f>情绪2!D2*EXP(关注度!D2)</f>
        <v>1.03499101208002</v>
      </c>
      <c r="E2" s="8">
        <f>情绪2!E2*EXP(关注度!E2)</f>
        <v>0.276117296030542</v>
      </c>
      <c r="F2" s="8">
        <f>情绪2!F2*EXP(关注度!F2)</f>
        <v>-0.54141814264951</v>
      </c>
      <c r="G2" s="8">
        <f>情绪2!G2*EXP(关注度!G2)</f>
        <v>-0.0690204559128308</v>
      </c>
      <c r="H2" s="8">
        <f>情绪2!H2*EXP(关注度!H2)</f>
        <v>-1.10342303223425</v>
      </c>
      <c r="I2" s="8">
        <f>情绪2!I2*EXP(关注度!I2)</f>
        <v>-0.730165203758083</v>
      </c>
      <c r="J2" s="8">
        <f>情绪2!J2*EXP(关注度!J2)</f>
        <v>-0.481594079495029</v>
      </c>
      <c r="K2">
        <v>1.020927</v>
      </c>
      <c r="L2">
        <v>1.001331</v>
      </c>
      <c r="M2">
        <v>1.01150176503598</v>
      </c>
      <c r="N2">
        <v>0.99472203531029</v>
      </c>
      <c r="O2">
        <v>0.98923191967308</v>
      </c>
      <c r="P2">
        <v>0.979548259957872</v>
      </c>
      <c r="R2" s="14" t="s">
        <v>16</v>
      </c>
      <c r="S2" s="14">
        <v>0.7</v>
      </c>
    </row>
    <row r="3" spans="1:16">
      <c r="A3" s="13">
        <v>45757</v>
      </c>
      <c r="B3" s="8">
        <f>情绪2!B3*EXP(关注度!B3)*$S$2+(1-$S$2)*B2</f>
        <v>-0.00908662485154012</v>
      </c>
      <c r="C3" s="8">
        <f>情绪2!C3*EXP(关注度!C3)*$S$2+(1-$S$2)*C2</f>
        <v>-0.342128994346206</v>
      </c>
      <c r="D3" s="8">
        <f>情绪2!D3*EXP(关注度!D3)*$S$2+(1-$S$2)*D2</f>
        <v>1.02618530059025</v>
      </c>
      <c r="E3" s="8">
        <f>情绪2!E3*EXP(关注度!E3)*$S$2+(1-$S$2)*E2</f>
        <v>0.479702272488851</v>
      </c>
      <c r="F3" s="8">
        <f>情绪2!F3*EXP(关注度!F3)*$S$2+(1-$S$2)*F2</f>
        <v>-0.193336745102303</v>
      </c>
      <c r="G3" s="8">
        <f>情绪2!G3*EXP(关注度!G3)*$S$2+(1-$S$2)*G2</f>
        <v>-0.345941458002152</v>
      </c>
      <c r="H3" s="8">
        <f>情绪2!H3*EXP(关注度!H3)*$S$2+(1-$S$2)*H2</f>
        <v>-0.491809150036679</v>
      </c>
      <c r="I3" s="8">
        <f>情绪2!I3*EXP(关注度!I3)*$S$2+(1-$S$2)*I2</f>
        <v>-0.658255700057144</v>
      </c>
      <c r="J3" s="8">
        <f>情绪2!J3*EXP(关注度!J3)*$S$2+(1-$S$2)*J2</f>
        <v>-0.460604814709877</v>
      </c>
      <c r="K3">
        <v>1.040801385909</v>
      </c>
      <c r="L3">
        <v>1.001238877548</v>
      </c>
      <c r="M3">
        <v>1.03594304278654</v>
      </c>
      <c r="N3">
        <v>1.00782495513638</v>
      </c>
      <c r="O3">
        <v>1.01881715141054</v>
      </c>
      <c r="P3">
        <v>1.01464048511221</v>
      </c>
    </row>
    <row r="4" spans="1:16">
      <c r="A4" s="13">
        <v>45758</v>
      </c>
      <c r="B4" s="8">
        <f>情绪2!B4*EXP(关注度!B4)*$S$2+(1-$S$2)*B3</f>
        <v>-0.104169293405164</v>
      </c>
      <c r="C4" s="8">
        <f>情绪2!C4*EXP(关注度!C4)*$S$2+(1-$S$2)*C3</f>
        <v>-0.242369758193544</v>
      </c>
      <c r="D4" s="8">
        <f>情绪2!D4*EXP(关注度!D4)*$S$2+(1-$S$2)*D3</f>
        <v>0.987749402214174</v>
      </c>
      <c r="E4" s="8">
        <f>情绪2!E4*EXP(关注度!E4)*$S$2+(1-$S$2)*E3</f>
        <v>0.426385006704122</v>
      </c>
      <c r="F4" s="8">
        <f>情绪2!F4*EXP(关注度!F4)*$S$2+(1-$S$2)*F3</f>
        <v>0.0199448370393342</v>
      </c>
      <c r="G4" s="8">
        <f>情绪2!G4*EXP(关注度!G4)*$S$2+(1-$S$2)*G3</f>
        <v>-0.823162484426412</v>
      </c>
      <c r="H4" s="8">
        <f>情绪2!H4*EXP(关注度!H4)*$S$2+(1-$S$2)*H3</f>
        <v>-0.657608073127803</v>
      </c>
      <c r="I4" s="8">
        <f>情绪2!I4*EXP(关注度!I4)*$S$2+(1-$S$2)*I3</f>
        <v>-0.249718206311343</v>
      </c>
      <c r="J4" s="8">
        <f>情绪2!J4*EXP(关注度!J4)*$S$2+(1-$S$2)*J3</f>
        <v>-0.432996627424709</v>
      </c>
      <c r="K4">
        <v>1.04714923356166</v>
      </c>
      <c r="L4">
        <v>1.00045791122351</v>
      </c>
      <c r="M4">
        <v>1.0483291947698</v>
      </c>
      <c r="N4">
        <v>0.998210986141346</v>
      </c>
      <c r="O4">
        <v>1.01220737063192</v>
      </c>
      <c r="P4">
        <v>1.01300879014706</v>
      </c>
    </row>
    <row r="5" spans="1:16">
      <c r="A5" s="13">
        <v>45761</v>
      </c>
      <c r="B5" s="8">
        <f>情绪2!B5*EXP(关注度!B5)*$S$2+(1-$S$2)*B4</f>
        <v>-0.19994073015109</v>
      </c>
      <c r="C5" s="8">
        <f>情绪2!C5*EXP(关注度!C5)*$S$2+(1-$S$2)*C4</f>
        <v>-0.368118919031037</v>
      </c>
      <c r="D5" s="8">
        <f>情绪2!D5*EXP(关注度!D5)*$S$2+(1-$S$2)*D4</f>
        <v>0.975866099559151</v>
      </c>
      <c r="E5" s="8">
        <f>情绪2!E5*EXP(关注度!E5)*$S$2+(1-$S$2)*E4</f>
        <v>0.811824855578511</v>
      </c>
      <c r="F5" s="8">
        <f>情绪2!F5*EXP(关注度!F5)*$S$2+(1-$S$2)*F4</f>
        <v>0.0679416631490206</v>
      </c>
      <c r="G5" s="8">
        <f>情绪2!G5*EXP(关注度!G5)*$S$2+(1-$S$2)*G4</f>
        <v>-0.659636184082175</v>
      </c>
      <c r="H5" s="8">
        <f>情绪2!H5*EXP(关注度!H5)*$S$2+(1-$S$2)*H4</f>
        <v>-0.659867514089848</v>
      </c>
      <c r="I5" s="8">
        <f>情绪2!I5*EXP(关注度!I5)*$S$2+(1-$S$2)*I4</f>
        <v>-0.429720615066406</v>
      </c>
      <c r="J5" s="8">
        <f>情绪2!J5*EXP(关注度!J5)*$S$2+(1-$S$2)*J4</f>
        <v>-0.147192199373845</v>
      </c>
      <c r="K5">
        <v>1.05104672300898</v>
      </c>
      <c r="L5">
        <v>1.00128428945818</v>
      </c>
      <c r="M5">
        <v>1.05922619183345</v>
      </c>
      <c r="N5">
        <v>1.00371156164258</v>
      </c>
      <c r="O5">
        <v>1.00322239993321</v>
      </c>
      <c r="P5">
        <v>1.02545595334383</v>
      </c>
    </row>
    <row r="6" spans="1:16">
      <c r="A6" s="13">
        <v>45762</v>
      </c>
      <c r="B6" s="8">
        <f>情绪2!B6*EXP(关注度!B6)*$S$2+(1-$S$2)*B5</f>
        <v>-0.305456621492769</v>
      </c>
      <c r="C6" s="8">
        <f>情绪2!C6*EXP(关注度!C6)*$S$2+(1-$S$2)*C5</f>
        <v>-0.423199459337739</v>
      </c>
      <c r="D6" s="8">
        <f>情绪2!D6*EXP(关注度!D6)*$S$2+(1-$S$2)*D5</f>
        <v>1.13174843352477</v>
      </c>
      <c r="E6" s="8">
        <f>情绪2!E6*EXP(关注度!E6)*$S$2+(1-$S$2)*E5</f>
        <v>0.338534200985795</v>
      </c>
      <c r="F6" s="8">
        <f>情绪2!F6*EXP(关注度!F6)*$S$2+(1-$S$2)*F5</f>
        <v>-0.0751625115477084</v>
      </c>
      <c r="G6" s="8">
        <f>情绪2!G6*EXP(关注度!G6)*$S$2+(1-$S$2)*G5</f>
        <v>-0.555139039923159</v>
      </c>
      <c r="H6" s="8">
        <f>情绪2!H6*EXP(关注度!H6)*$S$2+(1-$S$2)*H5</f>
        <v>-0.400232999164808</v>
      </c>
      <c r="I6" s="8">
        <f>情绪2!I6*EXP(关注度!I6)*$S$2+(1-$S$2)*I5</f>
        <v>-0.466270726703634</v>
      </c>
      <c r="J6" s="8">
        <f>情绪2!J6*EXP(关注度!J6)*$S$2+(1-$S$2)*J5</f>
        <v>-0.402722155983357</v>
      </c>
      <c r="K6">
        <v>1.04996940011789</v>
      </c>
      <c r="L6">
        <v>1.00054934678972</v>
      </c>
      <c r="M6">
        <v>1.06261176233097</v>
      </c>
      <c r="N6">
        <v>1.00881258979862</v>
      </c>
      <c r="O6">
        <v>1.00073219381269</v>
      </c>
      <c r="P6">
        <v>1.0199718449576</v>
      </c>
    </row>
    <row r="7" spans="1:16">
      <c r="A7" s="13">
        <v>45763</v>
      </c>
      <c r="B7" s="8">
        <f>情绪2!B7*EXP(关注度!B7)*$S$2+(1-$S$2)*B6</f>
        <v>-0.377517661770364</v>
      </c>
      <c r="C7" s="8">
        <f>情绪2!C7*EXP(关注度!C7)*$S$2+(1-$S$2)*C6</f>
        <v>-0.369436071661032</v>
      </c>
      <c r="D7" s="8">
        <f>情绪2!D7*EXP(关注度!D7)*$S$2+(1-$S$2)*D6</f>
        <v>1.18898534926326</v>
      </c>
      <c r="E7" s="8">
        <f>情绪2!E7*EXP(关注度!E7)*$S$2+(1-$S$2)*E6</f>
        <v>0.473851689962239</v>
      </c>
      <c r="F7" s="8">
        <f>情绪2!F7*EXP(关注度!F7)*$S$2+(1-$S$2)*F6</f>
        <v>-0.127024052993726</v>
      </c>
      <c r="G7" s="8">
        <f>情绪2!G7*EXP(关注度!G7)*$S$2+(1-$S$2)*G6</f>
        <v>-0.929482042844476</v>
      </c>
      <c r="H7" s="8">
        <f>情绪2!H7*EXP(关注度!H7)*$S$2+(1-$S$2)*H6</f>
        <v>-0.51162302713894</v>
      </c>
      <c r="I7" s="8">
        <f>情绪2!I7*EXP(关注度!I7)*$S$2+(1-$S$2)*I6</f>
        <v>-0.272365781056212</v>
      </c>
      <c r="J7" s="8">
        <f>情绪2!J7*EXP(关注度!J7)*$S$2+(1-$S$2)*J6</f>
        <v>0.00718381873901422</v>
      </c>
      <c r="K7">
        <v>1.04630028204918</v>
      </c>
      <c r="L7">
        <v>1.00215622904066</v>
      </c>
      <c r="M7">
        <v>1.08228192030807</v>
      </c>
      <c r="N7">
        <v>0.997381189870307</v>
      </c>
      <c r="O7">
        <v>0.991276177877354</v>
      </c>
      <c r="P7">
        <v>1.01197161619846</v>
      </c>
    </row>
    <row r="8" spans="1:16">
      <c r="A8" s="13">
        <v>45764</v>
      </c>
      <c r="B8" s="8">
        <f>情绪2!B8*EXP(关注度!B8)*$S$2+(1-$S$2)*B7</f>
        <v>-0.13496096048567</v>
      </c>
      <c r="C8" s="8">
        <f>情绪2!C8*EXP(关注度!C8)*$S$2+(1-$S$2)*C7</f>
        <v>-0.126414097009233</v>
      </c>
      <c r="D8" s="8">
        <f>情绪2!D8*EXP(关注度!D8)*$S$2+(1-$S$2)*D7</f>
        <v>1.1747033694843</v>
      </c>
      <c r="E8" s="8">
        <f>情绪2!E8*EXP(关注度!E8)*$S$2+(1-$S$2)*E7</f>
        <v>0.482778216611456</v>
      </c>
      <c r="F8" s="8">
        <f>情绪2!F8*EXP(关注度!F8)*$S$2+(1-$S$2)*F7</f>
        <v>-0.369027005287982</v>
      </c>
      <c r="G8" s="8">
        <f>情绪2!G8*EXP(关注度!G8)*$S$2+(1-$S$2)*G7</f>
        <v>-0.714535374028718</v>
      </c>
      <c r="H8" s="8">
        <f>情绪2!H8*EXP(关注度!H8)*$S$2+(1-$S$2)*H7</f>
        <v>-0.607683523624407</v>
      </c>
      <c r="I8" s="8">
        <f>情绪2!I8*EXP(关注度!I8)*$S$2+(1-$S$2)*I7</f>
        <v>-0.277317831780703</v>
      </c>
      <c r="J8" s="8">
        <f>情绪2!J8*EXP(关注度!J8)*$S$2+(1-$S$2)*J7</f>
        <v>-0.0183436389883377</v>
      </c>
      <c r="K8">
        <v>1.05012660218063</v>
      </c>
      <c r="L8">
        <v>1.00082436341227</v>
      </c>
      <c r="M8">
        <v>1.08688823269926</v>
      </c>
      <c r="N8">
        <v>0.989973342041467</v>
      </c>
      <c r="O8">
        <v>0.999311952676419</v>
      </c>
      <c r="P8">
        <v>1.01905356810543</v>
      </c>
    </row>
    <row r="9" spans="1:16">
      <c r="A9" s="13">
        <v>45765</v>
      </c>
      <c r="B9" s="8">
        <f>情绪2!B9*EXP(关注度!B9)*$S$2+(1-$S$2)*B8</f>
        <v>0.0418016951756865</v>
      </c>
      <c r="C9" s="8">
        <f>情绪2!C9*EXP(关注度!C9)*$S$2+(1-$S$2)*C8</f>
        <v>-0.172755865012647</v>
      </c>
      <c r="D9" s="8">
        <f>情绪2!D9*EXP(关注度!D9)*$S$2+(1-$S$2)*D8</f>
        <v>0.998395700127525</v>
      </c>
      <c r="E9" s="8">
        <f>情绪2!E9*EXP(关注度!E9)*$S$2+(1-$S$2)*E8</f>
        <v>0.722696134515028</v>
      </c>
      <c r="F9" s="8">
        <f>情绪2!F9*EXP(关注度!F9)*$S$2+(1-$S$2)*F8</f>
        <v>-0.118329245244022</v>
      </c>
      <c r="G9" s="8">
        <f>情绪2!G9*EXP(关注度!G9)*$S$2+(1-$S$2)*G8</f>
        <v>-0.93017363193097</v>
      </c>
      <c r="H9" s="8">
        <f>情绪2!H9*EXP(关注度!H9)*$S$2+(1-$S$2)*H8</f>
        <v>-0.665926829238265</v>
      </c>
      <c r="I9" s="8">
        <f>情绪2!I9*EXP(关注度!I9)*$S$2+(1-$S$2)*I8</f>
        <v>0.094774591171616</v>
      </c>
      <c r="J9" s="8">
        <f>情绪2!J9*EXP(关注度!J9)*$S$2+(1-$S$2)*J8</f>
        <v>-0.204168122095041</v>
      </c>
      <c r="K9">
        <v>1.04923084418897</v>
      </c>
      <c r="L9">
        <v>1.00114562803293</v>
      </c>
      <c r="M9">
        <v>1.08859137549612</v>
      </c>
      <c r="N9">
        <v>0.987867242440018</v>
      </c>
      <c r="O9">
        <v>1.00704523080793</v>
      </c>
      <c r="P9">
        <v>1.02198363771732</v>
      </c>
    </row>
    <row r="10" spans="1:16">
      <c r="A10" s="13">
        <v>45768</v>
      </c>
      <c r="B10" s="8">
        <f>情绪2!B10*EXP(关注度!B10)*$S$2+(1-$S$2)*B9</f>
        <v>-0.0494998993605609</v>
      </c>
      <c r="C10" s="8">
        <f>情绪2!C10*EXP(关注度!C10)*$S$2+(1-$S$2)*C9</f>
        <v>-0.22954033376292</v>
      </c>
      <c r="D10" s="8">
        <f>情绪2!D10*EXP(关注度!D10)*$S$2+(1-$S$2)*D9</f>
        <v>1.12856779251397</v>
      </c>
      <c r="E10" s="8">
        <f>情绪2!E10*EXP(关注度!E10)*$S$2+(1-$S$2)*E9</f>
        <v>0.827778677495369</v>
      </c>
      <c r="F10" s="8">
        <f>情绪2!F10*EXP(关注度!F10)*$S$2+(1-$S$2)*F9</f>
        <v>-0.261642918486319</v>
      </c>
      <c r="G10" s="8">
        <f>情绪2!G10*EXP(关注度!G10)*$S$2+(1-$S$2)*G9</f>
        <v>-1.08337883349818</v>
      </c>
      <c r="H10" s="8">
        <f>情绪2!H10*EXP(关注度!H10)*$S$2+(1-$S$2)*H9</f>
        <v>-0.849734038169214</v>
      </c>
      <c r="I10" s="8">
        <f>情绪2!I10*EXP(关注度!I10)*$S$2+(1-$S$2)*I9</f>
        <v>-0.259795484131071</v>
      </c>
      <c r="J10" s="8">
        <f>情绪2!J10*EXP(关注度!J10)*$S$2+(1-$S$2)*J9</f>
        <v>-0.215328460101837</v>
      </c>
      <c r="K10">
        <v>1.06237770666666</v>
      </c>
      <c r="L10">
        <v>0.998896053806735</v>
      </c>
      <c r="M10">
        <v>1.10562140306038</v>
      </c>
      <c r="N10">
        <v>1.0006677337107</v>
      </c>
      <c r="O10">
        <v>1.00337731273544</v>
      </c>
      <c r="P10">
        <v>1.03775428369623</v>
      </c>
    </row>
    <row r="11" spans="1:16">
      <c r="A11" s="13">
        <v>45769</v>
      </c>
      <c r="B11" s="8">
        <f>情绪2!B11*EXP(关注度!B11)*$S$2+(1-$S$2)*B10</f>
        <v>0.0514021105937775</v>
      </c>
      <c r="C11" s="8">
        <f>情绪2!C11*EXP(关注度!C11)*$S$2+(1-$S$2)*C10</f>
        <v>-0.227466539576887</v>
      </c>
      <c r="D11" s="8">
        <f>情绪2!D11*EXP(关注度!D11)*$S$2+(1-$S$2)*D10</f>
        <v>1.10018615348275</v>
      </c>
      <c r="E11" s="8">
        <f>情绪2!E11*EXP(关注度!E11)*$S$2+(1-$S$2)*E10</f>
        <v>0.752253036097091</v>
      </c>
      <c r="F11" s="8">
        <f>情绪2!F11*EXP(关注度!F11)*$S$2+(1-$S$2)*F10</f>
        <v>-0.147489334432953</v>
      </c>
      <c r="G11" s="8">
        <f>情绪2!G11*EXP(关注度!G11)*$S$2+(1-$S$2)*G10</f>
        <v>-0.819809219075859</v>
      </c>
      <c r="H11" s="8">
        <f>情绪2!H11*EXP(关注度!H11)*$S$2+(1-$S$2)*H10</f>
        <v>-0.77599463790616</v>
      </c>
      <c r="I11" s="8">
        <f>情绪2!I11*EXP(关注度!I11)*$S$2+(1-$S$2)*I10</f>
        <v>-0.446651642847742</v>
      </c>
      <c r="J11" s="8">
        <f>情绪2!J11*EXP(关注度!J11)*$S$2+(1-$S$2)*J10</f>
        <v>0.00152094335480639</v>
      </c>
      <c r="K11">
        <v>1.06101626963557</v>
      </c>
      <c r="L11">
        <v>1.00064112521274</v>
      </c>
      <c r="M11">
        <v>1.12816423294948</v>
      </c>
      <c r="N11">
        <v>0.983138325544528</v>
      </c>
      <c r="O11">
        <v>1.0091732535528</v>
      </c>
      <c r="P11">
        <v>1.03212935245435</v>
      </c>
    </row>
    <row r="12" spans="1:16">
      <c r="A12" s="13">
        <v>45770</v>
      </c>
      <c r="B12" s="8">
        <f>情绪2!B12*EXP(关注度!B12)*$S$2+(1-$S$2)*B11</f>
        <v>-0.3144535146931</v>
      </c>
      <c r="C12" s="8">
        <f>情绪2!C12*EXP(关注度!C12)*$S$2+(1-$S$2)*C11</f>
        <v>-0.297838373200968</v>
      </c>
      <c r="D12" s="8">
        <f>情绪2!D12*EXP(关注度!D12)*$S$2+(1-$S$2)*D11</f>
        <v>1.10518232177589</v>
      </c>
      <c r="E12" s="8">
        <f>情绪2!E12*EXP(关注度!E12)*$S$2+(1-$S$2)*E11</f>
        <v>0.403349160158479</v>
      </c>
      <c r="F12" s="8">
        <f>情绪2!F12*EXP(关注度!F12)*$S$2+(1-$S$2)*F11</f>
        <v>0.0184995599473237</v>
      </c>
      <c r="G12" s="8">
        <f>情绪2!G12*EXP(关注度!G12)*$S$2+(1-$S$2)*G11</f>
        <v>-0.619096849357451</v>
      </c>
      <c r="H12" s="8">
        <f>情绪2!H12*EXP(关注度!H12)*$S$2+(1-$S$2)*H11</f>
        <v>-0.407207084197734</v>
      </c>
      <c r="I12" s="8">
        <f>情绪2!I12*EXP(关注度!I12)*$S$2+(1-$S$2)*I11</f>
        <v>-0.275065862608888</v>
      </c>
      <c r="J12" s="8">
        <f>情绪2!J12*EXP(关注度!J12)*$S$2+(1-$S$2)*J11</f>
        <v>-0.00484274198694135</v>
      </c>
      <c r="K12">
        <v>1.06202900966493</v>
      </c>
      <c r="L12">
        <v>0.99880494874797</v>
      </c>
      <c r="M12">
        <v>1.08422170809524</v>
      </c>
      <c r="N12">
        <v>1.01140549803468</v>
      </c>
      <c r="O12">
        <v>1.01773814530428</v>
      </c>
      <c r="P12">
        <v>1.04096905732158</v>
      </c>
    </row>
    <row r="13" spans="1:16">
      <c r="A13" s="13">
        <v>45771</v>
      </c>
      <c r="B13" s="8">
        <f>情绪2!B13*EXP(关注度!B13)*$S$2+(1-$S$2)*B12</f>
        <v>-0.255603758691026</v>
      </c>
      <c r="C13" s="8">
        <f>情绪2!C13*EXP(关注度!C13)*$S$2+(1-$S$2)*C12</f>
        <v>-0.271174864958661</v>
      </c>
      <c r="D13" s="8">
        <f>情绪2!D13*EXP(关注度!D13)*$S$2+(1-$S$2)*D12</f>
        <v>1.07908916808162</v>
      </c>
      <c r="E13" s="8">
        <f>情绪2!E13*EXP(关注度!E13)*$S$2+(1-$S$2)*E12</f>
        <v>0.548667476394437</v>
      </c>
      <c r="F13" s="8">
        <f>情绪2!F13*EXP(关注度!F13)*$S$2+(1-$S$2)*F12</f>
        <v>0.0612453435653747</v>
      </c>
      <c r="G13" s="8">
        <f>情绪2!G13*EXP(关注度!G13)*$S$2+(1-$S$2)*G12</f>
        <v>-0.705006964441482</v>
      </c>
      <c r="H13" s="8">
        <f>情绪2!H13*EXP(关注度!H13)*$S$2+(1-$S$2)*H12</f>
        <v>-0.682508759991648</v>
      </c>
      <c r="I13" s="8">
        <f>情绪2!I13*EXP(关注度!I13)*$S$2+(1-$S$2)*I12</f>
        <v>-0.322347868365012</v>
      </c>
      <c r="J13" s="8">
        <f>情绪2!J13*EXP(关注度!J13)*$S$2+(1-$S$2)*J12</f>
        <v>-0.232913769213568</v>
      </c>
      <c r="K13">
        <v>1.06078431166561</v>
      </c>
      <c r="L13">
        <v>0.997978937055355</v>
      </c>
      <c r="M13">
        <v>1.09572822890096</v>
      </c>
      <c r="N13">
        <v>1.00351444963187</v>
      </c>
      <c r="O13">
        <v>1.0083750429107</v>
      </c>
      <c r="P13">
        <v>1.03755793912866</v>
      </c>
    </row>
    <row r="14" spans="1:16">
      <c r="A14" s="13">
        <v>45772</v>
      </c>
      <c r="B14" s="8">
        <f>情绪2!B14*EXP(关注度!B14)*$S$2+(1-$S$2)*B13</f>
        <v>-0.0758089010090582</v>
      </c>
      <c r="C14" s="8">
        <f>情绪2!C14*EXP(关注度!C14)*$S$2+(1-$S$2)*C13</f>
        <v>-0.27673885088596</v>
      </c>
      <c r="D14" s="8">
        <f>情绪2!D14*EXP(关注度!D14)*$S$2+(1-$S$2)*D13</f>
        <v>1.03569528169615</v>
      </c>
      <c r="E14" s="8">
        <f>情绪2!E14*EXP(关注度!E14)*$S$2+(1-$S$2)*E13</f>
        <v>0.558455552886272</v>
      </c>
      <c r="F14" s="8">
        <f>情绪2!F14*EXP(关注度!F14)*$S$2+(1-$S$2)*F13</f>
        <v>0.160084958630261</v>
      </c>
      <c r="G14" s="8">
        <f>情绪2!G14*EXP(关注度!G14)*$S$2+(1-$S$2)*G13</f>
        <v>-0.291419310296142</v>
      </c>
      <c r="H14" s="8">
        <f>情绪2!H14*EXP(关注度!H14)*$S$2+(1-$S$2)*H13</f>
        <v>-0.541561059163585</v>
      </c>
      <c r="I14" s="8">
        <f>情绪2!I14*EXP(关注度!I14)*$S$2+(1-$S$2)*I13</f>
        <v>-0.0336477321569752</v>
      </c>
      <c r="J14" s="8">
        <f>情绪2!J14*EXP(关注度!J14)*$S$2+(1-$S$2)*J13</f>
        <v>-0.498154335077586</v>
      </c>
      <c r="K14">
        <v>1.06311909793558</v>
      </c>
      <c r="L14">
        <v>0.998805263615237</v>
      </c>
      <c r="M14">
        <v>1.09023835763784</v>
      </c>
      <c r="N14">
        <v>0.996497012574105</v>
      </c>
      <c r="O14">
        <v>1.01160396366073</v>
      </c>
      <c r="P14">
        <v>1.04065559948266</v>
      </c>
    </row>
    <row r="15" spans="1:16">
      <c r="A15" s="13">
        <v>45775</v>
      </c>
      <c r="B15" s="8">
        <f>情绪2!B15*EXP(关注度!B15)*$S$2+(1-$S$2)*B14</f>
        <v>-0.11010320350588</v>
      </c>
      <c r="C15" s="8">
        <f>情绪2!C15*EXP(关注度!C15)*$S$2+(1-$S$2)*C14</f>
        <v>-0.436156150144271</v>
      </c>
      <c r="D15" s="8">
        <f>情绪2!D15*EXP(关注度!D15)*$S$2+(1-$S$2)*D14</f>
        <v>1.11485386074954</v>
      </c>
      <c r="E15" s="8">
        <f>情绪2!E15*EXP(关注度!E15)*$S$2+(1-$S$2)*E14</f>
        <v>0.893921988712341</v>
      </c>
      <c r="F15" s="8">
        <f>情绪2!F15*EXP(关注度!F15)*$S$2+(1-$S$2)*F14</f>
        <v>0.111230473732894</v>
      </c>
      <c r="G15" s="8">
        <f>情绪2!G15*EXP(关注度!G15)*$S$2+(1-$S$2)*G14</f>
        <v>-0.721159566252967</v>
      </c>
      <c r="H15" s="8">
        <f>情绪2!H15*EXP(关注度!H15)*$S$2+(1-$S$2)*H14</f>
        <v>-0.323653572797192</v>
      </c>
      <c r="I15" s="8">
        <f>情绪2!I15*EXP(关注度!I15)*$S$2+(1-$S$2)*I14</f>
        <v>-0.238886620801985</v>
      </c>
      <c r="J15" s="8">
        <f>情绪2!J15*EXP(关注度!J15)*$S$2+(1-$S$2)*J14</f>
        <v>-0.0538119390586687</v>
      </c>
      <c r="K15">
        <v>1.05922861359669</v>
      </c>
      <c r="L15">
        <v>0.999448494205006</v>
      </c>
      <c r="M15">
        <v>1.07888678822644</v>
      </c>
      <c r="N15">
        <v>0.99672899109965</v>
      </c>
      <c r="O15">
        <v>1.02433803435529</v>
      </c>
      <c r="P15">
        <v>1.03970360982157</v>
      </c>
    </row>
    <row r="16" spans="1:16">
      <c r="A16" s="13">
        <v>45776</v>
      </c>
      <c r="B16" s="8">
        <f>情绪2!B16*EXP(关注度!B16)*$S$2+(1-$S$2)*B15</f>
        <v>-0.29554093513773</v>
      </c>
      <c r="C16" s="8">
        <f>情绪2!C16*EXP(关注度!C16)*$S$2+(1-$S$2)*C15</f>
        <v>-0.363745319735</v>
      </c>
      <c r="D16" s="8">
        <f>情绪2!D16*EXP(关注度!D16)*$S$2+(1-$S$2)*D15</f>
        <v>1.10382134116642</v>
      </c>
      <c r="E16" s="8">
        <f>情绪2!E16*EXP(关注度!E16)*$S$2+(1-$S$2)*E15</f>
        <v>0.6394397578752</v>
      </c>
      <c r="F16" s="8">
        <f>情绪2!F16*EXP(关注度!F16)*$S$2+(1-$S$2)*F15</f>
        <v>0.115555180543046</v>
      </c>
      <c r="G16" s="8">
        <f>情绪2!G16*EXP(关注度!G16)*$S$2+(1-$S$2)*G15</f>
        <v>-0.897592072186588</v>
      </c>
      <c r="H16" s="8">
        <f>情绪2!H16*EXP(关注度!H16)*$S$2+(1-$S$2)*H15</f>
        <v>-0.431952480810027</v>
      </c>
      <c r="I16" s="8">
        <f>情绪2!I16*EXP(关注度!I16)*$S$2+(1-$S$2)*I15</f>
        <v>-0.0322995618341601</v>
      </c>
      <c r="J16" s="8">
        <f>情绪2!J16*EXP(关注度!J16)*$S$2+(1-$S$2)*J15</f>
        <v>-0.50588928364842</v>
      </c>
      <c r="K16">
        <v>1.05997325131205</v>
      </c>
      <c r="L16">
        <v>1.00202007518059</v>
      </c>
      <c r="M16">
        <v>1.085689333417</v>
      </c>
      <c r="N16">
        <v>0.988259612428161</v>
      </c>
      <c r="O16">
        <v>1.00374659451578</v>
      </c>
      <c r="P16">
        <v>1.04034755856994</v>
      </c>
    </row>
    <row r="17" spans="1:16">
      <c r="A17" s="13">
        <v>45777</v>
      </c>
      <c r="B17" s="8">
        <f>情绪2!B17*EXP(关注度!B17)*$S$2+(1-$S$2)*B16</f>
        <v>-0.245587130681905</v>
      </c>
      <c r="C17" s="8">
        <f>情绪2!C17*EXP(关注度!C17)*$S$2+(1-$S$2)*C16</f>
        <v>-0.2679778304819</v>
      </c>
      <c r="D17" s="8">
        <f>情绪2!D17*EXP(关注度!D17)*$S$2+(1-$S$2)*D16</f>
        <v>1.10806409932441</v>
      </c>
      <c r="E17" s="8">
        <f>情绪2!E17*EXP(关注度!E17)*$S$2+(1-$S$2)*E16</f>
        <v>0.528048402003861</v>
      </c>
      <c r="F17" s="8">
        <f>情绪2!F17*EXP(关注度!F17)*$S$2+(1-$S$2)*F16</f>
        <v>0.322778545517767</v>
      </c>
      <c r="G17" s="8">
        <f>情绪2!G17*EXP(关注度!G17)*$S$2+(1-$S$2)*G16</f>
        <v>-0.602482058064725</v>
      </c>
      <c r="H17" s="8">
        <f>情绪2!H17*EXP(关注度!H17)*$S$2+(1-$S$2)*H16</f>
        <v>-0.659443847985438</v>
      </c>
      <c r="I17" s="8">
        <f>情绪2!I17*EXP(关注度!I17)*$S$2+(1-$S$2)*I16</f>
        <v>-0.109995941113475</v>
      </c>
      <c r="J17" s="8">
        <f>情绪2!J17*EXP(关注度!J17)*$S$2+(1-$S$2)*J16</f>
        <v>-0.00644046096952372</v>
      </c>
      <c r="K17">
        <v>1.05969606830683</v>
      </c>
      <c r="L17">
        <v>1.0009178530979</v>
      </c>
      <c r="M17">
        <v>1.07968868070088</v>
      </c>
      <c r="N17">
        <v>0.983835271981022</v>
      </c>
      <c r="O17">
        <v>1.01205929960141</v>
      </c>
      <c r="P17">
        <v>1.03608224385664</v>
      </c>
    </row>
    <row r="18" spans="1:16">
      <c r="A18" s="13">
        <v>45783</v>
      </c>
      <c r="B18" s="8">
        <f>情绪2!B18*EXP(关注度!B18)*$S$2+(1-$S$2)*B17</f>
        <v>-0.0905940417576982</v>
      </c>
      <c r="C18" s="8">
        <f>情绪2!C18*EXP(关注度!C18)*$S$2+(1-$S$2)*C17</f>
        <v>-0.427589076489491</v>
      </c>
      <c r="D18" s="8">
        <f>情绪2!D18*EXP(关注度!D18)*$S$2+(1-$S$2)*D17</f>
        <v>0.927453558117352</v>
      </c>
      <c r="E18" s="8">
        <f>情绪2!E18*EXP(关注度!E18)*$S$2+(1-$S$2)*E17</f>
        <v>0.207682399205714</v>
      </c>
      <c r="F18" s="8">
        <f>情绪2!F18*EXP(关注度!F18)*$S$2+(1-$S$2)*F17</f>
        <v>-0.0205203566176344</v>
      </c>
      <c r="G18" s="8">
        <f>情绪2!G18*EXP(关注度!G18)*$S$2+(1-$S$2)*G17</f>
        <v>-0.6335898819012</v>
      </c>
      <c r="H18" s="8">
        <f>情绪2!H18*EXP(关注度!H18)*$S$2+(1-$S$2)*H17</f>
        <v>0.011071412661208</v>
      </c>
      <c r="I18" s="8">
        <f>情绪2!I18*EXP(关注度!I18)*$S$2+(1-$S$2)*I17</f>
        <v>-0.223642183724736</v>
      </c>
      <c r="J18" s="8">
        <f>情绪2!J18*EXP(关注度!J18)*$S$2+(1-$S$2)*J17</f>
        <v>-0.347658994687634</v>
      </c>
      <c r="K18">
        <v>1.07887391790301</v>
      </c>
      <c r="L18">
        <v>1.00133123217123</v>
      </c>
      <c r="M18">
        <v>1.09587085490482</v>
      </c>
      <c r="N18">
        <v>0.97397696609806</v>
      </c>
      <c r="O18">
        <v>1.00300514891146</v>
      </c>
      <c r="P18">
        <v>1.03851113560525</v>
      </c>
    </row>
    <row r="19" spans="1:16">
      <c r="A19" s="13">
        <v>45784</v>
      </c>
      <c r="B19" s="8">
        <f>情绪2!B19*EXP(关注度!B19)*$S$2+(1-$S$2)*B18</f>
        <v>0.264706247066349</v>
      </c>
      <c r="C19" s="8">
        <f>情绪2!C19*EXP(关注度!C19)*$S$2+(1-$S$2)*C18</f>
        <v>-0.629786650458121</v>
      </c>
      <c r="D19" s="8">
        <f>情绪2!D19*EXP(关注度!D19)*$S$2+(1-$S$2)*D18</f>
        <v>1.06344166519627</v>
      </c>
      <c r="E19" s="8">
        <f>情绪2!E19*EXP(关注度!E19)*$S$2+(1-$S$2)*E18</f>
        <v>0.822324417945481</v>
      </c>
      <c r="F19" s="8">
        <f>情绪2!F19*EXP(关注度!F19)*$S$2+(1-$S$2)*F18</f>
        <v>0.0768798786308109</v>
      </c>
      <c r="G19" s="8">
        <f>情绪2!G19*EXP(关注度!G19)*$S$2+(1-$S$2)*G18</f>
        <v>-0.604303256703406</v>
      </c>
      <c r="H19" s="8">
        <f>情绪2!H19*EXP(关注度!H19)*$S$2+(1-$S$2)*H18</f>
        <v>-0.170521051433134</v>
      </c>
      <c r="I19" s="8">
        <f>情绪2!I19*EXP(关注度!I19)*$S$2+(1-$S$2)*I18</f>
        <v>-0.368063001314439</v>
      </c>
      <c r="J19" s="8">
        <f>情绪2!J19*EXP(关注度!J19)*$S$2+(1-$S$2)*J18</f>
        <v>0.064243621039355</v>
      </c>
      <c r="K19">
        <v>1.08139416737523</v>
      </c>
      <c r="L19">
        <v>0.999540851928104</v>
      </c>
      <c r="M19">
        <v>1.10497540037743</v>
      </c>
      <c r="N19">
        <v>0.976582070081099</v>
      </c>
      <c r="O19">
        <v>1.01518368156177</v>
      </c>
      <c r="P19">
        <v>1.03694484064839</v>
      </c>
    </row>
    <row r="20" spans="1:16">
      <c r="A20" s="13">
        <v>45785</v>
      </c>
      <c r="B20" s="8">
        <f>情绪2!B20*EXP(关注度!B20)*$S$2+(1-$S$2)*B19</f>
        <v>0.226003163956938</v>
      </c>
      <c r="C20" s="8">
        <f>情绪2!C20*EXP(关注度!C20)*$S$2+(1-$S$2)*C19</f>
        <v>-0.346807287634574</v>
      </c>
      <c r="D20" s="8">
        <f>情绪2!D20*EXP(关注度!D20)*$S$2+(1-$S$2)*D19</f>
        <v>1.01225768873789</v>
      </c>
      <c r="E20" s="8">
        <f>情绪2!E20*EXP(关注度!E20)*$S$2+(1-$S$2)*E19</f>
        <v>0.580910633326167</v>
      </c>
      <c r="F20" s="8">
        <f>情绪2!F20*EXP(关注度!F20)*$S$2+(1-$S$2)*F19</f>
        <v>0.0800160411335537</v>
      </c>
      <c r="G20" s="8">
        <f>情绪2!G20*EXP(关注度!G20)*$S$2+(1-$S$2)*G19</f>
        <v>-0.738697096253834</v>
      </c>
      <c r="H20" s="8">
        <f>情绪2!H20*EXP(关注度!H20)*$S$2+(1-$S$2)*H19</f>
        <v>-0.143487808339525</v>
      </c>
      <c r="I20" s="8">
        <f>情绪2!I20*EXP(关注度!I20)*$S$2+(1-$S$2)*I19</f>
        <v>-0.375734066614253</v>
      </c>
      <c r="J20" s="8">
        <f>情绪2!J20*EXP(关注度!J20)*$S$2+(1-$S$2)*J19</f>
        <v>-0.295416204141104</v>
      </c>
      <c r="K20">
        <v>1.08965169323731</v>
      </c>
      <c r="L20">
        <v>1.00146896623147</v>
      </c>
      <c r="M20">
        <v>1.08639429758104</v>
      </c>
      <c r="N20">
        <v>0.960571930888757</v>
      </c>
      <c r="O20">
        <v>1.01160005372553</v>
      </c>
      <c r="P20">
        <v>1.03349080849254</v>
      </c>
    </row>
    <row r="21" spans="1:16">
      <c r="A21" s="13">
        <v>45786</v>
      </c>
      <c r="B21" s="8">
        <f>情绪2!B21*EXP(关注度!B21)*$S$2+(1-$S$2)*B20</f>
        <v>0.267295681753798</v>
      </c>
      <c r="C21" s="8">
        <f>情绪2!C21*EXP(关注度!C21)*$S$2+(1-$S$2)*C20</f>
        <v>-0.341790594947197</v>
      </c>
      <c r="D21" s="8">
        <f>情绪2!D21*EXP(关注度!D21)*$S$2+(1-$S$2)*D20</f>
        <v>1.08994476079028</v>
      </c>
      <c r="E21" s="8">
        <f>情绪2!E21*EXP(关注度!E21)*$S$2+(1-$S$2)*E20</f>
        <v>0.624777417126653</v>
      </c>
      <c r="F21" s="8">
        <f>情绪2!F21*EXP(关注度!F21)*$S$2+(1-$S$2)*F20</f>
        <v>-0.0620177461435511</v>
      </c>
      <c r="G21" s="8">
        <f>情绪2!G21*EXP(关注度!G21)*$S$2+(1-$S$2)*G20</f>
        <v>-0.763563253998806</v>
      </c>
      <c r="H21" s="8">
        <f>情绪2!H21*EXP(关注度!H21)*$S$2+(1-$S$2)*H20</f>
        <v>-0.20187627994839</v>
      </c>
      <c r="I21" s="8">
        <f>情绪2!I21*EXP(关注度!I21)*$S$2+(1-$S$2)*I20</f>
        <v>-0.484440732668691</v>
      </c>
      <c r="J21" s="8">
        <f>情绪2!J21*EXP(关注度!J21)*$S$2+(1-$S$2)*J20</f>
        <v>-0.443517514080469</v>
      </c>
      <c r="K21">
        <v>1.08328158943864</v>
      </c>
      <c r="L21">
        <v>1.00146896623147</v>
      </c>
      <c r="M21">
        <v>1.08706538398014</v>
      </c>
      <c r="N21">
        <v>0.950845228505746</v>
      </c>
      <c r="O21">
        <v>1.02282173109831</v>
      </c>
      <c r="P21">
        <v>1.03433090216604</v>
      </c>
    </row>
    <row r="22" spans="1:16">
      <c r="A22" s="13">
        <v>45789</v>
      </c>
      <c r="B22" s="8">
        <f>情绪2!B22*EXP(关注度!B22)*$S$2+(1-$S$2)*B21</f>
        <v>0.364168036592994</v>
      </c>
      <c r="C22" s="8">
        <f>情绪2!C22*EXP(关注度!C22)*$S$2+(1-$S$2)*C21</f>
        <v>-0.356433594949309</v>
      </c>
      <c r="D22" s="8">
        <f>情绪2!D22*EXP(关注度!D22)*$S$2+(1-$S$2)*D21</f>
        <v>0.993440379005455</v>
      </c>
      <c r="E22" s="8">
        <f>情绪2!E22*EXP(关注度!E22)*$S$2+(1-$S$2)*E21</f>
        <v>0.596396408368315</v>
      </c>
      <c r="F22" s="8">
        <f>情绪2!F22*EXP(关注度!F22)*$S$2+(1-$S$2)*F21</f>
        <v>0.201314427045868</v>
      </c>
      <c r="G22" s="8">
        <f>情绪2!G22*EXP(关注度!G22)*$S$2+(1-$S$2)*G21</f>
        <v>-0.882306160735854</v>
      </c>
      <c r="H22" s="8">
        <f>情绪2!H22*EXP(关注度!H22)*$S$2+(1-$S$2)*H21</f>
        <v>-0.411317265573041</v>
      </c>
      <c r="I22" s="8">
        <f>情绪2!I22*EXP(关注度!I22)*$S$2+(1-$S$2)*I21</f>
        <v>-0.744666925601957</v>
      </c>
      <c r="J22" s="8">
        <f>情绪2!J22*EXP(关注度!J22)*$S$2+(1-$S$2)*J21</f>
        <v>-0.23435940997888</v>
      </c>
      <c r="K22">
        <v>1.0976361537803</v>
      </c>
      <c r="L22">
        <v>0.996601827055588</v>
      </c>
      <c r="M22">
        <v>1.07395089891409</v>
      </c>
      <c r="N22">
        <v>0.971103054559918</v>
      </c>
      <c r="O22">
        <v>1.03542304211177</v>
      </c>
      <c r="P22">
        <v>1.04693501857506</v>
      </c>
    </row>
    <row r="23" spans="1:16">
      <c r="A23" s="13">
        <v>45790</v>
      </c>
      <c r="B23" s="8">
        <f>情绪2!B23*EXP(关注度!B23)*$S$2+(1-$S$2)*B22</f>
        <v>0.00208654130081096</v>
      </c>
      <c r="C23" s="8">
        <f>情绪2!C23*EXP(关注度!C23)*$S$2+(1-$S$2)*C22</f>
        <v>-0.122852568113242</v>
      </c>
      <c r="D23" s="8">
        <f>情绪2!D23*EXP(关注度!D23)*$S$2+(1-$S$2)*D22</f>
        <v>1.12003945563158</v>
      </c>
      <c r="E23" s="8">
        <f>情绪2!E23*EXP(关注度!E23)*$S$2+(1-$S$2)*E22</f>
        <v>0.634072954146092</v>
      </c>
      <c r="F23" s="8">
        <f>情绪2!F23*EXP(关注度!F23)*$S$2+(1-$S$2)*F22</f>
        <v>0.103083423217183</v>
      </c>
      <c r="G23" s="8">
        <f>情绪2!G23*EXP(关注度!G23)*$S$2+(1-$S$2)*G22</f>
        <v>-0.885946540461962</v>
      </c>
      <c r="H23" s="8">
        <f>情绪2!H23*EXP(关注度!H23)*$S$2+(1-$S$2)*H22</f>
        <v>-0.808028789852905</v>
      </c>
      <c r="I23" s="8">
        <f>情绪2!I23*EXP(关注度!I23)*$S$2+(1-$S$2)*I22</f>
        <v>-0.449395929449473</v>
      </c>
      <c r="J23" s="8">
        <f>情绪2!J23*EXP(关注度!J23)*$S$2+(1-$S$2)*J22</f>
        <v>-0.361897597177225</v>
      </c>
      <c r="K23">
        <v>1.09412865745089</v>
      </c>
      <c r="L23">
        <v>0.998301033170718</v>
      </c>
      <c r="M23">
        <v>1.06895055023627</v>
      </c>
      <c r="N23">
        <v>0.960957679722208</v>
      </c>
      <c r="O23">
        <v>1.04090807763913</v>
      </c>
      <c r="P23">
        <v>1.04583183383181</v>
      </c>
    </row>
    <row r="24" spans="1:16">
      <c r="A24" s="13">
        <v>45791</v>
      </c>
      <c r="B24" s="8">
        <f>情绪2!B24*EXP(关注度!B24)*$S$2+(1-$S$2)*B23</f>
        <v>0.0567289858661559</v>
      </c>
      <c r="C24" s="8">
        <f>情绪2!C24*EXP(关注度!C24)*$S$2+(1-$S$2)*C23</f>
        <v>-0.123840376934498</v>
      </c>
      <c r="D24" s="8">
        <f>情绪2!D24*EXP(关注度!D24)*$S$2+(1-$S$2)*D23</f>
        <v>1.09760628169485</v>
      </c>
      <c r="E24" s="8">
        <f>情绪2!E24*EXP(关注度!E24)*$S$2+(1-$S$2)*E23</f>
        <v>0.472352494057084</v>
      </c>
      <c r="F24" s="8">
        <f>情绪2!F24*EXP(关注度!F24)*$S$2+(1-$S$2)*F23</f>
        <v>-0.0339049495235855</v>
      </c>
      <c r="G24" s="8">
        <f>情绪2!G24*EXP(关注度!G24)*$S$2+(1-$S$2)*G23</f>
        <v>-1.00760484730398</v>
      </c>
      <c r="H24" s="8">
        <f>情绪2!H24*EXP(关注度!H24)*$S$2+(1-$S$2)*H23</f>
        <v>-0.6942068748523</v>
      </c>
      <c r="I24" s="8">
        <f>情绪2!I24*EXP(关注度!I24)*$S$2+(1-$S$2)*I23</f>
        <v>-0.480724514992218</v>
      </c>
      <c r="J24" s="8">
        <f>情绪2!J24*EXP(关注度!J24)*$S$2+(1-$S$2)*J23</f>
        <v>0.0456681063620727</v>
      </c>
      <c r="K24">
        <v>1.10632053308087</v>
      </c>
      <c r="L24">
        <v>0.996647846659787</v>
      </c>
      <c r="M24">
        <v>1.06218908311444</v>
      </c>
      <c r="N24">
        <v>0.984888198370599</v>
      </c>
      <c r="O24">
        <v>1.06216835657062</v>
      </c>
      <c r="P24">
        <v>1.05822059667728</v>
      </c>
    </row>
    <row r="25" spans="1:16">
      <c r="A25" s="13">
        <v>45792</v>
      </c>
      <c r="B25" s="8">
        <f>情绪2!B25*EXP(关注度!B25)*$S$2+(1-$S$2)*B24</f>
        <v>0.017358858458757</v>
      </c>
      <c r="C25" s="8">
        <f>情绪2!C25*EXP(关注度!C25)*$S$2+(1-$S$2)*C24</f>
        <v>-0.0240124578481909</v>
      </c>
      <c r="D25" s="8">
        <f>情绪2!D25*EXP(关注度!D25)*$S$2+(1-$S$2)*D24</f>
        <v>1.11067087257256</v>
      </c>
      <c r="E25" s="8">
        <f>情绪2!E25*EXP(关注度!E25)*$S$2+(1-$S$2)*E24</f>
        <v>0.508682966097117</v>
      </c>
      <c r="F25" s="8">
        <f>情绪2!F25*EXP(关注度!F25)*$S$2+(1-$S$2)*F24</f>
        <v>-0.447524562928077</v>
      </c>
      <c r="G25" s="8">
        <f>情绪2!G25*EXP(关注度!G25)*$S$2+(1-$S$2)*G24</f>
        <v>-0.535289721530207</v>
      </c>
      <c r="H25" s="8">
        <f>情绪2!H25*EXP(关注度!H25)*$S$2+(1-$S$2)*H24</f>
        <v>-0.545384411163545</v>
      </c>
      <c r="I25" s="8">
        <f>情绪2!I25*EXP(关注度!I25)*$S$2+(1-$S$2)*I24</f>
        <v>-0.264078730136932</v>
      </c>
      <c r="J25" s="8">
        <f>情绪2!J25*EXP(关注度!J25)*$S$2+(1-$S$2)*J24</f>
        <v>0.122945664611416</v>
      </c>
      <c r="K25">
        <v>1.09416041094151</v>
      </c>
      <c r="L25">
        <v>0.996831229863573</v>
      </c>
      <c r="M25">
        <v>1.03352145376121</v>
      </c>
      <c r="N25">
        <v>0.979396597691056</v>
      </c>
      <c r="O25">
        <v>1.04961530254145</v>
      </c>
      <c r="P25">
        <v>1.04744840201746</v>
      </c>
    </row>
    <row r="26" spans="1:16">
      <c r="A26" s="13">
        <v>45793</v>
      </c>
      <c r="B26" s="8">
        <f>情绪2!B26*EXP(关注度!B26)*$S$2+(1-$S$2)*B25</f>
        <v>-0.133982451587793</v>
      </c>
      <c r="C26" s="8">
        <f>情绪2!C26*EXP(关注度!C26)*$S$2+(1-$S$2)*C25</f>
        <v>-0.286495486498991</v>
      </c>
      <c r="D26" s="8">
        <f>情绪2!D26*EXP(关注度!D26)*$S$2+(1-$S$2)*D25</f>
        <v>1.09919794573735</v>
      </c>
      <c r="E26" s="8">
        <f>情绪2!E26*EXP(关注度!E26)*$S$2+(1-$S$2)*E25</f>
        <v>0.512811874448065</v>
      </c>
      <c r="F26" s="8">
        <f>情绪2!F26*EXP(关注度!F26)*$S$2+(1-$S$2)*F25</f>
        <v>-0.225041578787925</v>
      </c>
      <c r="G26" s="8">
        <f>情绪2!G26*EXP(关注度!G26)*$S$2+(1-$S$2)*G25</f>
        <v>-0.733539185088</v>
      </c>
      <c r="H26" s="8">
        <f>情绪2!H26*EXP(关注度!H26)*$S$2+(1-$S$2)*H25</f>
        <v>-0.63439691226326</v>
      </c>
      <c r="I26" s="8">
        <f>情绪2!I26*EXP(关注度!I26)*$S$2+(1-$S$2)*I25</f>
        <v>0.0411247933085553</v>
      </c>
      <c r="J26" s="8">
        <f>情绪2!J26*EXP(关注度!J26)*$S$2+(1-$S$2)*J25</f>
        <v>-0.161332116226649</v>
      </c>
      <c r="K26">
        <v>1.08831212354502</v>
      </c>
      <c r="L26">
        <v>0.996142419483737</v>
      </c>
      <c r="M26">
        <v>1.04885140876927</v>
      </c>
      <c r="N26">
        <v>0.960832999989017</v>
      </c>
      <c r="O26">
        <v>1.03912522049095</v>
      </c>
      <c r="P26">
        <v>1.04904496476975</v>
      </c>
    </row>
    <row r="27" spans="1:16">
      <c r="A27" s="13">
        <v>45796</v>
      </c>
      <c r="B27" s="8">
        <f>情绪2!B27*EXP(关注度!B27)*$S$2+(1-$S$2)*B26</f>
        <v>-0.183012338717074</v>
      </c>
      <c r="C27" s="8">
        <f>情绪2!C27*EXP(关注度!C27)*$S$2+(1-$S$2)*C26</f>
        <v>-0.219554544760647</v>
      </c>
      <c r="D27" s="8">
        <f>情绪2!D27*EXP(关注度!D27)*$S$2+(1-$S$2)*D26</f>
        <v>1.15768789919011</v>
      </c>
      <c r="E27" s="8">
        <f>情绪2!E27*EXP(关注度!E27)*$S$2+(1-$S$2)*E26</f>
        <v>0.683927640136296</v>
      </c>
      <c r="F27" s="8">
        <f>情绪2!F27*EXP(关注度!F27)*$S$2+(1-$S$2)*F26</f>
        <v>0.490387621448184</v>
      </c>
      <c r="G27" s="8">
        <f>情绪2!G27*EXP(关注度!G27)*$S$2+(1-$S$2)*G26</f>
        <v>-0.969938702117102</v>
      </c>
      <c r="H27" s="8">
        <f>情绪2!H27*EXP(关注度!H27)*$S$2+(1-$S$2)*H26</f>
        <v>-0.590415703693157</v>
      </c>
      <c r="I27" s="8">
        <f>情绪2!I27*EXP(关注度!I27)*$S$2+(1-$S$2)*I26</f>
        <v>-0.357293522425291</v>
      </c>
      <c r="J27" s="8">
        <f>情绪2!J27*EXP(关注度!J27)*$S$2+(1-$S$2)*J26</f>
        <v>0.11687726353128</v>
      </c>
      <c r="K27">
        <v>1.08997531952599</v>
      </c>
      <c r="L27">
        <v>0.997290260582884</v>
      </c>
      <c r="M27">
        <v>1.0540638335087</v>
      </c>
      <c r="N27">
        <v>0.953336419996941</v>
      </c>
      <c r="O27">
        <v>1.03215248240182</v>
      </c>
      <c r="P27">
        <v>1.04603493426804</v>
      </c>
    </row>
    <row r="28" spans="1:16">
      <c r="A28" s="13">
        <v>45797</v>
      </c>
      <c r="B28" s="8">
        <f>情绪2!B28*EXP(关注度!B28)*$S$2+(1-$S$2)*B27</f>
        <v>-0.144061406848408</v>
      </c>
      <c r="C28" s="8">
        <f>情绪2!C28*EXP(关注度!C28)*$S$2+(1-$S$2)*C27</f>
        <v>-0.103574882761188</v>
      </c>
      <c r="D28" s="8">
        <f>情绪2!D28*EXP(关注度!D28)*$S$2+(1-$S$2)*D27</f>
        <v>0.974177638910392</v>
      </c>
      <c r="E28" s="8">
        <f>情绪2!E28*EXP(关注度!E28)*$S$2+(1-$S$2)*E27</f>
        <v>0.798026843692752</v>
      </c>
      <c r="F28" s="8">
        <f>情绪2!F28*EXP(关注度!F28)*$S$2+(1-$S$2)*F27</f>
        <v>-0.25111996424884</v>
      </c>
      <c r="G28" s="8">
        <f>情绪2!G28*EXP(关注度!G28)*$S$2+(1-$S$2)*G27</f>
        <v>-0.797312893491347</v>
      </c>
      <c r="H28" s="8">
        <f>情绪2!H28*EXP(关注度!H28)*$S$2+(1-$S$2)*H27</f>
        <v>-0.328429289651796</v>
      </c>
      <c r="I28" s="8">
        <f>情绪2!I28*EXP(关注度!I28)*$S$2+(1-$S$2)*I27</f>
        <v>-0.752982545308139</v>
      </c>
      <c r="J28" s="8">
        <f>情绪2!J28*EXP(关注度!J28)*$S$2+(1-$S$2)*J27</f>
        <v>0.0185022714875575</v>
      </c>
      <c r="K28">
        <v>1.09581758723865</v>
      </c>
      <c r="L28">
        <v>0.997382011286858</v>
      </c>
      <c r="M28">
        <v>1.0503420268702</v>
      </c>
      <c r="N28">
        <v>0.949550286351725</v>
      </c>
      <c r="O28">
        <v>1.02949357813141</v>
      </c>
      <c r="P28">
        <v>1.04311523737537</v>
      </c>
    </row>
    <row r="29" spans="1:16">
      <c r="A29" s="13">
        <v>45798</v>
      </c>
      <c r="B29" s="8">
        <f>情绪2!B29*EXP(关注度!B29)*$S$2+(1-$S$2)*B28</f>
        <v>-0.0316739698218315</v>
      </c>
      <c r="C29" s="8">
        <f>情绪2!C29*EXP(关注度!C29)*$S$2+(1-$S$2)*C28</f>
        <v>-0.379375028061138</v>
      </c>
      <c r="D29" s="8">
        <f>情绪2!D29*EXP(关注度!D29)*$S$2+(1-$S$2)*D28</f>
        <v>1.14210285784401</v>
      </c>
      <c r="E29" s="8">
        <f>情绪2!E29*EXP(关注度!E29)*$S$2+(1-$S$2)*E28</f>
        <v>0.665741079101728</v>
      </c>
      <c r="F29" s="8">
        <f>情绪2!F29*EXP(关注度!F29)*$S$2+(1-$S$2)*F28</f>
        <v>-0.150648173799651</v>
      </c>
      <c r="G29" s="8">
        <f>情绪2!G29*EXP(关注度!G29)*$S$2+(1-$S$2)*G28</f>
        <v>-0.746680179816912</v>
      </c>
      <c r="H29" s="8">
        <f>情绪2!H29*EXP(关注度!H29)*$S$2+(1-$S$2)*H28</f>
        <v>-0.47700387185673</v>
      </c>
      <c r="I29" s="8">
        <f>情绪2!I29*EXP(关注度!I29)*$S$2+(1-$S$2)*I28</f>
        <v>-0.592021696108064</v>
      </c>
      <c r="J29" s="8">
        <f>情绪2!J29*EXP(关注度!J29)*$S$2+(1-$S$2)*J28</f>
        <v>0.0047067422463859</v>
      </c>
      <c r="K29">
        <v>1.09852260373036</v>
      </c>
      <c r="L29">
        <v>0.997336192561605</v>
      </c>
      <c r="M29">
        <v>1.0818748924308</v>
      </c>
      <c r="N29">
        <v>0.953433628538466</v>
      </c>
      <c r="O29">
        <v>1.03437295440477</v>
      </c>
      <c r="P29">
        <v>1.05089248943208</v>
      </c>
    </row>
    <row r="30" spans="2:10">
      <c r="B30" s="8"/>
      <c r="C30" s="8"/>
      <c r="D30" s="8"/>
      <c r="E30" s="8"/>
      <c r="F30" s="8"/>
      <c r="G30" s="8"/>
      <c r="H30" s="8"/>
      <c r="I30" s="8"/>
      <c r="J30" s="8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workbookViewId="0">
      <selection activeCell="G11" sqref="G11"/>
    </sheetView>
  </sheetViews>
  <sheetFormatPr defaultColWidth="9.23076923076923" defaultRowHeight="16.8"/>
  <sheetData>
    <row r="1" spans="1:25">
      <c r="A1" s="6" t="s">
        <v>0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  <c r="P1" s="9" t="s">
        <v>31</v>
      </c>
      <c r="Q1" s="9" t="s">
        <v>32</v>
      </c>
      <c r="R1" s="9" t="s">
        <v>33</v>
      </c>
      <c r="S1" s="9" t="s">
        <v>34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</row>
    <row r="2" spans="1:25">
      <c r="A2" s="7">
        <v>45756</v>
      </c>
      <c r="B2" s="8">
        <f>2*情绪1!B2-1</f>
        <v>0.096611263759586</v>
      </c>
      <c r="C2" s="8">
        <f>2*情绪1!C2-1</f>
        <v>-0.47132590527959</v>
      </c>
      <c r="D2" s="8">
        <f>2*情绪1!D2-1</f>
        <v>0.911622055663502</v>
      </c>
      <c r="E2" s="8">
        <f>2*情绪1!E2-1</f>
        <v>0.169785254258265</v>
      </c>
      <c r="F2" s="8">
        <f>2*情绪1!F2-1</f>
        <v>-0.445734325489751</v>
      </c>
      <c r="G2" s="8">
        <f>2*情绪1!G2-1</f>
        <v>-0.0591367558904063</v>
      </c>
      <c r="H2" s="8">
        <f>2*情绪1!H2-1</f>
        <v>-0.933653550883403</v>
      </c>
      <c r="I2" s="8">
        <f>2*情绪1!I2-1</f>
        <v>-0.639497643292443</v>
      </c>
      <c r="J2" s="8">
        <f>2*情绪1!J2-1</f>
        <v>-0.443779928775539</v>
      </c>
      <c r="K2" s="10">
        <v>0.315788561232903</v>
      </c>
      <c r="L2" s="10">
        <v>0.285248706350861</v>
      </c>
      <c r="M2" s="10">
        <v>0.126922530149093</v>
      </c>
      <c r="N2" s="10">
        <v>0.486291332772084</v>
      </c>
      <c r="O2" s="10">
        <v>0.194468795466247</v>
      </c>
      <c r="P2" s="10">
        <v>0.15455026499054</v>
      </c>
      <c r="Q2" s="10">
        <v>0.167067035610592</v>
      </c>
      <c r="R2" s="10">
        <v>0.132587879279442</v>
      </c>
      <c r="S2" s="10">
        <v>0.0817728168684358</v>
      </c>
      <c r="T2" s="11">
        <v>1.020927</v>
      </c>
      <c r="U2" s="11">
        <v>1.001331</v>
      </c>
      <c r="V2" s="11">
        <v>1.01150176503598</v>
      </c>
      <c r="W2" s="11">
        <v>0.99472203531029</v>
      </c>
      <c r="X2" s="11">
        <v>0.98923191967308</v>
      </c>
      <c r="Y2" s="11">
        <v>0.979548259957872</v>
      </c>
    </row>
    <row r="3" spans="1:25">
      <c r="A3" s="7">
        <v>45757</v>
      </c>
      <c r="B3" s="8">
        <f>2*情绪1!B3-1</f>
        <v>-0.056839630469124</v>
      </c>
      <c r="C3" s="8">
        <f>2*情绪1!C3-1</f>
        <v>-0.177943946700253</v>
      </c>
      <c r="D3" s="8">
        <f>2*情绪1!D3-1</f>
        <v>0.791028610415969</v>
      </c>
      <c r="E3" s="8">
        <f>2*情绪1!E3-1</f>
        <v>0.343826404410857</v>
      </c>
      <c r="F3" s="8">
        <f>2*情绪1!F3-1</f>
        <v>-0.0371444426555946</v>
      </c>
      <c r="G3" s="8">
        <f>2*情绪1!G3-1</f>
        <v>-0.376429278524812</v>
      </c>
      <c r="H3" s="8">
        <f>2*情绪1!H3-1</f>
        <v>-0.190536815072635</v>
      </c>
      <c r="I3" s="8">
        <f>2*情绪1!I3-1</f>
        <v>-0.559835071966986</v>
      </c>
      <c r="J3" s="8">
        <f>2*情绪1!J3-1</f>
        <v>-0.407592228558926</v>
      </c>
      <c r="K3" s="10">
        <v>0.204841308795645</v>
      </c>
      <c r="L3" s="10">
        <v>0.212527961073167</v>
      </c>
      <c r="M3" s="10">
        <v>0.256585120456825</v>
      </c>
      <c r="N3" s="10">
        <v>0.500139475092809</v>
      </c>
      <c r="O3" s="10">
        <v>0.172982663501797</v>
      </c>
      <c r="P3" s="10">
        <v>0.210493739225076</v>
      </c>
      <c r="Q3" s="10">
        <v>0.186880418231597</v>
      </c>
      <c r="R3" s="10">
        <v>0.114001585556389</v>
      </c>
      <c r="S3" s="10">
        <v>0.102550446472339</v>
      </c>
      <c r="T3" s="11">
        <v>1.040801385909</v>
      </c>
      <c r="U3" s="11">
        <v>1.001238877548</v>
      </c>
      <c r="V3" s="11">
        <v>1.03594304278654</v>
      </c>
      <c r="W3" s="11">
        <v>1.00782495513638</v>
      </c>
      <c r="X3" s="11">
        <v>1.01881715141054</v>
      </c>
      <c r="Y3" s="11">
        <v>1.01464048511221</v>
      </c>
    </row>
    <row r="4" spans="1:25">
      <c r="A4" s="7">
        <v>45758</v>
      </c>
      <c r="B4" s="8">
        <f>2*情绪1!B4-1</f>
        <v>-0.121040135435354</v>
      </c>
      <c r="C4" s="8">
        <f>2*情绪1!C4-1</f>
        <v>-0.143178829181207</v>
      </c>
      <c r="D4" s="8">
        <f>2*情绪1!D4-1</f>
        <v>0.817808373726997</v>
      </c>
      <c r="E4" s="8">
        <f>2*情绪1!E4-1</f>
        <v>0.251231826558574</v>
      </c>
      <c r="F4" s="8">
        <f>2*情绪1!F4-1</f>
        <v>0.0986667667524366</v>
      </c>
      <c r="G4" s="8">
        <f>2*情绪1!G4-1</f>
        <v>-0.875236822456891</v>
      </c>
      <c r="H4" s="8">
        <f>2*情绪1!H4-1</f>
        <v>-0.601906599071203</v>
      </c>
      <c r="I4" s="8">
        <f>2*情绪1!I4-1</f>
        <v>-0.0676446331484875</v>
      </c>
      <c r="J4" s="8">
        <f>2*情绪1!J4-1</f>
        <v>-0.351182548990856</v>
      </c>
      <c r="K4" s="10">
        <v>0.180052835884744</v>
      </c>
      <c r="L4" s="10">
        <v>0.332300115588</v>
      </c>
      <c r="M4" s="10">
        <v>0.171983523934167</v>
      </c>
      <c r="N4" s="10">
        <v>0.473886480636601</v>
      </c>
      <c r="O4" s="10">
        <v>0.120941254338361</v>
      </c>
      <c r="P4" s="10">
        <v>0.160570235264613</v>
      </c>
      <c r="Q4" s="10">
        <v>0.19111147357325</v>
      </c>
      <c r="R4" s="10">
        <v>0.0982840523349402</v>
      </c>
      <c r="S4" s="10">
        <v>0.181717434816421</v>
      </c>
      <c r="T4" s="11">
        <v>1.04714923356166</v>
      </c>
      <c r="U4" s="11">
        <v>1.00045791122351</v>
      </c>
      <c r="V4" s="11">
        <v>1.0483291947698</v>
      </c>
      <c r="W4" s="11">
        <v>0.998210986141346</v>
      </c>
      <c r="X4" s="11">
        <v>1.01220737063192</v>
      </c>
      <c r="Y4" s="11">
        <v>1.01300879014706</v>
      </c>
    </row>
    <row r="5" spans="1:25">
      <c r="A5" s="7">
        <v>45761</v>
      </c>
      <c r="B5" s="8">
        <f>2*情绪1!B5-1</f>
        <v>-0.221796524360029</v>
      </c>
      <c r="C5" s="8">
        <f>2*情绪1!C5-1</f>
        <v>-0.309031926164405</v>
      </c>
      <c r="D5" s="8">
        <f>2*情绪1!D5-1</f>
        <v>0.777700672550811</v>
      </c>
      <c r="E5" s="8">
        <f>2*情绪1!E5-1</f>
        <v>0.561602960794813</v>
      </c>
      <c r="F5" s="8">
        <f>2*情绪1!F5-1</f>
        <v>0.0763929408617179</v>
      </c>
      <c r="G5" s="8">
        <f>2*情绪1!G5-1</f>
        <v>-0.567696947291216</v>
      </c>
      <c r="H5" s="8">
        <f>2*情绪1!H5-1</f>
        <v>-0.562607988255275</v>
      </c>
      <c r="I5" s="8">
        <f>2*情绪1!I5-1</f>
        <v>-0.439659062252077</v>
      </c>
      <c r="J5" s="8">
        <f>2*情绪1!J5-1</f>
        <v>-0.0214582863844039</v>
      </c>
      <c r="K5" s="10">
        <v>0.0829769072125354</v>
      </c>
      <c r="L5" s="10">
        <v>0.311587774584473</v>
      </c>
      <c r="M5" s="10">
        <v>0.221751214115133</v>
      </c>
      <c r="N5" s="10">
        <v>0.553705203986506</v>
      </c>
      <c r="O5" s="10">
        <v>0.147244807538778</v>
      </c>
      <c r="P5" s="10">
        <v>0.0377777106516382</v>
      </c>
      <c r="Q5" s="10">
        <v>0.160922372225265</v>
      </c>
      <c r="R5" s="10">
        <v>0.142244150395327</v>
      </c>
      <c r="S5" s="10">
        <v>0.140878066742398</v>
      </c>
      <c r="T5" s="11">
        <v>1.05104672300898</v>
      </c>
      <c r="U5" s="11">
        <v>1.00128428945818</v>
      </c>
      <c r="V5" s="11">
        <v>1.05922619183345</v>
      </c>
      <c r="W5" s="11">
        <v>1.00371156164258</v>
      </c>
      <c r="X5" s="11">
        <v>1.00322239993321</v>
      </c>
      <c r="Y5" s="11">
        <v>1.02545595334383</v>
      </c>
    </row>
    <row r="6" spans="1:25">
      <c r="A6" s="7">
        <v>45762</v>
      </c>
      <c r="B6" s="8">
        <f>2*情绪1!B6-1</f>
        <v>-0.313759859001504</v>
      </c>
      <c r="C6" s="8">
        <f>2*情绪1!C6-1</f>
        <v>-0.324890459176255</v>
      </c>
      <c r="D6" s="8">
        <f>2*情绪1!D6-1</f>
        <v>0.915440005735817</v>
      </c>
      <c r="E6" s="8">
        <f>2*情绪1!E6-1</f>
        <v>0.0858640477325197</v>
      </c>
      <c r="F6" s="8">
        <f>2*情绪1!F6-1</f>
        <v>-0.125483090308431</v>
      </c>
      <c r="G6" s="8">
        <f>2*情绪1!G6-1</f>
        <v>-0.473236553535001</v>
      </c>
      <c r="H6" s="8">
        <f>2*情绪1!H6-1</f>
        <v>-0.251202115903266</v>
      </c>
      <c r="I6" s="8">
        <f>2*情绪1!I6-1</f>
        <v>-0.397630549179983</v>
      </c>
      <c r="J6" s="8">
        <f>2*情绪1!J6-1</f>
        <v>-0.417876614402169</v>
      </c>
      <c r="K6" s="10">
        <v>0.111239705655934</v>
      </c>
      <c r="L6" s="10">
        <v>0.318635087840066</v>
      </c>
      <c r="M6" s="10">
        <v>0.269467236793088</v>
      </c>
      <c r="N6" s="10">
        <v>0.457647087160728</v>
      </c>
      <c r="O6" s="10">
        <v>0.0841013835329885</v>
      </c>
      <c r="P6" s="10">
        <v>0.0755103027571778</v>
      </c>
      <c r="Q6" s="10">
        <v>0.140034095333544</v>
      </c>
      <c r="R6" s="10">
        <v>0.192286069443247</v>
      </c>
      <c r="S6" s="10">
        <v>0.203597285341016</v>
      </c>
      <c r="T6" s="11">
        <v>1.04996940011789</v>
      </c>
      <c r="U6" s="11">
        <v>1.00054934678972</v>
      </c>
      <c r="V6" s="11">
        <v>1.06261176233097</v>
      </c>
      <c r="W6" s="11">
        <v>1.00881258979862</v>
      </c>
      <c r="X6" s="11">
        <v>1.00073219381269</v>
      </c>
      <c r="Y6" s="11">
        <v>1.0199718449576</v>
      </c>
    </row>
    <row r="7" spans="1:25">
      <c r="A7" s="7">
        <v>45763</v>
      </c>
      <c r="B7" s="8">
        <f>2*情绪1!B7-1</f>
        <v>-0.374222951383553</v>
      </c>
      <c r="C7" s="8">
        <f>2*情绪1!C7-1</f>
        <v>-0.238516106717496</v>
      </c>
      <c r="D7" s="8">
        <f>2*情绪1!D7-1</f>
        <v>0.944000211477332</v>
      </c>
      <c r="E7" s="8">
        <f>2*情绪1!E7-1</f>
        <v>0.341423587481416</v>
      </c>
      <c r="F7" s="8">
        <f>2*情绪1!F7-1</f>
        <v>-0.137983106649378</v>
      </c>
      <c r="G7" s="8">
        <f>2*情绪1!G7-1</f>
        <v>-0.999488201968069</v>
      </c>
      <c r="H7" s="8">
        <f>2*情绪1!H7-1</f>
        <v>-0.497410522610195</v>
      </c>
      <c r="I7" s="8">
        <f>2*情绪1!I7-1</f>
        <v>-0.162797046049114</v>
      </c>
      <c r="J7" s="8">
        <f>2*情绪1!J7-1</f>
        <v>0.145787768363925</v>
      </c>
      <c r="K7" s="10">
        <v>0.0873977020508864</v>
      </c>
      <c r="L7" s="10">
        <v>0.373141803356459</v>
      </c>
      <c r="M7" s="10">
        <v>0.251150371636327</v>
      </c>
      <c r="N7" s="10">
        <v>0.44322800615708</v>
      </c>
      <c r="O7" s="10">
        <v>0.0784943571850768</v>
      </c>
      <c r="P7" s="10">
        <v>0.0866114189091629</v>
      </c>
      <c r="Q7" s="10">
        <v>0.117380465934089</v>
      </c>
      <c r="R7" s="10">
        <v>0.150636768515537</v>
      </c>
      <c r="S7" s="10">
        <v>0.2265569220325</v>
      </c>
      <c r="T7" s="11">
        <v>1.04630028204918</v>
      </c>
      <c r="U7" s="11">
        <v>1.00215622904066</v>
      </c>
      <c r="V7" s="11">
        <v>1.08228192030807</v>
      </c>
      <c r="W7" s="11">
        <v>0.997381189870307</v>
      </c>
      <c r="X7" s="11">
        <v>0.991276177877354</v>
      </c>
      <c r="Y7" s="11">
        <v>1.01197161619846</v>
      </c>
    </row>
    <row r="8" spans="1:25">
      <c r="A8" s="7">
        <v>45764</v>
      </c>
      <c r="B8" s="8">
        <f>2*情绪1!B8-1</f>
        <v>-0.0249789355952053</v>
      </c>
      <c r="C8" s="8">
        <f>2*情绪1!C8-1</f>
        <v>-0.0169572604130128</v>
      </c>
      <c r="D8" s="8">
        <f>2*情绪1!D8-1</f>
        <v>0.888187737035576</v>
      </c>
      <c r="E8" s="8">
        <f>2*情绪1!E8-1</f>
        <v>0.29771712586245</v>
      </c>
      <c r="F8" s="8">
        <f>2*情绪1!F8-1</f>
        <v>-0.409724964145749</v>
      </c>
      <c r="G8" s="8">
        <f>2*情绪1!G8-1</f>
        <v>-0.600162398313077</v>
      </c>
      <c r="H8" s="8">
        <f>2*情绪1!H8-1</f>
        <v>-0.573208190341606</v>
      </c>
      <c r="I8" s="8">
        <f>2*情绪1!I8-1</f>
        <v>-0.231593229008767</v>
      </c>
      <c r="J8" s="8">
        <f>2*情绪1!J8-1</f>
        <v>-0.0258756825684348</v>
      </c>
      <c r="K8" s="10">
        <v>0.21621519650699</v>
      </c>
      <c r="L8" s="10">
        <v>0.272177115405041</v>
      </c>
      <c r="M8" s="10">
        <v>0.274363636573578</v>
      </c>
      <c r="N8" s="10">
        <v>0.491306591672911</v>
      </c>
      <c r="O8" s="10">
        <v>0.143064846380493</v>
      </c>
      <c r="P8" s="10">
        <v>0.0364073898338613</v>
      </c>
      <c r="Q8" s="10">
        <v>0.12395613732675</v>
      </c>
      <c r="R8" s="10">
        <v>0.187805589201435</v>
      </c>
      <c r="S8" s="10">
        <v>0.12373691031649</v>
      </c>
      <c r="T8" s="11">
        <v>1.05012660218063</v>
      </c>
      <c r="U8" s="11">
        <v>1.00082436341227</v>
      </c>
      <c r="V8" s="11">
        <v>1.08688823269926</v>
      </c>
      <c r="W8" s="11">
        <v>0.989973342041467</v>
      </c>
      <c r="X8" s="11">
        <v>0.999311952676419</v>
      </c>
      <c r="Y8" s="11">
        <v>1.01905356810543</v>
      </c>
    </row>
    <row r="9" spans="1:25">
      <c r="A9" s="7">
        <v>45765</v>
      </c>
      <c r="B9" s="8">
        <f>2*情绪1!B9-1</f>
        <v>0.103557454730416</v>
      </c>
      <c r="C9" s="8">
        <f>2*情绪1!C9-1</f>
        <v>-0.132607707875695</v>
      </c>
      <c r="D9" s="8">
        <f>2*情绪1!D9-1</f>
        <v>0.790077832803097</v>
      </c>
      <c r="E9" s="8">
        <f>2*情绪1!E9-1</f>
        <v>0.439256632163674</v>
      </c>
      <c r="F9" s="8">
        <f>2*情绪1!F9-1</f>
        <v>-0.00990747138872938</v>
      </c>
      <c r="G9" s="8">
        <f>2*情绪1!G9-1</f>
        <v>-1</v>
      </c>
      <c r="H9" s="8">
        <f>2*情绪1!H9-1</f>
        <v>-0.613104622610459</v>
      </c>
      <c r="I9" s="8">
        <f>2*情绪1!I9-1</f>
        <v>0.225105149453728</v>
      </c>
      <c r="J9" s="8">
        <f>2*情绪1!J9-1</f>
        <v>-0.263194025670697</v>
      </c>
      <c r="K9" s="10">
        <v>0.126797758022814</v>
      </c>
      <c r="L9" s="10">
        <v>0.373306597802477</v>
      </c>
      <c r="M9" s="10">
        <v>0.155319283495363</v>
      </c>
      <c r="N9" s="10">
        <v>0.630927362625479</v>
      </c>
      <c r="O9" s="10">
        <v>0.0943122304395387</v>
      </c>
      <c r="P9" s="10">
        <v>0.0223386521736113</v>
      </c>
      <c r="Q9" s="10">
        <v>0.119442488182851</v>
      </c>
      <c r="R9" s="10">
        <v>0.121721983586289</v>
      </c>
      <c r="S9" s="10">
        <v>0.0754035856790895</v>
      </c>
      <c r="T9" s="11">
        <v>1.04923084418897</v>
      </c>
      <c r="U9" s="11">
        <v>1.00114562803293</v>
      </c>
      <c r="V9" s="11">
        <v>1.08859137549612</v>
      </c>
      <c r="W9" s="11">
        <v>0.987867242440018</v>
      </c>
      <c r="X9" s="11">
        <v>1.00704523080793</v>
      </c>
      <c r="Y9" s="11">
        <v>1.02198363771732</v>
      </c>
    </row>
    <row r="10" spans="1:25">
      <c r="A10" s="7">
        <v>45768</v>
      </c>
      <c r="B10" s="8">
        <f>2*情绪1!B10-1</f>
        <v>-0.0797279916376052</v>
      </c>
      <c r="C10" s="8">
        <f>2*情绪1!C10-1</f>
        <v>-0.178726696201549</v>
      </c>
      <c r="D10" s="8">
        <f>2*情绪1!D10-1</f>
        <v>0.964253749191632</v>
      </c>
      <c r="E10" s="8">
        <f>2*情绪1!E10-1</f>
        <v>0.533145715775615</v>
      </c>
      <c r="F10" s="8">
        <f>2*情绪1!F10-1</f>
        <v>-0.270076330444789</v>
      </c>
      <c r="G10" s="8">
        <f>2*情绪1!G10-1</f>
        <v>-0.999818575126487</v>
      </c>
      <c r="H10" s="8">
        <f>2*情绪1!H10-1</f>
        <v>-0.755997494165989</v>
      </c>
      <c r="I10" s="8">
        <f>2*情绪1!I10-1</f>
        <v>-0.376378917274484</v>
      </c>
      <c r="J10" s="8">
        <f>2*情绪1!J10-1</f>
        <v>-0.206437903805883</v>
      </c>
      <c r="K10" s="10">
        <v>0.105840120577262</v>
      </c>
      <c r="L10" s="10">
        <v>0.350990262634818</v>
      </c>
      <c r="M10" s="10">
        <v>0.205599818892463</v>
      </c>
      <c r="N10" s="10">
        <v>0.492927760761284</v>
      </c>
      <c r="O10" s="10">
        <v>0.179142924851316</v>
      </c>
      <c r="P10" s="10">
        <v>0.13910669082036</v>
      </c>
      <c r="Q10" s="10">
        <v>0.205541534338427</v>
      </c>
      <c r="R10" s="10">
        <v>0.0898299023048628</v>
      </c>
      <c r="S10" s="10">
        <v>0.0641344047637719</v>
      </c>
      <c r="T10" s="11">
        <v>1.06237770666666</v>
      </c>
      <c r="U10" s="11">
        <v>0.998896053806735</v>
      </c>
      <c r="V10" s="11">
        <v>1.10562140306038</v>
      </c>
      <c r="W10" s="11">
        <v>1.0006677337107</v>
      </c>
      <c r="X10" s="11">
        <v>1.00337731273544</v>
      </c>
      <c r="Y10" s="11">
        <v>1.03775428369623</v>
      </c>
    </row>
    <row r="11" spans="1:25">
      <c r="A11" s="7">
        <v>45769</v>
      </c>
      <c r="B11" s="8">
        <f>2*情绪1!B11-1</f>
        <v>0.0832120852916494</v>
      </c>
      <c r="C11" s="8">
        <f>2*情绪1!C11-1</f>
        <v>-0.169631208371932</v>
      </c>
      <c r="D11" s="8">
        <f>2*情绪1!D11-1</f>
        <v>0.830411605099154</v>
      </c>
      <c r="E11" s="8">
        <f>2*情绪1!E11-1</f>
        <v>0.456787748233265</v>
      </c>
      <c r="F11" s="8">
        <f>2*情绪1!F11-1</f>
        <v>-0.0833271098690718</v>
      </c>
      <c r="G11" s="8">
        <f>2*情绪1!G11-1</f>
        <v>-0.636250542205977</v>
      </c>
      <c r="H11" s="8">
        <f>2*情绪1!H11-1</f>
        <v>-0.630211516690561</v>
      </c>
      <c r="I11" s="8">
        <f>2*情绪1!I11-1</f>
        <v>-0.446834128869215</v>
      </c>
      <c r="J11" s="8">
        <f>2*情绪1!J11-1</f>
        <v>0.0797484096037688</v>
      </c>
      <c r="K11" s="10">
        <v>0.128749217417751</v>
      </c>
      <c r="L11" s="10">
        <v>0.28946152616651</v>
      </c>
      <c r="M11" s="10">
        <v>0.270195706024527</v>
      </c>
      <c r="N11" s="10">
        <v>0.454872506645751</v>
      </c>
      <c r="O11" s="10">
        <v>0.167956181907434</v>
      </c>
      <c r="P11" s="10">
        <v>0.105227209282437</v>
      </c>
      <c r="Q11" s="10">
        <v>0.16651232475502</v>
      </c>
      <c r="R11" s="10">
        <v>0.164506051696653</v>
      </c>
      <c r="S11" s="10">
        <v>0.169261574130544</v>
      </c>
      <c r="T11" s="11">
        <v>1.06101626963557</v>
      </c>
      <c r="U11" s="11">
        <v>1.00064112521274</v>
      </c>
      <c r="V11" s="11">
        <v>1.12816423294948</v>
      </c>
      <c r="W11" s="11">
        <v>0.983138325544528</v>
      </c>
      <c r="X11" s="11">
        <v>1.0091732535528</v>
      </c>
      <c r="Y11" s="11">
        <v>1.03212935245435</v>
      </c>
    </row>
    <row r="12" spans="1:25">
      <c r="A12" s="7">
        <v>45770</v>
      </c>
      <c r="B12" s="8">
        <f>2*情绪1!B12-1</f>
        <v>-0.398021755163852</v>
      </c>
      <c r="C12" s="8">
        <f>2*情绪1!C12-1</f>
        <v>-0.243843004829019</v>
      </c>
      <c r="D12" s="8">
        <f>2*情绪1!D12-1</f>
        <v>0.811373881743144</v>
      </c>
      <c r="E12" s="8">
        <f>2*情绪1!E12-1</f>
        <v>0.175267235987547</v>
      </c>
      <c r="F12" s="8">
        <f>2*情绪1!F12-1</f>
        <v>0.0778915039496568</v>
      </c>
      <c r="G12" s="8">
        <f>2*情绪1!G12-1</f>
        <v>-0.471021756151797</v>
      </c>
      <c r="H12" s="8">
        <f>2*情绪1!H12-1</f>
        <v>-0.210178919048343</v>
      </c>
      <c r="I12" s="8">
        <f>2*情绪1!I12-1</f>
        <v>-0.164302052969772</v>
      </c>
      <c r="J12" s="8">
        <f>2*情绪1!J12-1</f>
        <v>-0.00641103797649645</v>
      </c>
      <c r="K12" s="10">
        <v>0.168879490565744</v>
      </c>
      <c r="L12" s="10">
        <v>0.296482093680635</v>
      </c>
      <c r="M12" s="10">
        <v>0.310972193340756</v>
      </c>
      <c r="N12" s="10">
        <v>0.370309257449603</v>
      </c>
      <c r="O12" s="10">
        <v>0.140458633336479</v>
      </c>
      <c r="P12" s="10">
        <v>0.123762086782872</v>
      </c>
      <c r="Q12" s="10">
        <v>0.170117134912907</v>
      </c>
      <c r="R12" s="10">
        <v>0.204227265876918</v>
      </c>
      <c r="S12" s="10">
        <v>0.166176595426977</v>
      </c>
      <c r="T12" s="11">
        <v>1.06202900966493</v>
      </c>
      <c r="U12" s="11">
        <v>0.99880494874797</v>
      </c>
      <c r="V12" s="11">
        <v>1.08422170809524</v>
      </c>
      <c r="W12" s="11">
        <v>1.01140549803468</v>
      </c>
      <c r="X12" s="11">
        <v>1.01773814530428</v>
      </c>
      <c r="Y12" s="11">
        <v>1.04096905732158</v>
      </c>
    </row>
    <row r="13" spans="1:25">
      <c r="A13" s="7">
        <v>45771</v>
      </c>
      <c r="B13" s="8">
        <f>2*情绪1!B13-1</f>
        <v>-0.201379009497721</v>
      </c>
      <c r="C13" s="8">
        <f>2*情绪1!C13-1</f>
        <v>-0.179681646247223</v>
      </c>
      <c r="D13" s="8">
        <f>2*情绪1!D13-1</f>
        <v>0.828433344179842</v>
      </c>
      <c r="E13" s="8">
        <f>2*情绪1!E13-1</f>
        <v>0.387274275860568</v>
      </c>
      <c r="F13" s="8">
        <f>2*情绪1!F13-1</f>
        <v>0.0697166350516674</v>
      </c>
      <c r="G13" s="8">
        <f>2*情绪1!G13-1</f>
        <v>-0.668093619087828</v>
      </c>
      <c r="H13" s="8">
        <f>2*情绪1!H13-1</f>
        <v>-0.71773708226007</v>
      </c>
      <c r="I13" s="8">
        <f>2*情绪1!I13-1</f>
        <v>-0.291490639629442</v>
      </c>
      <c r="J13" s="8">
        <f>2*情绪1!J13-1</f>
        <v>-0.288683174725091</v>
      </c>
      <c r="K13" s="10">
        <v>0.134551935689254</v>
      </c>
      <c r="L13" s="10">
        <v>0.368523918714776</v>
      </c>
      <c r="M13" s="10">
        <v>0.253918983909799</v>
      </c>
      <c r="N13" s="10">
        <v>0.455876645832091</v>
      </c>
      <c r="O13" s="10">
        <v>0.132134903486024</v>
      </c>
      <c r="P13" s="10">
        <v>0.104685843096064</v>
      </c>
      <c r="Q13" s="10">
        <v>0.109127205474291</v>
      </c>
      <c r="R13" s="10">
        <v>0.161589506379454</v>
      </c>
      <c r="S13" s="10">
        <v>0.135756300588807</v>
      </c>
      <c r="T13" s="11">
        <v>1.06078431166561</v>
      </c>
      <c r="U13" s="11">
        <v>0.997978937055355</v>
      </c>
      <c r="V13" s="11">
        <v>1.09572822890096</v>
      </c>
      <c r="W13" s="11">
        <v>1.00351444963187</v>
      </c>
      <c r="X13" s="11">
        <v>1.0083750429107</v>
      </c>
      <c r="Y13" s="11">
        <v>1.03755793912866</v>
      </c>
    </row>
    <row r="14" spans="1:25">
      <c r="A14" s="7">
        <v>45772</v>
      </c>
      <c r="B14" s="8">
        <f>2*情绪1!B14-1</f>
        <v>0.00111738303488274</v>
      </c>
      <c r="C14" s="8">
        <f>2*情绪1!C14-1</f>
        <v>-0.215440925488336</v>
      </c>
      <c r="D14" s="8">
        <f>2*情绪1!D14-1</f>
        <v>0.797955395356961</v>
      </c>
      <c r="E14" s="8">
        <f>2*情绪1!E14-1</f>
        <v>0.312296792244624</v>
      </c>
      <c r="F14" s="8">
        <f>2*情绪1!F14-1</f>
        <v>0.178868795175799</v>
      </c>
      <c r="G14" s="8">
        <f>2*情绪1!G14-1</f>
        <v>-0.106037590101736</v>
      </c>
      <c r="H14" s="8">
        <f>2*情绪1!H14-1</f>
        <v>-0.393036557027267</v>
      </c>
      <c r="I14" s="8">
        <f>2*情绪1!I14-1</f>
        <v>0.0819015304977351</v>
      </c>
      <c r="J14" s="8">
        <f>2*情绪1!J14-1</f>
        <v>-0.562260900641365</v>
      </c>
      <c r="K14" s="10">
        <v>0.108979540229533</v>
      </c>
      <c r="L14" s="10">
        <v>0.258967291982989</v>
      </c>
      <c r="M14" s="10">
        <v>0.242655956376868</v>
      </c>
      <c r="N14" s="10">
        <v>0.588704559360608</v>
      </c>
      <c r="O14" s="10">
        <v>0.123814676238046</v>
      </c>
      <c r="P14" s="10">
        <v>0.0738726500986719</v>
      </c>
      <c r="Q14" s="10">
        <v>0.20228663117831</v>
      </c>
      <c r="R14" s="10">
        <v>0.0951904512531683</v>
      </c>
      <c r="S14" s="10">
        <v>0.0844866300984681</v>
      </c>
      <c r="T14" s="11">
        <v>1.06311909793558</v>
      </c>
      <c r="U14" s="11">
        <v>0.998805263615237</v>
      </c>
      <c r="V14" s="11">
        <v>1.09023835763784</v>
      </c>
      <c r="W14" s="11">
        <v>0.996497012574105</v>
      </c>
      <c r="X14" s="11">
        <v>1.01160396366073</v>
      </c>
      <c r="Y14" s="11">
        <v>1.04065559948266</v>
      </c>
    </row>
    <row r="15" spans="1:25">
      <c r="A15" s="7">
        <v>45775</v>
      </c>
      <c r="B15" s="8">
        <f>2*情绪1!B15-1</f>
        <v>-0.111384431493647</v>
      </c>
      <c r="C15" s="8">
        <f>2*情绪1!C15-1</f>
        <v>-0.3795278117013</v>
      </c>
      <c r="D15" s="8">
        <f>2*情绪1!D15-1</f>
        <v>0.916738245802139</v>
      </c>
      <c r="E15" s="8">
        <f>2*情绪1!E15-1</f>
        <v>0.609726292097845</v>
      </c>
      <c r="F15" s="8">
        <f>2*情绪1!F15-1</f>
        <v>0.0829437409682106</v>
      </c>
      <c r="G15" s="8">
        <f>2*情绪1!G15-1</f>
        <v>-0.784526383457092</v>
      </c>
      <c r="H15" s="8">
        <f>2*情绪1!H15-1</f>
        <v>-0.188538407984023</v>
      </c>
      <c r="I15" s="8">
        <f>2*情绪1!I15-1</f>
        <v>-0.285964230718549</v>
      </c>
      <c r="J15" s="8">
        <f>2*情绪1!J15-1</f>
        <v>0.123265873152674</v>
      </c>
      <c r="K15" s="10">
        <v>0.113730994904822</v>
      </c>
      <c r="L15" s="10">
        <v>0.284596054363539</v>
      </c>
      <c r="M15" s="10">
        <v>0.225632903363025</v>
      </c>
      <c r="N15" s="10">
        <v>0.531745410697385</v>
      </c>
      <c r="O15" s="10">
        <v>0.0848955783472774</v>
      </c>
      <c r="P15" s="10">
        <v>0.143223691513542</v>
      </c>
      <c r="Q15" s="10">
        <v>0.199927557886734</v>
      </c>
      <c r="R15" s="10">
        <v>0.133622818499087</v>
      </c>
      <c r="S15" s="10">
        <v>0.102863536075566</v>
      </c>
      <c r="T15" s="11">
        <v>1.05922861359669</v>
      </c>
      <c r="U15" s="11">
        <v>0.999448494205006</v>
      </c>
      <c r="V15" s="11">
        <v>1.07888678822644</v>
      </c>
      <c r="W15" s="11">
        <v>0.99672899109965</v>
      </c>
      <c r="X15" s="11">
        <v>1.02433803435529</v>
      </c>
      <c r="Y15" s="11">
        <v>1.03970360982157</v>
      </c>
    </row>
    <row r="16" spans="1:25">
      <c r="A16" s="7">
        <v>45776</v>
      </c>
      <c r="B16" s="8">
        <f>2*情绪1!B16-1</f>
        <v>-0.33395235816344</v>
      </c>
      <c r="C16" s="8">
        <f>2*情绪1!C16-1</f>
        <v>-0.257431629124083</v>
      </c>
      <c r="D16" s="8">
        <f>2*情绪1!D16-1</f>
        <v>0.877953509773713</v>
      </c>
      <c r="E16" s="8">
        <f>2*情绪1!E16-1</f>
        <v>0.318556493915901</v>
      </c>
      <c r="F16" s="8">
        <f>2*情绪1!F16-1</f>
        <v>0.100094601315436</v>
      </c>
      <c r="G16" s="8">
        <f>2*情绪1!G16-1</f>
        <v>-0.809306997254667</v>
      </c>
      <c r="H16" s="8">
        <f>2*情绪1!H16-1</f>
        <v>-0.394053022042809</v>
      </c>
      <c r="I16" s="8">
        <f>2*情绪1!I16-1</f>
        <v>0.0468715705503084</v>
      </c>
      <c r="J16" s="8">
        <f>2*情绪1!J16-1</f>
        <v>-0.666129147953931</v>
      </c>
      <c r="K16" s="10">
        <v>0.115965679193135</v>
      </c>
      <c r="L16" s="10">
        <v>0.256523404726362</v>
      </c>
      <c r="M16" s="10">
        <v>0.224647038923151</v>
      </c>
      <c r="N16" s="10">
        <v>0.509786250421354</v>
      </c>
      <c r="O16" s="10">
        <v>0.159544630754446</v>
      </c>
      <c r="P16" s="10">
        <v>0.184417456988166</v>
      </c>
      <c r="Q16" s="10">
        <v>0.193891279981608</v>
      </c>
      <c r="R16" s="10">
        <v>0.182176904491077</v>
      </c>
      <c r="S16" s="10">
        <v>0.049077657089657</v>
      </c>
      <c r="T16" s="11">
        <v>1.05997325131205</v>
      </c>
      <c r="U16" s="11">
        <v>1.00202007518059</v>
      </c>
      <c r="V16" s="11">
        <v>1.085689333417</v>
      </c>
      <c r="W16" s="11">
        <v>0.988259612428161</v>
      </c>
      <c r="X16" s="11">
        <v>1.00374659451578</v>
      </c>
      <c r="Y16" s="11">
        <v>1.04034755856994</v>
      </c>
    </row>
    <row r="17" spans="1:25">
      <c r="A17" s="7">
        <v>45777</v>
      </c>
      <c r="B17" s="8">
        <f>2*情绪1!B17-1</f>
        <v>-0.192420635324142</v>
      </c>
      <c r="C17" s="8">
        <f>2*情绪1!C17-1</f>
        <v>-0.167712195165217</v>
      </c>
      <c r="D17" s="8">
        <f>2*情绪1!D17-1</f>
        <v>0.887996066476218</v>
      </c>
      <c r="E17" s="8">
        <f>2*情绪1!E17-1</f>
        <v>0.310874970063836</v>
      </c>
      <c r="F17" s="8">
        <f>2*情绪1!F17-1</f>
        <v>0.371448237103121</v>
      </c>
      <c r="G17" s="8">
        <f>2*情绪1!G17-1</f>
        <v>-0.440753082861469</v>
      </c>
      <c r="H17" s="8">
        <f>2*情绪1!H17-1</f>
        <v>-0.618257394029905</v>
      </c>
      <c r="I17" s="8">
        <f>2*情绪1!I17-1</f>
        <v>-0.110037032627007</v>
      </c>
      <c r="J17" s="8">
        <f>2*情绪1!J17-1</f>
        <v>0.172377023323739</v>
      </c>
      <c r="K17" s="10">
        <v>0.152758188482133</v>
      </c>
      <c r="L17" s="10">
        <v>0.302412575597576</v>
      </c>
      <c r="M17" s="10">
        <v>0.223042051257806</v>
      </c>
      <c r="N17" s="10">
        <v>0.435039360387949</v>
      </c>
      <c r="O17" s="10">
        <v>0.102614687760149</v>
      </c>
      <c r="P17" s="10">
        <v>0.0769463528605735</v>
      </c>
      <c r="Q17" s="10">
        <v>0.202379319909618</v>
      </c>
      <c r="R17" s="10">
        <v>0.264084211693591</v>
      </c>
      <c r="S17" s="10">
        <v>0.18597259499564</v>
      </c>
      <c r="T17" s="11">
        <v>1.05969606830683</v>
      </c>
      <c r="U17" s="11">
        <v>1.0009178530979</v>
      </c>
      <c r="V17" s="11">
        <v>1.07968868070088</v>
      </c>
      <c r="W17" s="11">
        <v>0.983835271981022</v>
      </c>
      <c r="X17" s="11">
        <v>1.01205929960141</v>
      </c>
      <c r="Y17" s="11">
        <v>1.03608224385664</v>
      </c>
    </row>
    <row r="18" spans="1:25">
      <c r="A18" s="7">
        <v>45783</v>
      </c>
      <c r="B18" s="8">
        <f>2*情绪1!B18-1</f>
        <v>-0.0219151506037348</v>
      </c>
      <c r="C18" s="8">
        <f>2*情绪1!C18-1</f>
        <v>-0.34053649946015</v>
      </c>
      <c r="D18" s="8">
        <f>2*情绪1!D18-1</f>
        <v>0.697499466669135</v>
      </c>
      <c r="E18" s="8">
        <f>2*情绪1!E18-1</f>
        <v>0.0482590092151196</v>
      </c>
      <c r="F18" s="8">
        <f>2*情绪1!F18-1</f>
        <v>-0.138427529598459</v>
      </c>
      <c r="G18" s="8">
        <f>2*情绪1!G18-1</f>
        <v>-0.593055132399562</v>
      </c>
      <c r="H18" s="8">
        <f>2*情绪1!H18-1</f>
        <v>0.242337659943245</v>
      </c>
      <c r="I18" s="8">
        <f>2*情绪1!I18-1</f>
        <v>-0.22516568276067</v>
      </c>
      <c r="J18" s="8">
        <f>2*情绪1!J18-1</f>
        <v>-0.446900590172059</v>
      </c>
      <c r="K18" s="10">
        <v>0.0978691218285933</v>
      </c>
      <c r="L18" s="10">
        <v>0.376041307054696</v>
      </c>
      <c r="M18" s="10">
        <v>0.197792293412436</v>
      </c>
      <c r="N18" s="10">
        <v>0.377364733193925</v>
      </c>
      <c r="O18" s="10">
        <v>0.191522335663212</v>
      </c>
      <c r="P18" s="10">
        <v>0.0869380648776793</v>
      </c>
      <c r="Q18" s="10">
        <v>0.208220432002206</v>
      </c>
      <c r="R18" s="10">
        <v>0.190243119483255</v>
      </c>
      <c r="S18" s="10">
        <v>0.0999877983219671</v>
      </c>
      <c r="T18" s="11">
        <v>1.07887391790301</v>
      </c>
      <c r="U18" s="11">
        <v>1.00133123217123</v>
      </c>
      <c r="V18" s="11">
        <v>1.09587085490482</v>
      </c>
      <c r="W18" s="11">
        <v>0.97397696609806</v>
      </c>
      <c r="X18" s="11">
        <v>1.00300514891146</v>
      </c>
      <c r="Y18" s="11">
        <v>1.03851113560525</v>
      </c>
    </row>
    <row r="19" spans="1:25">
      <c r="A19" s="7">
        <v>45784</v>
      </c>
      <c r="B19" s="8">
        <f>2*情绪1!B19-1</f>
        <v>0.337614345401457</v>
      </c>
      <c r="C19" s="8">
        <f>2*情绪1!C19-1</f>
        <v>-0.484547657582457</v>
      </c>
      <c r="D19" s="8">
        <f>2*情绪1!D19-1</f>
        <v>0.897290121119269</v>
      </c>
      <c r="E19" s="8">
        <f>2*情绪1!E19-1</f>
        <v>0.641155120279238</v>
      </c>
      <c r="F19" s="8">
        <f>2*情绪1!F19-1</f>
        <v>0.109828372378643</v>
      </c>
      <c r="G19" s="8">
        <f>2*情绪1!G19-1</f>
        <v>-0.545637916168104</v>
      </c>
      <c r="H19" s="8">
        <f>2*情绪1!H19-1</f>
        <v>-0.230725634102655</v>
      </c>
      <c r="I19" s="8">
        <f>2*情绪1!I19-1</f>
        <v>-0.383783761408511</v>
      </c>
      <c r="J19" s="8">
        <f>2*情绪1!J19-1</f>
        <v>0.220385070356525</v>
      </c>
      <c r="K19" s="10">
        <v>0.211128727457513</v>
      </c>
      <c r="L19" s="10">
        <v>0.391082555823801</v>
      </c>
      <c r="M19" s="10">
        <v>0.22324129072454</v>
      </c>
      <c r="N19" s="10">
        <v>0.52674787058653</v>
      </c>
      <c r="O19" s="10">
        <v>0.0770301231845619</v>
      </c>
      <c r="P19" s="10">
        <v>0.0811317692305844</v>
      </c>
      <c r="Q19" s="10">
        <v>0.0735952448940446</v>
      </c>
      <c r="R19" s="10">
        <v>0.11360741357319</v>
      </c>
      <c r="S19" s="10">
        <v>0.0884795468016725</v>
      </c>
      <c r="T19" s="11">
        <v>1.08139416737523</v>
      </c>
      <c r="U19" s="11">
        <v>0.999540851928104</v>
      </c>
      <c r="V19" s="11">
        <v>1.10497540037743</v>
      </c>
      <c r="W19" s="11">
        <v>0.976582070081099</v>
      </c>
      <c r="X19" s="11">
        <v>1.01518368156177</v>
      </c>
      <c r="Y19" s="11">
        <v>1.03694484064839</v>
      </c>
    </row>
    <row r="20" spans="1:25">
      <c r="A20" s="7">
        <v>45785</v>
      </c>
      <c r="B20" s="8">
        <f>2*情绪1!B20-1</f>
        <v>0.156074063175858</v>
      </c>
      <c r="C20" s="8">
        <f>2*情绪1!C20-1</f>
        <v>-0.149846227421462</v>
      </c>
      <c r="D20" s="8">
        <f>2*情绪1!D20-1</f>
        <v>0.798336747379158</v>
      </c>
      <c r="E20" s="8">
        <f>2*情绪1!E20-1</f>
        <v>0.319125861991886</v>
      </c>
      <c r="F20" s="8">
        <f>2*情绪1!F20-1</f>
        <v>0.0712896398663441</v>
      </c>
      <c r="G20" s="8">
        <f>2*情绪1!G20-1</f>
        <v>-0.727088228682023</v>
      </c>
      <c r="H20" s="8">
        <f>2*情绪1!H20-1</f>
        <v>-0.125153836619315</v>
      </c>
      <c r="I20" s="8">
        <f>2*情绪1!I20-1</f>
        <v>-0.32552518104193</v>
      </c>
      <c r="J20" s="8">
        <f>2*情绪1!J20-1</f>
        <v>-0.399918370593406</v>
      </c>
      <c r="K20" s="10">
        <v>0.293992658612216</v>
      </c>
      <c r="L20" s="10">
        <v>0.408845422800232</v>
      </c>
      <c r="M20" s="10">
        <v>0.215499341020282</v>
      </c>
      <c r="N20" s="10">
        <v>0.402868802933528</v>
      </c>
      <c r="O20" s="10">
        <v>0.132134099867113</v>
      </c>
      <c r="P20" s="10">
        <v>0.0909212069980342</v>
      </c>
      <c r="Q20" s="10">
        <v>0.0525165552971279</v>
      </c>
      <c r="R20" s="10">
        <v>0.152153549982172</v>
      </c>
      <c r="S20" s="10">
        <v>0.117000263691725</v>
      </c>
      <c r="T20" s="11">
        <v>1.08965169323731</v>
      </c>
      <c r="U20" s="11">
        <v>1.00146896623147</v>
      </c>
      <c r="V20" s="11">
        <v>1.08639429758104</v>
      </c>
      <c r="W20" s="11">
        <v>0.960571930888757</v>
      </c>
      <c r="X20" s="11">
        <v>1.01160005372553</v>
      </c>
      <c r="Y20" s="11">
        <v>1.03349080849254</v>
      </c>
    </row>
    <row r="21" spans="1:25">
      <c r="A21" s="7">
        <v>45786</v>
      </c>
      <c r="B21" s="8">
        <f>2*情绪1!B21-1</f>
        <v>0.24495426043324</v>
      </c>
      <c r="C21" s="8">
        <f>2*情绪1!C21-1</f>
        <v>-0.240697922335466</v>
      </c>
      <c r="D21" s="8">
        <f>2*情绪1!D21-1</f>
        <v>0.912852953095988</v>
      </c>
      <c r="E21" s="8">
        <f>2*情绪1!E21-1</f>
        <v>0.387342367095559</v>
      </c>
      <c r="F21" s="8">
        <f>2*情绪1!F21-1</f>
        <v>-0.110356174107814</v>
      </c>
      <c r="G21" s="8">
        <f>2*情绪1!G21-1</f>
        <v>-0.699266938829487</v>
      </c>
      <c r="H21" s="8">
        <f>2*情绪1!H21-1</f>
        <v>-0.196222036081713</v>
      </c>
      <c r="I21" s="8">
        <f>2*情绪1!I21-1</f>
        <v>-0.470207109156466</v>
      </c>
      <c r="J21" s="8">
        <f>2*情绪1!J21-1</f>
        <v>-0.446716000175935</v>
      </c>
      <c r="K21" s="10">
        <v>0.151391275739368</v>
      </c>
      <c r="L21" s="10">
        <v>0.344345239002964</v>
      </c>
      <c r="M21" s="10">
        <v>0.207397142384894</v>
      </c>
      <c r="N21" s="10">
        <v>0.507733432698963</v>
      </c>
      <c r="O21" s="10">
        <v>0.107571432377577</v>
      </c>
      <c r="P21" s="10">
        <v>0.10182374573002</v>
      </c>
      <c r="Q21" s="10">
        <v>0.145262142740303</v>
      </c>
      <c r="R21" s="10">
        <v>0.121643950426263</v>
      </c>
      <c r="S21" s="10">
        <v>0.12656725498175</v>
      </c>
      <c r="T21" s="11">
        <v>1.08328158943864</v>
      </c>
      <c r="U21" s="11">
        <v>1.00146896623147</v>
      </c>
      <c r="V21" s="11">
        <v>1.08706538398014</v>
      </c>
      <c r="W21" s="11">
        <v>0.950845228505746</v>
      </c>
      <c r="X21" s="11">
        <v>1.02282173109831</v>
      </c>
      <c r="Y21" s="11">
        <v>1.03433090216604</v>
      </c>
    </row>
    <row r="22" spans="1:25">
      <c r="A22" s="7">
        <v>45789</v>
      </c>
      <c r="B22" s="8">
        <f>2*情绪1!B22-1</f>
        <v>0.3378735401643</v>
      </c>
      <c r="C22" s="8">
        <f>2*情绪1!C22-1</f>
        <v>-0.247521756933203</v>
      </c>
      <c r="D22" s="8">
        <f>2*情绪1!D22-1</f>
        <v>0.749489707243368</v>
      </c>
      <c r="E22" s="8">
        <f>2*情绪1!E22-1</f>
        <v>0.382161009956105</v>
      </c>
      <c r="F22" s="8">
        <f>2*情绪1!F22-1</f>
        <v>0.27268453133915</v>
      </c>
      <c r="G22" s="8">
        <f>2*情绪1!G22-1</f>
        <v>-0.857242072248171</v>
      </c>
      <c r="H22" s="8">
        <f>2*情绪1!H22-1</f>
        <v>-0.409005946927937</v>
      </c>
      <c r="I22" s="8">
        <f>2*情绪1!I22-1</f>
        <v>-0.799878114164428</v>
      </c>
      <c r="J22" s="8">
        <f>2*情绪1!J22-1</f>
        <v>-0.130594923497303</v>
      </c>
      <c r="K22" s="10">
        <v>0.182904721090391</v>
      </c>
      <c r="L22" s="10">
        <v>0.382102833642174</v>
      </c>
      <c r="M22" s="10">
        <v>0.239257906858902</v>
      </c>
      <c r="N22" s="10">
        <v>0.424458067542566</v>
      </c>
      <c r="O22" s="10">
        <v>0.141622090913004</v>
      </c>
      <c r="P22" s="10">
        <v>0.0848948867264699</v>
      </c>
      <c r="Q22" s="10">
        <v>0.203031458795744</v>
      </c>
      <c r="R22" s="10">
        <v>0.0680358015247839</v>
      </c>
      <c r="S22" s="10">
        <v>0.102702033115317</v>
      </c>
      <c r="T22" s="11">
        <v>1.0976361537803</v>
      </c>
      <c r="U22" s="11">
        <v>0.996601827055588</v>
      </c>
      <c r="V22" s="11">
        <v>1.07395089891409</v>
      </c>
      <c r="W22" s="11">
        <v>0.971103054559918</v>
      </c>
      <c r="X22" s="11">
        <v>1.03542304211177</v>
      </c>
      <c r="Y22" s="11">
        <v>1.04693501857506</v>
      </c>
    </row>
    <row r="23" spans="1:25">
      <c r="A23" s="7">
        <v>45790</v>
      </c>
      <c r="B23" s="8">
        <f>2*情绪1!B23-1</f>
        <v>-0.131040380919063</v>
      </c>
      <c r="C23" s="8">
        <f>2*情绪1!C23-1</f>
        <v>-0.0168629298705431</v>
      </c>
      <c r="D23" s="8">
        <f>2*情绪1!D23-1</f>
        <v>0.846688655035318</v>
      </c>
      <c r="E23" s="8">
        <f>2*情绪1!E23-1</f>
        <v>0.398843045080337</v>
      </c>
      <c r="F23" s="8">
        <f>2*情绪1!F23-1</f>
        <v>0.0525968189145183</v>
      </c>
      <c r="G23" s="8">
        <f>2*情绪1!G23-1</f>
        <v>-0.83362680131532</v>
      </c>
      <c r="H23" s="8">
        <f>2*情绪1!H23-1</f>
        <v>-0.864980785099286</v>
      </c>
      <c r="I23" s="8">
        <f>2*情绪1!I23-1</f>
        <v>-0.269594300128312</v>
      </c>
      <c r="J23" s="8">
        <f>2*情绪1!J23-1</f>
        <v>-0.390650480736421</v>
      </c>
      <c r="K23" s="10">
        <v>0.155528572179463</v>
      </c>
      <c r="L23" s="10">
        <v>0.299289781922518</v>
      </c>
      <c r="M23" s="10">
        <v>0.327091229221871</v>
      </c>
      <c r="N23" s="10">
        <v>0.488742867894886</v>
      </c>
      <c r="O23" s="10">
        <v>0.147962806557904</v>
      </c>
      <c r="P23" s="10">
        <v>0.0626302524521655</v>
      </c>
      <c r="Q23" s="10">
        <v>0.122851470528664</v>
      </c>
      <c r="R23" s="10">
        <v>0.180273351180273</v>
      </c>
      <c r="S23" s="10">
        <v>0.064209626452256</v>
      </c>
      <c r="T23" s="11">
        <v>1.09412865745089</v>
      </c>
      <c r="U23" s="11">
        <v>0.998301033170718</v>
      </c>
      <c r="V23" s="11">
        <v>1.06895055023627</v>
      </c>
      <c r="W23" s="11">
        <v>0.960957679722208</v>
      </c>
      <c r="X23" s="11">
        <v>1.04090807763913</v>
      </c>
      <c r="Y23" s="11">
        <v>1.04583183383181</v>
      </c>
    </row>
    <row r="24" spans="1:25">
      <c r="A24" s="7">
        <v>45791</v>
      </c>
      <c r="B24" s="8">
        <f>2*情绪1!B24-1</f>
        <v>0.0682648878469911</v>
      </c>
      <c r="C24" s="8">
        <f>2*情绪1!C24-1</f>
        <v>-0.0795565473051894</v>
      </c>
      <c r="D24" s="8">
        <f>2*情绪1!D24-1</f>
        <v>0.851103942278999</v>
      </c>
      <c r="E24" s="8">
        <f>2*情绪1!E24-1</f>
        <v>0.273857022268502</v>
      </c>
      <c r="F24" s="8">
        <f>2*情绪1!F24-1</f>
        <v>-0.080407997068964</v>
      </c>
      <c r="G24" s="8">
        <f>2*情绪1!G24-1</f>
        <v>-0.999954804586058</v>
      </c>
      <c r="H24" s="8">
        <f>2*情绪1!H24-1</f>
        <v>-0.571343571723613</v>
      </c>
      <c r="I24" s="8">
        <f>2*情绪1!I24-1</f>
        <v>-0.444092200389623</v>
      </c>
      <c r="J24" s="8">
        <f>2*情绪1!J24-1</f>
        <v>0.186060937788242</v>
      </c>
      <c r="K24" s="10">
        <v>0.160469102187512</v>
      </c>
      <c r="L24" s="10">
        <v>0.445938054489181</v>
      </c>
      <c r="M24" s="10">
        <v>0.24555487108815</v>
      </c>
      <c r="N24" s="10">
        <v>0.386438902274623</v>
      </c>
      <c r="O24" s="10">
        <v>0.141329403194995</v>
      </c>
      <c r="P24" s="10">
        <v>0.0580726807630748</v>
      </c>
      <c r="Q24" s="10">
        <v>0.12191991728132</v>
      </c>
      <c r="R24" s="10">
        <v>0.106809043617375</v>
      </c>
      <c r="S24" s="10">
        <v>0.169093581326211</v>
      </c>
      <c r="T24" s="11">
        <v>1.10632053308087</v>
      </c>
      <c r="U24" s="11">
        <v>0.996647846659787</v>
      </c>
      <c r="V24" s="11">
        <v>1.06218908311444</v>
      </c>
      <c r="W24" s="11">
        <v>0.984888198370599</v>
      </c>
      <c r="X24" s="11">
        <v>1.06216835657062</v>
      </c>
      <c r="Y24" s="11">
        <v>1.05822059667728</v>
      </c>
    </row>
    <row r="25" spans="1:25">
      <c r="A25" s="7">
        <v>45792</v>
      </c>
      <c r="B25" s="8">
        <f>2*情绪1!B25-1</f>
        <v>0.000441684049943492</v>
      </c>
      <c r="C25" s="8">
        <f>2*情绪1!C25-1</f>
        <v>0.0122429841129985</v>
      </c>
      <c r="D25" s="8">
        <f>2*情绪1!D25-1</f>
        <v>0.859836433704462</v>
      </c>
      <c r="E25" s="8">
        <f>2*情绪1!E25-1</f>
        <v>0.337385592454804</v>
      </c>
      <c r="F25" s="8">
        <f>2*情绪1!F25-1</f>
        <v>-0.559871381512468</v>
      </c>
      <c r="G25" s="8">
        <f>2*情绪1!G25-1</f>
        <v>-0.320755892681588</v>
      </c>
      <c r="H25" s="8">
        <f>2*情绪1!H25-1</f>
        <v>-0.427700230528084</v>
      </c>
      <c r="I25" s="8">
        <f>2*情绪1!I25-1</f>
        <v>-0.140757583542173</v>
      </c>
      <c r="J25" s="8">
        <f>2*情绪1!J25-1</f>
        <v>0.137183805827534</v>
      </c>
      <c r="K25" s="10">
        <v>0.0955041659579827</v>
      </c>
      <c r="L25" s="10">
        <v>0.427356671159939</v>
      </c>
      <c r="M25" s="10">
        <v>0.261005856096637</v>
      </c>
      <c r="N25" s="10">
        <v>0.440748245920218</v>
      </c>
      <c r="O25" s="10">
        <v>0.10970869030466</v>
      </c>
      <c r="P25" s="10">
        <v>0.0370685041180591</v>
      </c>
      <c r="Q25" s="10">
        <v>0.118698306721494</v>
      </c>
      <c r="R25" s="10">
        <v>0.195971670866904</v>
      </c>
      <c r="S25" s="10">
        <v>0.128948465376341</v>
      </c>
      <c r="T25" s="11">
        <v>1.09416041094151</v>
      </c>
      <c r="U25" s="11">
        <v>0.996831229863573</v>
      </c>
      <c r="V25" s="11">
        <v>1.03352145376121</v>
      </c>
      <c r="W25" s="11">
        <v>0.979396597691056</v>
      </c>
      <c r="X25" s="11">
        <v>1.04961530254145</v>
      </c>
      <c r="Y25" s="11">
        <v>1.04744840201746</v>
      </c>
    </row>
    <row r="26" spans="1:25">
      <c r="A26" s="7">
        <v>45793</v>
      </c>
      <c r="B26" s="8">
        <f>2*情绪1!B26-1</f>
        <v>-0.16718336256049</v>
      </c>
      <c r="C26" s="8">
        <f>2*情绪1!C26-1</f>
        <v>-0.270298591727669</v>
      </c>
      <c r="D26" s="8">
        <f>2*情绪1!D26-1</f>
        <v>0.864908536147709</v>
      </c>
      <c r="E26" s="8">
        <f>2*情绪1!E26-1</f>
        <v>0.339492964447562</v>
      </c>
      <c r="F26" s="8">
        <f>2*情绪1!F26-1</f>
        <v>-0.114750150927858</v>
      </c>
      <c r="G26" s="8">
        <f>2*情绪1!G26-1</f>
        <v>-0.722042574029777</v>
      </c>
      <c r="H26" s="8">
        <f>2*情绪1!H26-1</f>
        <v>-0.588035235186549</v>
      </c>
      <c r="I26" s="8">
        <f>2*情绪1!I26-1</f>
        <v>0.144711912105812</v>
      </c>
      <c r="J26" s="8">
        <f>2*情绪1!J26-1</f>
        <v>-0.251438812268493</v>
      </c>
      <c r="K26" s="10">
        <v>0.173424444698672</v>
      </c>
      <c r="L26" s="10">
        <v>0.389404632025269</v>
      </c>
      <c r="M26" s="10">
        <v>0.235229021859692</v>
      </c>
      <c r="N26" s="10">
        <v>0.415900543931762</v>
      </c>
      <c r="O26" s="10">
        <v>0.122403150533344</v>
      </c>
      <c r="P26" s="10">
        <v>0.125393252407069</v>
      </c>
      <c r="Q26" s="10">
        <v>0.134282342710627</v>
      </c>
      <c r="R26" s="10">
        <v>0.172320963111624</v>
      </c>
      <c r="S26" s="10">
        <v>0.118831690106647</v>
      </c>
      <c r="T26" s="11">
        <v>1.08831212354502</v>
      </c>
      <c r="U26" s="11">
        <v>0.996142419483737</v>
      </c>
      <c r="V26" s="11">
        <v>1.04885140876927</v>
      </c>
      <c r="W26" s="11">
        <v>0.960832999989017</v>
      </c>
      <c r="X26" s="11">
        <v>1.03912522049095</v>
      </c>
      <c r="Y26" s="11">
        <v>1.04904496476975</v>
      </c>
    </row>
    <row r="27" spans="1:25">
      <c r="A27" s="7">
        <v>45796</v>
      </c>
      <c r="B27" s="8">
        <f>2*情绪1!B27-1</f>
        <v>-0.167417090565588</v>
      </c>
      <c r="C27" s="8">
        <f>2*情绪1!C27-1</f>
        <v>-0.141196880967626</v>
      </c>
      <c r="D27" s="8">
        <f>2*情绪1!D27-1</f>
        <v>0.920324717590873</v>
      </c>
      <c r="E27" s="8">
        <f>2*情绪1!E27-1</f>
        <v>0.506190153949934</v>
      </c>
      <c r="F27" s="8">
        <f>2*情绪1!F27-1</f>
        <v>0.71376817776103</v>
      </c>
      <c r="G27" s="8">
        <f>2*情绪1!G27-1</f>
        <v>-0.874207899219358</v>
      </c>
      <c r="H27" s="8">
        <f>2*情绪1!H27-1</f>
        <v>-0.466415881962011</v>
      </c>
      <c r="I27" s="8">
        <f>2*情绪1!I27-1</f>
        <v>-0.452537433368076</v>
      </c>
      <c r="J27" s="8">
        <f>2*情绪1!J27-1</f>
        <v>0.223228972075893</v>
      </c>
      <c r="K27" s="10">
        <v>0.197755011217545</v>
      </c>
      <c r="L27" s="10">
        <v>0.301414121492379</v>
      </c>
      <c r="M27" s="10">
        <v>0.250875198949616</v>
      </c>
      <c r="N27" s="10">
        <v>0.402798178252365</v>
      </c>
      <c r="O27" s="10">
        <v>0.110296620610851</v>
      </c>
      <c r="P27" s="10">
        <v>0.203265847466449</v>
      </c>
      <c r="Q27" s="10">
        <v>0.203303350216935</v>
      </c>
      <c r="R27" s="10">
        <v>0.154309562168598</v>
      </c>
      <c r="S27" s="10">
        <v>0.0560991581078591</v>
      </c>
      <c r="T27" s="11">
        <v>1.08997531952599</v>
      </c>
      <c r="U27" s="11">
        <v>0.997290260582884</v>
      </c>
      <c r="V27" s="11">
        <v>1.0540638335087</v>
      </c>
      <c r="W27" s="11">
        <v>0.953336419996941</v>
      </c>
      <c r="X27" s="11">
        <v>1.03215248240182</v>
      </c>
      <c r="Y27" s="11">
        <v>1.04603493426804</v>
      </c>
    </row>
    <row r="28" spans="1:25">
      <c r="A28" s="7">
        <v>45797</v>
      </c>
      <c r="B28" s="8">
        <f>2*情绪1!B28-1</f>
        <v>-0.100459318930919</v>
      </c>
      <c r="C28" s="8">
        <f>2*情绪1!C28-1</f>
        <v>-0.0413787143495188</v>
      </c>
      <c r="D28" s="8">
        <f>2*情绪1!D28-1</f>
        <v>0.667320520856906</v>
      </c>
      <c r="E28" s="8">
        <f>2*情绪1!E28-1</f>
        <v>0.532225660903019</v>
      </c>
      <c r="F28" s="8">
        <f>2*情绪1!F28-1</f>
        <v>-0.497444152439684</v>
      </c>
      <c r="G28" s="8">
        <f>2*情绪1!G28-1</f>
        <v>-0.628152694593257</v>
      </c>
      <c r="H28" s="8">
        <f>2*情绪1!H28-1</f>
        <v>-0.188899882057366</v>
      </c>
      <c r="I28" s="8">
        <f>2*情绪1!I28-1</f>
        <v>-0.845760782441908</v>
      </c>
      <c r="J28" s="8">
        <f>2*情绪1!J28-1</f>
        <v>-0.0215847868560398</v>
      </c>
      <c r="K28" s="10">
        <v>0.237328855705579</v>
      </c>
      <c r="L28" s="10">
        <v>0.263794387400311</v>
      </c>
      <c r="M28" s="10">
        <v>0.29414567962948</v>
      </c>
      <c r="N28" s="10">
        <v>0.464546342778785</v>
      </c>
      <c r="O28" s="10">
        <v>0.1342370739024</v>
      </c>
      <c r="P28" s="10">
        <v>0.141082827029435</v>
      </c>
      <c r="Q28" s="10">
        <v>0.134752675493894</v>
      </c>
      <c r="R28" s="10">
        <v>0.0869197114250771</v>
      </c>
      <c r="S28" s="10">
        <v>0.091731142130728</v>
      </c>
      <c r="T28" s="11">
        <v>1.09581758723865</v>
      </c>
      <c r="U28" s="11">
        <v>0.997382011286858</v>
      </c>
      <c r="V28" s="11">
        <v>1.0503420268702</v>
      </c>
      <c r="W28" s="11">
        <v>0.949550286351725</v>
      </c>
      <c r="X28" s="11">
        <v>1.02949357813141</v>
      </c>
      <c r="Y28" s="11">
        <v>1.04311523737537</v>
      </c>
    </row>
    <row r="29" spans="1:25">
      <c r="A29" s="7">
        <v>45798</v>
      </c>
      <c r="B29" s="8">
        <f>2*情绪1!B29-1</f>
        <v>0.0136306527093377</v>
      </c>
      <c r="C29" s="8">
        <f>2*情绪1!C29-1</f>
        <v>-0.370820193575973</v>
      </c>
      <c r="D29" s="8">
        <f>2*情绪1!D29-1</f>
        <v>0.843921223856717</v>
      </c>
      <c r="E29" s="8">
        <f>2*情绪1!E29-1</f>
        <v>0.413597263737626</v>
      </c>
      <c r="F29" s="8">
        <f>2*情绪1!F29-1</f>
        <v>-0.097269657600715</v>
      </c>
      <c r="G29" s="8">
        <f>2*情绪1!G29-1</f>
        <v>-0.642669781823433</v>
      </c>
      <c r="H29" s="8">
        <f>2*情绪1!H29-1</f>
        <v>-0.47632445026874</v>
      </c>
      <c r="I29" s="8">
        <f>2*情绪1!I29-1</f>
        <v>-0.464212128170042</v>
      </c>
      <c r="J29" s="8">
        <f>2*情绪1!J29-1</f>
        <v>-0.00103113757009299</v>
      </c>
      <c r="K29" s="10">
        <v>0.190558807078142</v>
      </c>
      <c r="L29" s="10">
        <v>0.294029188859889</v>
      </c>
      <c r="M29" s="10">
        <v>0.363675143207536</v>
      </c>
      <c r="N29" s="10">
        <v>0.387003028508291</v>
      </c>
      <c r="O29" s="10">
        <v>0.100829781951443</v>
      </c>
      <c r="P29" s="10">
        <v>0.120513648881918</v>
      </c>
      <c r="Q29" s="10">
        <v>0.126725948672744</v>
      </c>
      <c r="R29" s="10">
        <v>0.119313406832448</v>
      </c>
      <c r="S29" s="10">
        <v>0.156337489119241</v>
      </c>
      <c r="T29" s="11">
        <v>1.09852260373036</v>
      </c>
      <c r="U29" s="11">
        <v>0.997336192561605</v>
      </c>
      <c r="V29" s="11">
        <v>1.0818748924308</v>
      </c>
      <c r="W29" s="11">
        <v>0.953433628538466</v>
      </c>
      <c r="X29" s="11">
        <v>1.03437295440477</v>
      </c>
      <c r="Y29" s="11">
        <v>1.05089248943208</v>
      </c>
    </row>
  </sheetData>
  <conditionalFormatting sqref="A2:A29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tabSelected="1" workbookViewId="0">
      <selection activeCell="C21" sqref="C21"/>
    </sheetView>
  </sheetViews>
  <sheetFormatPr defaultColWidth="9.23076923076923" defaultRowHeight="16.8" outlineLevelCol="6"/>
  <cols>
    <col min="1" max="1" width="11"/>
    <col min="2" max="3" width="10.3076923076923"/>
    <col min="4" max="4" width="13.8461538461538"/>
    <col min="5" max="5" width="15.0769230769231"/>
    <col min="6" max="7" width="13.8461538461538"/>
  </cols>
  <sheetData>
    <row r="1" spans="1:7">
      <c r="A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2">
        <v>45756</v>
      </c>
      <c r="B2" s="3">
        <v>0.020927</v>
      </c>
      <c r="C2" s="3">
        <v>0.001331</v>
      </c>
      <c r="D2" s="3">
        <v>0.0115017650359802</v>
      </c>
      <c r="E2" s="3">
        <v>-0.00527796468970962</v>
      </c>
      <c r="F2" s="3">
        <v>-0.0107680803269205</v>
      </c>
      <c r="G2" s="3">
        <v>-0.020451740042128</v>
      </c>
    </row>
    <row r="3" spans="1:7">
      <c r="A3" s="2">
        <v>45757</v>
      </c>
      <c r="B3" s="3">
        <v>0.019467</v>
      </c>
      <c r="C3" s="4">
        <v>-9.2e-5</v>
      </c>
      <c r="D3" s="3">
        <v>0.0241633565016005</v>
      </c>
      <c r="E3" s="3">
        <v>0.0131724435178568</v>
      </c>
      <c r="F3" s="3">
        <v>0.0299072756843847</v>
      </c>
      <c r="G3" s="3">
        <v>0.0358249068359759</v>
      </c>
    </row>
    <row r="4" spans="1:7">
      <c r="A4" s="2">
        <v>45758</v>
      </c>
      <c r="B4" s="3">
        <v>0.006099</v>
      </c>
      <c r="C4" s="3">
        <v>-0.00078</v>
      </c>
      <c r="D4" s="3">
        <v>0.011956402496747</v>
      </c>
      <c r="E4" s="3">
        <v>-0.00953932421105408</v>
      </c>
      <c r="F4" s="3">
        <v>-0.0064877007316383</v>
      </c>
      <c r="G4" s="3">
        <v>-0.00160815085646911</v>
      </c>
    </row>
    <row r="5" spans="1:7">
      <c r="A5" s="2">
        <v>45761</v>
      </c>
      <c r="B5" s="3">
        <v>0.003722</v>
      </c>
      <c r="C5" s="3">
        <v>0.000826</v>
      </c>
      <c r="D5" s="3">
        <v>0.0103946328290911</v>
      </c>
      <c r="E5" s="3">
        <v>0.00551043374357163</v>
      </c>
      <c r="F5" s="3">
        <v>-0.00887661062288507</v>
      </c>
      <c r="G5" s="3">
        <v>0.0122873200290423</v>
      </c>
    </row>
    <row r="6" spans="1:7">
      <c r="A6" s="2">
        <v>45762</v>
      </c>
      <c r="B6" s="3">
        <v>-0.001025</v>
      </c>
      <c r="C6" s="3">
        <v>-0.000734</v>
      </c>
      <c r="D6" s="3">
        <v>0.00319626773169105</v>
      </c>
      <c r="E6" s="3">
        <v>0.0050821653859332</v>
      </c>
      <c r="F6" s="3">
        <v>-0.00248220745538323</v>
      </c>
      <c r="G6" s="3">
        <v>-0.00534797069376865</v>
      </c>
    </row>
    <row r="7" spans="1:7">
      <c r="A7" s="2">
        <v>45763</v>
      </c>
      <c r="B7" s="3">
        <v>-0.0034945</v>
      </c>
      <c r="C7" s="3">
        <v>0.001606</v>
      </c>
      <c r="D7" s="3">
        <v>0.0185111427093094</v>
      </c>
      <c r="E7" s="3">
        <v>-0.0113315397170038</v>
      </c>
      <c r="F7" s="3">
        <v>-0.00944909736470822</v>
      </c>
      <c r="G7" s="3">
        <v>-0.00784357803471742</v>
      </c>
    </row>
    <row r="8" spans="1:7">
      <c r="A8" s="5">
        <v>45764</v>
      </c>
      <c r="B8" s="3">
        <v>0.003657</v>
      </c>
      <c r="C8" s="3">
        <v>-0.001329</v>
      </c>
      <c r="D8" s="3">
        <v>0.0042561113742715</v>
      </c>
      <c r="E8" s="3">
        <v>-0.00742729851342295</v>
      </c>
      <c r="F8" s="3">
        <v>0.00810649441437438</v>
      </c>
      <c r="G8" s="3">
        <v>0.00699817247204432</v>
      </c>
    </row>
    <row r="9" spans="1:7">
      <c r="A9" s="5">
        <v>45765</v>
      </c>
      <c r="B9" s="3">
        <v>-0.000853</v>
      </c>
      <c r="C9" s="3">
        <v>0.000321</v>
      </c>
      <c r="D9" s="3">
        <v>0.00156698982068502</v>
      </c>
      <c r="E9" s="3">
        <v>-0.00212743062061286</v>
      </c>
      <c r="F9" s="3">
        <v>0.00773860265635528</v>
      </c>
      <c r="G9" s="3">
        <v>0.00287528517008335</v>
      </c>
    </row>
    <row r="10" spans="1:7">
      <c r="A10" s="5">
        <v>45768</v>
      </c>
      <c r="B10" s="3">
        <v>0.01253</v>
      </c>
      <c r="C10" s="3">
        <v>-0.002247</v>
      </c>
      <c r="D10" s="3">
        <v>0.0156440956153056</v>
      </c>
      <c r="E10" s="3">
        <v>0.0129577039512541</v>
      </c>
      <c r="F10" s="3">
        <v>-0.00364225752754879</v>
      </c>
      <c r="G10" s="3">
        <v>0.0154314075068113</v>
      </c>
    </row>
    <row r="11" spans="1:7">
      <c r="A11" s="5">
        <v>45769</v>
      </c>
      <c r="B11" s="3">
        <v>-0.0012815</v>
      </c>
      <c r="C11" s="3">
        <v>0.001747</v>
      </c>
      <c r="D11" s="3">
        <v>0.020389285</v>
      </c>
      <c r="E11" s="3">
        <v>-0.017517711</v>
      </c>
      <c r="F11" s="3">
        <v>0.005776432</v>
      </c>
      <c r="G11" s="3">
        <v>-0.005420292</v>
      </c>
    </row>
    <row r="12" spans="1:7">
      <c r="A12" s="5">
        <v>45770</v>
      </c>
      <c r="B12" s="3">
        <v>0.0009545</v>
      </c>
      <c r="C12" s="3">
        <v>-0.001835</v>
      </c>
      <c r="D12" s="3">
        <v>-0.038950468</v>
      </c>
      <c r="E12" s="3">
        <v>0.028751979</v>
      </c>
      <c r="F12" s="3">
        <v>0.008487038</v>
      </c>
      <c r="G12" s="3">
        <v>0.008564532</v>
      </c>
    </row>
    <row r="13" spans="1:7">
      <c r="A13" s="5">
        <v>45771</v>
      </c>
      <c r="B13" s="3">
        <v>-0.001172</v>
      </c>
      <c r="C13" s="3">
        <v>-0.000827</v>
      </c>
      <c r="D13" s="3">
        <v>0.010612701</v>
      </c>
      <c r="E13" s="3">
        <v>-0.007802062</v>
      </c>
      <c r="F13" s="3">
        <v>-0.009199913</v>
      </c>
      <c r="G13" s="3">
        <v>-0.003276868</v>
      </c>
    </row>
    <row r="14" spans="1:7">
      <c r="A14" s="5">
        <v>45772</v>
      </c>
      <c r="B14" s="3">
        <v>0.002201</v>
      </c>
      <c r="C14" s="3">
        <v>0.000828</v>
      </c>
      <c r="D14" s="3">
        <v>-0.005010249</v>
      </c>
      <c r="E14" s="3">
        <v>-0.006992861</v>
      </c>
      <c r="F14" s="3">
        <v>0.003202103</v>
      </c>
      <c r="G14" s="3">
        <v>0.00298553</v>
      </c>
    </row>
    <row r="15" spans="1:7">
      <c r="A15" s="5">
        <v>45775</v>
      </c>
      <c r="B15" s="3">
        <v>-0.0036595</v>
      </c>
      <c r="C15" s="3">
        <v>0.000644</v>
      </c>
      <c r="D15" s="3">
        <v>-0.010412007</v>
      </c>
      <c r="E15" s="3">
        <v>0.000232794000000001</v>
      </c>
      <c r="F15" s="3">
        <v>0.012588</v>
      </c>
      <c r="G15" s="3">
        <v>-0.000914798</v>
      </c>
    </row>
    <row r="16" spans="1:7">
      <c r="A16" s="5">
        <v>45776</v>
      </c>
      <c r="B16" s="3">
        <v>0.000703</v>
      </c>
      <c r="C16" s="3">
        <v>0.002573</v>
      </c>
      <c r="D16" s="3">
        <v>0.006305152</v>
      </c>
      <c r="E16" s="3">
        <v>-0.008497173</v>
      </c>
      <c r="F16" s="3">
        <v>-0.020102192</v>
      </c>
      <c r="G16" s="3">
        <v>0.000619358</v>
      </c>
    </row>
    <row r="17" spans="1:7">
      <c r="A17" s="5">
        <v>45777</v>
      </c>
      <c r="B17" s="3">
        <v>-0.0002615</v>
      </c>
      <c r="C17" s="3">
        <v>-0.0011</v>
      </c>
      <c r="D17" s="3">
        <v>-0.005527044</v>
      </c>
      <c r="E17" s="3">
        <v>-0.004476901</v>
      </c>
      <c r="F17" s="3">
        <v>0.008281677</v>
      </c>
      <c r="G17" s="3">
        <v>-0.004099894</v>
      </c>
    </row>
    <row r="18" spans="1:7">
      <c r="A18" s="5">
        <v>45783</v>
      </c>
      <c r="B18" s="3">
        <v>0.0180975</v>
      </c>
      <c r="C18" s="3">
        <v>0.000413</v>
      </c>
      <c r="D18" s="3">
        <v>0.014987815</v>
      </c>
      <c r="E18" s="3">
        <v>-0.010020281</v>
      </c>
      <c r="F18" s="3">
        <v>-0.008946265</v>
      </c>
      <c r="G18" s="3">
        <v>0.002344304</v>
      </c>
    </row>
    <row r="19" spans="1:7">
      <c r="A19" s="5">
        <v>45784</v>
      </c>
      <c r="B19" s="3">
        <v>0.002336</v>
      </c>
      <c r="C19" s="3">
        <v>-0.001788</v>
      </c>
      <c r="D19" s="3">
        <v>0.008308046</v>
      </c>
      <c r="E19" s="3">
        <v>0.002674708</v>
      </c>
      <c r="F19" s="3">
        <v>0.012142044</v>
      </c>
      <c r="G19" s="3">
        <v>-0.001508212</v>
      </c>
    </row>
    <row r="20" spans="1:7">
      <c r="A20" s="5">
        <v>45785</v>
      </c>
      <c r="B20" s="3">
        <v>0.007636</v>
      </c>
      <c r="C20" s="3">
        <v>0.001929</v>
      </c>
      <c r="D20" s="3">
        <v>-0.016815852</v>
      </c>
      <c r="E20" s="3">
        <v>-0.016394054</v>
      </c>
      <c r="F20" s="3">
        <v>-0.003530029</v>
      </c>
      <c r="G20" s="3">
        <v>-0.00333097</v>
      </c>
    </row>
    <row r="21" spans="1:7">
      <c r="A21" s="5">
        <v>45786</v>
      </c>
      <c r="B21" s="3">
        <v>-0.005846</v>
      </c>
      <c r="C21" s="3">
        <v>0</v>
      </c>
      <c r="D21" s="3">
        <v>0.000617719</v>
      </c>
      <c r="E21" s="3">
        <v>-0.010125949</v>
      </c>
      <c r="F21" s="3">
        <v>0.011092998</v>
      </c>
      <c r="G21" s="3">
        <v>0.00081287</v>
      </c>
    </row>
    <row r="22" spans="1:7">
      <c r="A22" s="5">
        <v>45789</v>
      </c>
      <c r="B22" s="3">
        <v>0.013251</v>
      </c>
      <c r="C22" s="3">
        <v>-0.00486</v>
      </c>
      <c r="D22" s="3">
        <v>-0.012064118</v>
      </c>
      <c r="E22" s="3">
        <v>0.021305072</v>
      </c>
      <c r="F22" s="3">
        <v>0.012320144</v>
      </c>
      <c r="G22" s="3">
        <v>0.012185768</v>
      </c>
    </row>
    <row r="23" spans="1:7">
      <c r="A23" s="5">
        <v>45790</v>
      </c>
      <c r="B23" s="3">
        <v>-0.0031955</v>
      </c>
      <c r="C23" s="3">
        <v>0.001705</v>
      </c>
      <c r="D23" s="3">
        <v>-0.004656031</v>
      </c>
      <c r="E23" s="3">
        <v>-0.010447269</v>
      </c>
      <c r="F23" s="3">
        <v>0.005297386</v>
      </c>
      <c r="G23" s="3">
        <v>-0.001053728</v>
      </c>
    </row>
    <row r="24" spans="1:7">
      <c r="A24" s="5">
        <v>45791</v>
      </c>
      <c r="B24" s="3">
        <v>0.011143</v>
      </c>
      <c r="C24" s="3">
        <v>-0.001656</v>
      </c>
      <c r="D24" s="3">
        <v>-0.006325332</v>
      </c>
      <c r="E24" s="3">
        <v>0.024902781</v>
      </c>
      <c r="F24" s="3">
        <v>0.020424742</v>
      </c>
      <c r="G24" s="3">
        <v>0.011845846</v>
      </c>
    </row>
    <row r="25" spans="1:7">
      <c r="A25" s="5">
        <v>45792</v>
      </c>
      <c r="B25" s="3">
        <v>-0.0109915</v>
      </c>
      <c r="C25" s="3">
        <v>0.000184</v>
      </c>
      <c r="D25" s="3">
        <v>-0.026989196</v>
      </c>
      <c r="E25" s="3">
        <v>-0.005575862</v>
      </c>
      <c r="F25" s="3">
        <v>-0.011818328</v>
      </c>
      <c r="G25" s="3">
        <v>-0.010179536</v>
      </c>
    </row>
    <row r="26" spans="1:7">
      <c r="A26" s="5">
        <v>45793</v>
      </c>
      <c r="B26" s="3">
        <v>-0.005345</v>
      </c>
      <c r="C26" s="3">
        <v>-0.000691</v>
      </c>
      <c r="D26" s="3">
        <v>0.01483274</v>
      </c>
      <c r="E26" s="3">
        <v>-0.018954117</v>
      </c>
      <c r="F26" s="3">
        <v>-0.009994216</v>
      </c>
      <c r="G26" s="3">
        <v>0.00152424</v>
      </c>
    </row>
    <row r="27" spans="1:7">
      <c r="A27" s="5">
        <v>45796</v>
      </c>
      <c r="B27" s="3">
        <v>0.00152823435940752</v>
      </c>
      <c r="C27" s="3">
        <v>0.00115228613569318</v>
      </c>
      <c r="D27" s="3">
        <v>0.004969650320201</v>
      </c>
      <c r="E27" s="3">
        <v>-0.00780216748608994</v>
      </c>
      <c r="F27" s="3">
        <v>-0.00671020003328431</v>
      </c>
      <c r="G27" s="3">
        <v>-0.00286930551387179</v>
      </c>
    </row>
    <row r="28" spans="1:7">
      <c r="A28" s="5">
        <v>45797</v>
      </c>
      <c r="B28" s="3">
        <v>0.00536</v>
      </c>
      <c r="C28" s="3">
        <v>9.2e-5</v>
      </c>
      <c r="D28" s="3">
        <v>-0.003530912</v>
      </c>
      <c r="E28" s="3">
        <v>-0.003971456</v>
      </c>
      <c r="F28" s="3">
        <v>-0.002576077</v>
      </c>
      <c r="G28" s="3">
        <v>-0.002791204</v>
      </c>
    </row>
    <row r="29" spans="1:7">
      <c r="A29" s="5">
        <v>45798</v>
      </c>
      <c r="B29" s="3">
        <v>0.00246849158401929</v>
      </c>
      <c r="C29" s="3">
        <v>-4.59389930174137e-5</v>
      </c>
      <c r="D29" s="3">
        <v>0.0300215213272562</v>
      </c>
      <c r="E29" s="3">
        <v>0.00408966459444773</v>
      </c>
      <c r="F29" s="3">
        <v>0.00473958883960092</v>
      </c>
      <c r="G29" s="3">
        <v>0.00745579373979879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情绪1</vt:lpstr>
      <vt:lpstr>情绪2</vt:lpstr>
      <vt:lpstr>关注度</vt:lpstr>
      <vt:lpstr>复合1</vt:lpstr>
      <vt:lpstr>复合2</vt:lpstr>
      <vt:lpstr>comp</vt:lpstr>
      <vt:lpstr>收益率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rainbow</dc:creator>
  <cp:lastModifiedBy>张译匀</cp:lastModifiedBy>
  <dcterms:created xsi:type="dcterms:W3CDTF">2025-05-30T15:13:00Z</dcterms:created>
  <dcterms:modified xsi:type="dcterms:W3CDTF">2025-06-01T11:43:59Z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E330343AF1AF89476D193868B01C990E_43</vt:lpwstr>
  </property>
  <property fmtid="{D5CDD505-2E9C-101B-9397-08002B2CF9AE}" pid="3" name="KSOProductBuildVer">
    <vt:lpwstr>2052-7.4.1.8983</vt:lpwstr>
  </property>
</Properties>
</file>