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filterPrivacy="1"/>
  <xr:revisionPtr revIDLastSave="0" documentId="13_ncr:1_{1FF08A19-D4C5-4D30-B47E-EA86DB90F15C}" xr6:coauthVersionLast="47" xr6:coauthVersionMax="47" xr10:uidLastSave="{00000000-0000-0000-0000-000000000000}"/>
  <bookViews>
    <workbookView xWindow="-110" yWindow="-110" windowWidth="19420" windowHeight="10420" activeTab="2" xr2:uid="{00000000-000D-0000-FFFF-FFFF00000000}"/>
  </bookViews>
  <sheets>
    <sheet name="Sensitivity Report 1" sheetId="3" r:id="rId1"/>
    <sheet name="Model" sheetId="1" r:id="rId2"/>
    <sheet name="Data" sheetId="2" r:id="rId3"/>
  </sheets>
  <definedNames>
    <definedName name="Available">Model!$D$17:$D$19</definedName>
    <definedName name="Forecasted">Model!$B$24:$D$24</definedName>
    <definedName name="Produced">Model!$B$22:$D$22</definedName>
    <definedName name="Product_mix">Model!$B$13:$D$13</definedName>
    <definedName name="Product_Mix_1">Model!$B$14:$D$14</definedName>
    <definedName name="solver_adj" localSheetId="1" hidden="1">Model!$B$14:$D$14</definedName>
    <definedName name="solver_cvg" localSheetId="1" hidden="1">0.0001</definedName>
    <definedName name="solver_drv" localSheetId="1" hidden="1">2</definedName>
    <definedName name="solver_eng" localSheetId="1" hidden="1">2</definedName>
    <definedName name="solver_est" localSheetId="1" hidden="1">1</definedName>
    <definedName name="solver_itr" localSheetId="1" hidden="1">2147483647</definedName>
    <definedName name="solver_lhs1" localSheetId="1" hidden="1">Model!$B$22:$D$22</definedName>
    <definedName name="solver_lhs2" localSheetId="1" hidden="1">Model!$B$17:$B$19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2</definedName>
    <definedName name="solver_nwt" localSheetId="1" hidden="1">1</definedName>
    <definedName name="solver_opt" localSheetId="1" hidden="1">Model!$B$29</definedName>
    <definedName name="solver_pre" localSheetId="1" hidden="1">0.000001</definedName>
    <definedName name="solver_rbv" localSheetId="1" hidden="1">2</definedName>
    <definedName name="solver_rel1" localSheetId="1" hidden="1">1</definedName>
    <definedName name="solver_rel2" localSheetId="1" hidden="1">1</definedName>
    <definedName name="solver_rhs1" localSheetId="1" hidden="1">Forecasted</definedName>
    <definedName name="solver_rhs2" localSheetId="1" hidden="1">Available</definedName>
    <definedName name="solver_rlx" localSheetId="1" hidden="1">2</definedName>
    <definedName name="solver_rsd" localSheetId="1" hidden="1">0</definedName>
    <definedName name="solver_scl" localSheetId="1" hidden="1">2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1</definedName>
    <definedName name="solver_val" localSheetId="1" hidden="1">0</definedName>
    <definedName name="solver_ver" localSheetId="1" hidden="1">3</definedName>
    <definedName name="Total_profit">Model!$B$29</definedName>
    <definedName name="Used">Model!$B$17:$B$19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9" i="1" l="1"/>
  <c r="B17" i="1"/>
  <c r="D24" i="1"/>
  <c r="C24" i="1"/>
  <c r="B24" i="1"/>
  <c r="D4" i="2"/>
  <c r="E4" i="2" s="1"/>
  <c r="C5" i="2"/>
  <c r="D5" i="2" s="1"/>
  <c r="E5" i="2" s="1"/>
  <c r="C4" i="2"/>
  <c r="D22" i="1"/>
  <c r="C22" i="1"/>
  <c r="B22" i="1"/>
  <c r="B19" i="1"/>
  <c r="B18" i="1"/>
  <c r="D19" i="1"/>
  <c r="D18" i="1"/>
  <c r="D17" i="1"/>
  <c r="C6" i="2" l="1"/>
  <c r="D6" i="2" l="1"/>
  <c r="E6" i="2" s="1"/>
  <c r="C7" i="2"/>
  <c r="D7" i="2" l="1"/>
  <c r="E7" i="2" s="1"/>
  <c r="C8" i="2"/>
  <c r="D8" i="2" l="1"/>
  <c r="E8" i="2" s="1"/>
  <c r="C9" i="2"/>
  <c r="D9" i="2" l="1"/>
  <c r="E9" i="2" s="1"/>
  <c r="C10" i="2"/>
  <c r="D10" i="2" l="1"/>
  <c r="E10" i="2" s="1"/>
  <c r="C11" i="2"/>
  <c r="D11" i="2" l="1"/>
  <c r="E11" i="2" s="1"/>
  <c r="C12" i="2"/>
  <c r="D12" i="2" l="1"/>
  <c r="E12" i="2" s="1"/>
  <c r="C13" i="2"/>
  <c r="D13" i="2" l="1"/>
  <c r="E13" i="2" s="1"/>
  <c r="C14" i="2"/>
  <c r="D14" i="2" l="1"/>
  <c r="E14" i="2" s="1"/>
  <c r="C15" i="2"/>
  <c r="C16" i="2" l="1"/>
  <c r="D15" i="2"/>
  <c r="E15" i="2" s="1"/>
  <c r="C17" i="2" l="1"/>
  <c r="D16" i="2"/>
  <c r="E16" i="2" s="1"/>
  <c r="C18" i="2" l="1"/>
  <c r="D17" i="2"/>
  <c r="E17" i="2" s="1"/>
  <c r="E20" i="2" s="1"/>
</calcChain>
</file>

<file path=xl/sharedStrings.xml><?xml version="1.0" encoding="utf-8"?>
<sst xmlns="http://schemas.openxmlformats.org/spreadsheetml/2006/main" count="111" uniqueCount="76">
  <si>
    <t>Product Mix of Chips</t>
  </si>
  <si>
    <t>Parameters</t>
  </si>
  <si>
    <t>Capacity requirement</t>
  </si>
  <si>
    <t>Stamping</t>
  </si>
  <si>
    <t>Testing</t>
  </si>
  <si>
    <t>Assembly</t>
  </si>
  <si>
    <t>Forecasted aggregated demand</t>
  </si>
  <si>
    <t>Decision Variables</t>
  </si>
  <si>
    <t>Chip1</t>
  </si>
  <si>
    <t>Chip2</t>
  </si>
  <si>
    <t>Chip3</t>
  </si>
  <si>
    <t>Available</t>
  </si>
  <si>
    <t>Unit selling price</t>
  </si>
  <si>
    <t>Constraints</t>
  </si>
  <si>
    <t>1. Capacity constraints</t>
  </si>
  <si>
    <t>Used</t>
  </si>
  <si>
    <t>2. Demand constraints</t>
  </si>
  <si>
    <t>Produced</t>
  </si>
  <si>
    <t>Forecasted</t>
  </si>
  <si>
    <t>3. Non-negative constraints</t>
  </si>
  <si>
    <t>Objective</t>
  </si>
  <si>
    <t>Total profit</t>
  </si>
  <si>
    <t>Aggregated demand of chip 1, chip 2, and chip 3</t>
  </si>
  <si>
    <t>Demand</t>
  </si>
  <si>
    <t>Forecast</t>
  </si>
  <si>
    <t>Forecast Error</t>
  </si>
  <si>
    <t>Used Range Names</t>
  </si>
  <si>
    <t>Day</t>
  </si>
  <si>
    <t>Smoothing factor</t>
  </si>
  <si>
    <t>Damping factor</t>
  </si>
  <si>
    <t>Squared FE</t>
  </si>
  <si>
    <t>MSE</t>
  </si>
  <si>
    <t>&lt;=</t>
  </si>
  <si>
    <t>Configured in Solver</t>
  </si>
  <si>
    <t>=Model!$D$17:$D$19</t>
  </si>
  <si>
    <t>=Model!$B$24:$D$24</t>
  </si>
  <si>
    <t>=Model!$B$22:$D$22</t>
  </si>
  <si>
    <t>Total_profit</t>
  </si>
  <si>
    <t>=Model!$B$29</t>
  </si>
  <si>
    <t>=Model!$B$17:$B$19</t>
  </si>
  <si>
    <t>Product mix 1</t>
  </si>
  <si>
    <t>Product_Mix_1</t>
  </si>
  <si>
    <t>=Model!$B$14:$D$14</t>
  </si>
  <si>
    <t>Microsoft Excel 16.0 Sensitivity Report</t>
  </si>
  <si>
    <t>Worksheet: [Final Exam Online_Q1.xlsx]Model</t>
  </si>
  <si>
    <t>Report Created: 5/13/2023 1:47:48 PM</t>
  </si>
  <si>
    <t>Variable Cells</t>
  </si>
  <si>
    <t>Cell</t>
  </si>
  <si>
    <t>Name</t>
  </si>
  <si>
    <t>Final</t>
  </si>
  <si>
    <t>Value</t>
  </si>
  <si>
    <t>Reduced</t>
  </si>
  <si>
    <t>Cost</t>
  </si>
  <si>
    <t>Coefficient</t>
  </si>
  <si>
    <t>Allowable</t>
  </si>
  <si>
    <t>Increase</t>
  </si>
  <si>
    <t>Decrease</t>
  </si>
  <si>
    <t>Shadow</t>
  </si>
  <si>
    <t>Price</t>
  </si>
  <si>
    <t>Constraint</t>
  </si>
  <si>
    <t>R.H. Side</t>
  </si>
  <si>
    <t>$B$14</t>
  </si>
  <si>
    <t>$C$14</t>
  </si>
  <si>
    <t>$D$14</t>
  </si>
  <si>
    <t>$B$22</t>
  </si>
  <si>
    <t>Produced Chip1</t>
  </si>
  <si>
    <t>$C$22</t>
  </si>
  <si>
    <t>Produced Chip2</t>
  </si>
  <si>
    <t>$D$22</t>
  </si>
  <si>
    <t>Produced Chip3</t>
  </si>
  <si>
    <t>$B$17</t>
  </si>
  <si>
    <t>Stamping Used</t>
  </si>
  <si>
    <t>$B$18</t>
  </si>
  <si>
    <t>Assembly Used</t>
  </si>
  <si>
    <t>$B$19</t>
  </si>
  <si>
    <t>Testing Used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</si>
</sst>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/>
    <xf numFmtId="0" fontId="0" fillId="0" borderId="0" xfId="0" applyAlignment="1">
      <alignment horizontal="right"/>
    </xf>
    <xf numFmtId="0" fontId="0" fillId="3" borderId="0" xfId="0" applyFill="1"/>
    <xf numFmtId="164" fontId="0" fillId="3" borderId="0" xfId="0" applyNumberFormat="1" applyFill="1"/>
    <xf numFmtId="164" fontId="0" fillId="2" borderId="0" xfId="0" applyNumberFormat="1" applyFill="1"/>
    <xf numFmtId="0" fontId="0" fillId="0" borderId="0" xfId="0" applyAlignment="1">
      <alignment horizontal="center"/>
    </xf>
    <xf numFmtId="0" fontId="0" fillId="0" borderId="0" xfId="0" quotePrefix="1" applyAlignment="1">
      <alignment horizontal="right"/>
    </xf>
    <xf numFmtId="0" fontId="1" fillId="0" borderId="0" xfId="0" applyFont="1"/>
    <xf numFmtId="0" fontId="3" fillId="0" borderId="0" xfId="0" applyFont="1"/>
    <xf numFmtId="0" fontId="0" fillId="4" borderId="0" xfId="0" applyFill="1"/>
    <xf numFmtId="2" fontId="0" fillId="0" borderId="0" xfId="0" applyNumberFormat="1"/>
    <xf numFmtId="0" fontId="0" fillId="0" borderId="3" xfId="0" applyFill="1" applyBorder="1" applyAlignment="1"/>
    <xf numFmtId="0" fontId="0" fillId="0" borderId="4" xfId="0" applyFill="1" applyBorder="1" applyAlignment="1"/>
    <xf numFmtId="0" fontId="4" fillId="0" borderId="1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A7CFD-90A8-44C9-8589-344EA499602F}">
  <dimension ref="A1:H21"/>
  <sheetViews>
    <sheetView showGridLines="0" topLeftCell="A4" workbookViewId="0">
      <selection activeCell="M14" sqref="M14"/>
    </sheetView>
  </sheetViews>
  <sheetFormatPr defaultRowHeight="14.5" x14ac:dyDescent="0.35"/>
  <cols>
    <col min="1" max="1" width="2.1796875" customWidth="1"/>
    <col min="2" max="2" width="6.08984375" bestFit="1" customWidth="1"/>
    <col min="3" max="3" width="14" bestFit="1" customWidth="1"/>
    <col min="4" max="4" width="11.81640625" bestFit="1" customWidth="1"/>
    <col min="5" max="5" width="12.453125" bestFit="1" customWidth="1"/>
    <col min="6" max="6" width="9.81640625" bestFit="1" customWidth="1"/>
    <col min="7" max="8" width="11.81640625" bestFit="1" customWidth="1"/>
  </cols>
  <sheetData>
    <row r="1" spans="1:8" x14ac:dyDescent="0.35">
      <c r="A1" s="1" t="s">
        <v>43</v>
      </c>
    </row>
    <row r="2" spans="1:8" x14ac:dyDescent="0.35">
      <c r="A2" s="1" t="s">
        <v>44</v>
      </c>
    </row>
    <row r="3" spans="1:8" x14ac:dyDescent="0.35">
      <c r="A3" s="1" t="s">
        <v>45</v>
      </c>
    </row>
    <row r="6" spans="1:8" ht="15" thickBot="1" x14ac:dyDescent="0.4">
      <c r="A6" t="s">
        <v>46</v>
      </c>
    </row>
    <row r="7" spans="1:8" x14ac:dyDescent="0.35">
      <c r="B7" s="14"/>
      <c r="C7" s="14"/>
      <c r="D7" s="14" t="s">
        <v>49</v>
      </c>
      <c r="E7" s="14" t="s">
        <v>51</v>
      </c>
      <c r="F7" s="14" t="s">
        <v>20</v>
      </c>
      <c r="G7" s="14" t="s">
        <v>54</v>
      </c>
      <c r="H7" s="14" t="s">
        <v>54</v>
      </c>
    </row>
    <row r="8" spans="1:8" ht="15" thickBot="1" x14ac:dyDescent="0.4">
      <c r="B8" s="15" t="s">
        <v>47</v>
      </c>
      <c r="C8" s="15" t="s">
        <v>48</v>
      </c>
      <c r="D8" s="15" t="s">
        <v>50</v>
      </c>
      <c r="E8" s="15" t="s">
        <v>52</v>
      </c>
      <c r="F8" s="15" t="s">
        <v>53</v>
      </c>
      <c r="G8" s="15" t="s">
        <v>55</v>
      </c>
      <c r="H8" s="15" t="s">
        <v>56</v>
      </c>
    </row>
    <row r="9" spans="1:8" x14ac:dyDescent="0.35">
      <c r="B9" s="12" t="s">
        <v>61</v>
      </c>
      <c r="C9" s="12" t="s">
        <v>8</v>
      </c>
      <c r="D9" s="12">
        <v>232.84023668639054</v>
      </c>
      <c r="E9" s="12">
        <v>0</v>
      </c>
      <c r="F9" s="12">
        <v>53.83</v>
      </c>
      <c r="G9" s="12">
        <v>155.02714285714285</v>
      </c>
      <c r="H9" s="12">
        <v>16.017387387387387</v>
      </c>
    </row>
    <row r="10" spans="1:8" x14ac:dyDescent="0.35">
      <c r="B10" s="12" t="s">
        <v>62</v>
      </c>
      <c r="C10" s="12" t="s">
        <v>9</v>
      </c>
      <c r="D10" s="12">
        <v>0</v>
      </c>
      <c r="E10" s="12">
        <v>-10.520295857988163</v>
      </c>
      <c r="F10" s="12">
        <v>44.3</v>
      </c>
      <c r="G10" s="12">
        <v>10.520295857988163</v>
      </c>
      <c r="H10" s="12">
        <v>1E+30</v>
      </c>
    </row>
    <row r="11" spans="1:8" ht="15" thickBot="1" x14ac:dyDescent="0.4">
      <c r="B11" s="13" t="s">
        <v>63</v>
      </c>
      <c r="C11" s="13" t="s">
        <v>10</v>
      </c>
      <c r="D11" s="13">
        <v>163.31360946745562</v>
      </c>
      <c r="E11" s="13">
        <v>0</v>
      </c>
      <c r="F11" s="13">
        <v>73.099999999999994</v>
      </c>
      <c r="G11" s="13">
        <v>97.361666666666679</v>
      </c>
      <c r="H11" s="13">
        <v>39.509555555555544</v>
      </c>
    </row>
    <row r="13" spans="1:8" ht="15" thickBot="1" x14ac:dyDescent="0.4">
      <c r="A13" t="s">
        <v>13</v>
      </c>
    </row>
    <row r="14" spans="1:8" x14ac:dyDescent="0.35">
      <c r="B14" s="14"/>
      <c r="C14" s="14"/>
      <c r="D14" s="14" t="s">
        <v>49</v>
      </c>
      <c r="E14" s="14" t="s">
        <v>57</v>
      </c>
      <c r="F14" s="14" t="s">
        <v>59</v>
      </c>
      <c r="G14" s="14" t="s">
        <v>54</v>
      </c>
      <c r="H14" s="14" t="s">
        <v>54</v>
      </c>
    </row>
    <row r="15" spans="1:8" ht="15" thickBot="1" x14ac:dyDescent="0.4">
      <c r="B15" s="15" t="s">
        <v>47</v>
      </c>
      <c r="C15" s="15" t="s">
        <v>48</v>
      </c>
      <c r="D15" s="15" t="s">
        <v>50</v>
      </c>
      <c r="E15" s="15" t="s">
        <v>58</v>
      </c>
      <c r="F15" s="15" t="s">
        <v>60</v>
      </c>
      <c r="G15" s="15" t="s">
        <v>55</v>
      </c>
      <c r="H15" s="15" t="s">
        <v>56</v>
      </c>
    </row>
    <row r="16" spans="1:8" x14ac:dyDescent="0.35">
      <c r="B16" s="12" t="s">
        <v>64</v>
      </c>
      <c r="C16" s="12" t="s">
        <v>65</v>
      </c>
      <c r="D16" s="12">
        <v>232.84023668639054</v>
      </c>
      <c r="E16" s="12">
        <v>0</v>
      </c>
      <c r="F16" s="12">
        <v>407.56</v>
      </c>
      <c r="G16" s="12">
        <v>1E+30</v>
      </c>
      <c r="H16" s="12">
        <v>174.71976331360946</v>
      </c>
    </row>
    <row r="17" spans="2:8" x14ac:dyDescent="0.35">
      <c r="B17" s="12" t="s">
        <v>66</v>
      </c>
      <c r="C17" s="12" t="s">
        <v>67</v>
      </c>
      <c r="D17" s="12">
        <v>0</v>
      </c>
      <c r="E17" s="12">
        <v>0</v>
      </c>
      <c r="F17" s="12">
        <v>407.56</v>
      </c>
      <c r="G17" s="12">
        <v>1E+30</v>
      </c>
      <c r="H17" s="12">
        <v>407.56</v>
      </c>
    </row>
    <row r="18" spans="2:8" x14ac:dyDescent="0.35">
      <c r="B18" s="12" t="s">
        <v>68</v>
      </c>
      <c r="C18" s="12" t="s">
        <v>69</v>
      </c>
      <c r="D18" s="12">
        <v>163.31360946745562</v>
      </c>
      <c r="E18" s="12">
        <v>0</v>
      </c>
      <c r="F18" s="12">
        <v>407.56</v>
      </c>
      <c r="G18" s="12">
        <v>1E+30</v>
      </c>
      <c r="H18" s="12">
        <v>244.24639053254438</v>
      </c>
    </row>
    <row r="19" spans="2:8" x14ac:dyDescent="0.35">
      <c r="B19" s="12" t="s">
        <v>70</v>
      </c>
      <c r="C19" s="12" t="s">
        <v>71</v>
      </c>
      <c r="D19" s="12">
        <v>2250</v>
      </c>
      <c r="E19" s="12">
        <v>6.4212426035502901</v>
      </c>
      <c r="F19" s="12">
        <v>2250</v>
      </c>
      <c r="G19" s="12">
        <v>2063.8820000000001</v>
      </c>
      <c r="H19" s="12">
        <v>1380</v>
      </c>
    </row>
    <row r="20" spans="2:8" x14ac:dyDescent="0.35">
      <c r="B20" s="12" t="s">
        <v>72</v>
      </c>
      <c r="C20" s="12" t="s">
        <v>73</v>
      </c>
      <c r="D20" s="12">
        <v>2900.0000000000005</v>
      </c>
      <c r="E20" s="12">
        <v>3.4566272189349112</v>
      </c>
      <c r="F20" s="12">
        <v>2900</v>
      </c>
      <c r="G20" s="12">
        <v>1554.0863157894737</v>
      </c>
      <c r="H20" s="12">
        <v>2071.0526315789475</v>
      </c>
    </row>
    <row r="21" spans="2:8" ht="15" thickBot="1" x14ac:dyDescent="0.4">
      <c r="B21" s="13" t="s">
        <v>74</v>
      </c>
      <c r="C21" s="13" t="s">
        <v>75</v>
      </c>
      <c r="D21" s="13">
        <v>1962.3372781065088</v>
      </c>
      <c r="E21" s="13">
        <v>0</v>
      </c>
      <c r="F21" s="13">
        <v>3200</v>
      </c>
      <c r="G21" s="13">
        <v>1E+30</v>
      </c>
      <c r="H21" s="13">
        <v>1237.6627218934907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9"/>
  <sheetViews>
    <sheetView topLeftCell="A8" workbookViewId="0">
      <selection activeCell="H10" sqref="H10"/>
    </sheetView>
  </sheetViews>
  <sheetFormatPr defaultRowHeight="14.5" x14ac:dyDescent="0.35"/>
  <cols>
    <col min="1" max="1" width="29.26953125" bestFit="1" customWidth="1"/>
    <col min="2" max="2" width="10.1796875" bestFit="1" customWidth="1"/>
    <col min="8" max="8" width="16.81640625" bestFit="1" customWidth="1"/>
    <col min="9" max="9" width="19.08984375" bestFit="1" customWidth="1"/>
  </cols>
  <sheetData>
    <row r="1" spans="1:9" x14ac:dyDescent="0.35">
      <c r="A1" s="1" t="s">
        <v>0</v>
      </c>
      <c r="H1" s="1" t="s">
        <v>26</v>
      </c>
    </row>
    <row r="2" spans="1:9" x14ac:dyDescent="0.35">
      <c r="H2" s="2" t="s">
        <v>11</v>
      </c>
      <c r="I2" t="s">
        <v>34</v>
      </c>
    </row>
    <row r="3" spans="1:9" x14ac:dyDescent="0.35">
      <c r="A3" s="1" t="s">
        <v>1</v>
      </c>
      <c r="H3" s="2" t="s">
        <v>18</v>
      </c>
      <c r="I3" t="s">
        <v>35</v>
      </c>
    </row>
    <row r="4" spans="1:9" x14ac:dyDescent="0.35">
      <c r="A4" t="s">
        <v>2</v>
      </c>
      <c r="B4" t="s">
        <v>8</v>
      </c>
      <c r="C4" t="s">
        <v>9</v>
      </c>
      <c r="D4" t="s">
        <v>10</v>
      </c>
      <c r="E4" t="s">
        <v>11</v>
      </c>
      <c r="H4" s="2" t="s">
        <v>17</v>
      </c>
      <c r="I4" t="s">
        <v>36</v>
      </c>
    </row>
    <row r="5" spans="1:9" x14ac:dyDescent="0.35">
      <c r="A5" t="s">
        <v>3</v>
      </c>
      <c r="B5" s="3">
        <v>3</v>
      </c>
      <c r="C5" s="3">
        <v>4.5</v>
      </c>
      <c r="D5" s="3">
        <v>9.5</v>
      </c>
      <c r="E5" s="3">
        <v>2250</v>
      </c>
      <c r="H5" s="2" t="s">
        <v>41</v>
      </c>
      <c r="I5" t="s">
        <v>42</v>
      </c>
    </row>
    <row r="6" spans="1:9" x14ac:dyDescent="0.35">
      <c r="A6" t="s">
        <v>5</v>
      </c>
      <c r="B6" s="3">
        <v>10</v>
      </c>
      <c r="C6" s="3">
        <v>7.5</v>
      </c>
      <c r="D6" s="3">
        <v>3.5</v>
      </c>
      <c r="E6" s="3">
        <v>2900</v>
      </c>
      <c r="H6" s="2" t="s">
        <v>37</v>
      </c>
      <c r="I6" t="s">
        <v>38</v>
      </c>
    </row>
    <row r="7" spans="1:9" x14ac:dyDescent="0.35">
      <c r="A7" t="s">
        <v>4</v>
      </c>
      <c r="B7" s="3">
        <v>4.5</v>
      </c>
      <c r="C7" s="3">
        <v>12</v>
      </c>
      <c r="D7" s="3">
        <v>5.6</v>
      </c>
      <c r="E7" s="3">
        <v>3200</v>
      </c>
      <c r="H7" s="2" t="s">
        <v>15</v>
      </c>
      <c r="I7" t="s">
        <v>39</v>
      </c>
    </row>
    <row r="8" spans="1:9" x14ac:dyDescent="0.35">
      <c r="A8" t="s">
        <v>12</v>
      </c>
      <c r="B8" s="4">
        <v>53.83</v>
      </c>
      <c r="C8" s="4">
        <v>44.3</v>
      </c>
      <c r="D8" s="4">
        <v>73.099999999999994</v>
      </c>
    </row>
    <row r="9" spans="1:9" x14ac:dyDescent="0.35">
      <c r="A9" t="s">
        <v>6</v>
      </c>
      <c r="B9" s="3">
        <v>407.56</v>
      </c>
    </row>
    <row r="11" spans="1:9" x14ac:dyDescent="0.35">
      <c r="A11" s="1" t="s">
        <v>7</v>
      </c>
    </row>
    <row r="13" spans="1:9" x14ac:dyDescent="0.35">
      <c r="A13" t="s">
        <v>40</v>
      </c>
      <c r="B13" t="s">
        <v>8</v>
      </c>
      <c r="C13" t="s">
        <v>9</v>
      </c>
      <c r="D13" t="s">
        <v>10</v>
      </c>
    </row>
    <row r="14" spans="1:9" x14ac:dyDescent="0.35">
      <c r="B14" s="10">
        <v>232.84023668639054</v>
      </c>
      <c r="C14" s="10">
        <v>0</v>
      </c>
      <c r="D14" s="10">
        <v>163.31360946745562</v>
      </c>
    </row>
    <row r="15" spans="1:9" x14ac:dyDescent="0.35">
      <c r="A15" s="1" t="s">
        <v>13</v>
      </c>
    </row>
    <row r="16" spans="1:9" x14ac:dyDescent="0.35">
      <c r="A16" t="s">
        <v>14</v>
      </c>
      <c r="B16" t="s">
        <v>15</v>
      </c>
      <c r="C16" s="6" t="s">
        <v>32</v>
      </c>
      <c r="D16" t="s">
        <v>11</v>
      </c>
    </row>
    <row r="17" spans="1:4" x14ac:dyDescent="0.35">
      <c r="A17" s="2" t="s">
        <v>3</v>
      </c>
      <c r="B17">
        <f>SUMPRODUCT($B$14:$D$14,B5:D5)</f>
        <v>2250</v>
      </c>
      <c r="C17" s="6" t="s">
        <v>32</v>
      </c>
      <c r="D17">
        <f>E5</f>
        <v>2250</v>
      </c>
    </row>
    <row r="18" spans="1:4" x14ac:dyDescent="0.35">
      <c r="A18" s="2" t="s">
        <v>5</v>
      </c>
      <c r="B18">
        <f>SUMPRODUCT($B$14:$D$14,B6:D6)</f>
        <v>2900.0000000000005</v>
      </c>
      <c r="C18" s="6" t="s">
        <v>32</v>
      </c>
      <c r="D18">
        <f>E6</f>
        <v>2900</v>
      </c>
    </row>
    <row r="19" spans="1:4" x14ac:dyDescent="0.35">
      <c r="A19" s="2" t="s">
        <v>4</v>
      </c>
      <c r="B19">
        <f>SUMPRODUCT($B$14:$D$14,B7:D7)</f>
        <v>1962.3372781065088</v>
      </c>
      <c r="C19" s="6" t="s">
        <v>32</v>
      </c>
      <c r="D19">
        <f>E7</f>
        <v>3200</v>
      </c>
    </row>
    <row r="21" spans="1:4" x14ac:dyDescent="0.35">
      <c r="A21" t="s">
        <v>16</v>
      </c>
      <c r="B21" t="s">
        <v>8</v>
      </c>
      <c r="C21" s="6" t="s">
        <v>9</v>
      </c>
      <c r="D21" t="s">
        <v>10</v>
      </c>
    </row>
    <row r="22" spans="1:4" x14ac:dyDescent="0.35">
      <c r="A22" s="2" t="s">
        <v>17</v>
      </c>
      <c r="B22">
        <f>B14</f>
        <v>232.84023668639054</v>
      </c>
      <c r="C22">
        <f>C14</f>
        <v>0</v>
      </c>
      <c r="D22">
        <f>D14</f>
        <v>163.31360946745562</v>
      </c>
    </row>
    <row r="23" spans="1:4" x14ac:dyDescent="0.35">
      <c r="A23" s="7" t="s">
        <v>32</v>
      </c>
      <c r="B23" s="7" t="s">
        <v>32</v>
      </c>
      <c r="C23" s="7" t="s">
        <v>32</v>
      </c>
      <c r="D23" s="7" t="s">
        <v>32</v>
      </c>
    </row>
    <row r="24" spans="1:4" x14ac:dyDescent="0.35">
      <c r="A24" s="2" t="s">
        <v>18</v>
      </c>
      <c r="B24">
        <f>B9</f>
        <v>407.56</v>
      </c>
      <c r="C24">
        <f>B9</f>
        <v>407.56</v>
      </c>
      <c r="D24">
        <f>B9</f>
        <v>407.56</v>
      </c>
    </row>
    <row r="26" spans="1:4" x14ac:dyDescent="0.35">
      <c r="A26" s="2" t="s">
        <v>19</v>
      </c>
      <c r="B26" t="s">
        <v>33</v>
      </c>
    </row>
    <row r="28" spans="1:4" x14ac:dyDescent="0.35">
      <c r="A28" s="1" t="s">
        <v>20</v>
      </c>
    </row>
    <row r="29" spans="1:4" x14ac:dyDescent="0.35">
      <c r="A29" t="s">
        <v>21</v>
      </c>
      <c r="B29" s="5">
        <f>SUMPRODUCT(B14:D14,B8:D8)</f>
        <v>24472.014792899408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0"/>
  <sheetViews>
    <sheetView tabSelected="1" topLeftCell="A2" workbookViewId="0">
      <selection activeCell="I14" sqref="I14"/>
    </sheetView>
  </sheetViews>
  <sheetFormatPr defaultRowHeight="14.5" x14ac:dyDescent="0.35"/>
  <cols>
    <col min="3" max="3" width="9.36328125" bestFit="1" customWidth="1"/>
    <col min="4" max="4" width="13.26953125" bestFit="1" customWidth="1"/>
    <col min="5" max="5" width="11.453125" bestFit="1" customWidth="1"/>
  </cols>
  <sheetData>
    <row r="1" spans="1:9" x14ac:dyDescent="0.35">
      <c r="A1" s="1" t="s">
        <v>22</v>
      </c>
    </row>
    <row r="2" spans="1:9" x14ac:dyDescent="0.35">
      <c r="A2" t="s">
        <v>27</v>
      </c>
      <c r="B2" t="s">
        <v>23</v>
      </c>
      <c r="C2" t="s">
        <v>24</v>
      </c>
      <c r="D2" t="s">
        <v>25</v>
      </c>
      <c r="E2" t="s">
        <v>30</v>
      </c>
      <c r="F2" s="8"/>
      <c r="H2" s="2" t="s">
        <v>28</v>
      </c>
      <c r="I2">
        <v>0.2</v>
      </c>
    </row>
    <row r="3" spans="1:9" x14ac:dyDescent="0.35">
      <c r="A3">
        <v>1</v>
      </c>
      <c r="B3">
        <v>412</v>
      </c>
      <c r="H3" s="2" t="s">
        <v>29</v>
      </c>
      <c r="I3">
        <v>0.8</v>
      </c>
    </row>
    <row r="4" spans="1:9" x14ac:dyDescent="0.35">
      <c r="A4">
        <v>2</v>
      </c>
      <c r="B4">
        <v>388</v>
      </c>
      <c r="C4" s="11">
        <f>B3</f>
        <v>412</v>
      </c>
      <c r="D4" s="11">
        <f>B4-C4</f>
        <v>-24</v>
      </c>
      <c r="E4" s="11">
        <f>D4^2</f>
        <v>576</v>
      </c>
    </row>
    <row r="5" spans="1:9" x14ac:dyDescent="0.35">
      <c r="A5">
        <v>3</v>
      </c>
      <c r="B5">
        <v>360</v>
      </c>
      <c r="C5" s="11">
        <f>$I$2*B4+$I$3*C4</f>
        <v>407.20000000000005</v>
      </c>
      <c r="D5" s="11">
        <f>B5-C5</f>
        <v>-47.200000000000045</v>
      </c>
      <c r="E5" s="11">
        <f>D5^2</f>
        <v>2227.8400000000042</v>
      </c>
    </row>
    <row r="6" spans="1:9" x14ac:dyDescent="0.35">
      <c r="A6">
        <v>4</v>
      </c>
      <c r="B6">
        <v>455</v>
      </c>
      <c r="C6" s="11">
        <f>$I$2*B5+$I$3*C5</f>
        <v>397.76000000000005</v>
      </c>
      <c r="D6" s="11">
        <f>B6-C6</f>
        <v>57.239999999999952</v>
      </c>
      <c r="E6" s="11">
        <f>D6^2</f>
        <v>3276.4175999999943</v>
      </c>
    </row>
    <row r="7" spans="1:9" x14ac:dyDescent="0.35">
      <c r="A7">
        <v>5</v>
      </c>
      <c r="B7">
        <v>397</v>
      </c>
      <c r="C7" s="11">
        <f>$I$2*B6+$I$3*C6</f>
        <v>409.20800000000008</v>
      </c>
      <c r="D7" s="11">
        <f>B7-C7</f>
        <v>-12.208000000000084</v>
      </c>
      <c r="E7" s="11">
        <f>D7^2</f>
        <v>149.03526400000203</v>
      </c>
    </row>
    <row r="8" spans="1:9" x14ac:dyDescent="0.35">
      <c r="A8">
        <v>6</v>
      </c>
      <c r="B8">
        <v>427</v>
      </c>
      <c r="C8" s="11">
        <f>$I$2*B7+$I$3*C7</f>
        <v>406.76640000000009</v>
      </c>
      <c r="D8" s="11">
        <f>B8-C8</f>
        <v>20.23359999999991</v>
      </c>
      <c r="E8" s="11">
        <f>D8^2</f>
        <v>409.3985689599964</v>
      </c>
    </row>
    <row r="9" spans="1:9" x14ac:dyDescent="0.35">
      <c r="A9">
        <v>7</v>
      </c>
      <c r="B9">
        <v>409</v>
      </c>
      <c r="C9" s="11">
        <f>$I$2*B8+$I$3*C8</f>
        <v>410.81312000000014</v>
      </c>
      <c r="D9" s="11">
        <f>B9-C9</f>
        <v>-1.81312000000014</v>
      </c>
      <c r="E9" s="11">
        <f>D9^2</f>
        <v>3.2874041344005076</v>
      </c>
    </row>
    <row r="10" spans="1:9" x14ac:dyDescent="0.35">
      <c r="A10">
        <v>8</v>
      </c>
      <c r="B10">
        <v>376</v>
      </c>
      <c r="C10" s="11">
        <f>$I$2*B9+$I$3*C9</f>
        <v>410.45049600000016</v>
      </c>
      <c r="D10" s="11">
        <f>B10-C10</f>
        <v>-34.450496000000157</v>
      </c>
      <c r="E10" s="11">
        <f>D10^2</f>
        <v>1186.8366746460269</v>
      </c>
    </row>
    <row r="11" spans="1:9" x14ac:dyDescent="0.35">
      <c r="A11">
        <v>9</v>
      </c>
      <c r="B11">
        <v>446</v>
      </c>
      <c r="C11" s="11">
        <f>$I$2*B10+$I$3*C10</f>
        <v>403.56039680000015</v>
      </c>
      <c r="D11" s="11">
        <f>B11-C11</f>
        <v>42.439603199999851</v>
      </c>
      <c r="E11" s="11">
        <f>D11^2</f>
        <v>1801.1199197734377</v>
      </c>
    </row>
    <row r="12" spans="1:9" x14ac:dyDescent="0.35">
      <c r="A12">
        <v>10</v>
      </c>
      <c r="B12">
        <v>423</v>
      </c>
      <c r="C12" s="11">
        <f>$I$2*B11+$I$3*C11</f>
        <v>412.04831744000012</v>
      </c>
      <c r="D12" s="11">
        <f>B12-C12</f>
        <v>10.951682559999881</v>
      </c>
      <c r="E12" s="11">
        <f>D12^2</f>
        <v>119.93935089500555</v>
      </c>
    </row>
    <row r="13" spans="1:9" x14ac:dyDescent="0.35">
      <c r="A13">
        <v>11</v>
      </c>
      <c r="B13">
        <v>381</v>
      </c>
      <c r="C13" s="11">
        <f>$I$2*B12+$I$3*C12</f>
        <v>414.23865395200016</v>
      </c>
      <c r="D13" s="11">
        <f>B13-C13</f>
        <v>-33.238653952000163</v>
      </c>
      <c r="E13" s="11">
        <f>D13^2</f>
        <v>1104.8081165408162</v>
      </c>
    </row>
    <row r="14" spans="1:9" x14ac:dyDescent="0.35">
      <c r="A14">
        <v>12</v>
      </c>
      <c r="B14">
        <v>379</v>
      </c>
      <c r="C14" s="11">
        <f>$I$2*B13+$I$3*C13</f>
        <v>407.59092316160013</v>
      </c>
      <c r="D14" s="11">
        <f>B14-C14</f>
        <v>-28.590923161600131</v>
      </c>
      <c r="E14" s="11">
        <f>D14^2</f>
        <v>817.44088723252287</v>
      </c>
    </row>
    <row r="15" spans="1:9" x14ac:dyDescent="0.35">
      <c r="A15">
        <v>13</v>
      </c>
      <c r="B15">
        <v>405</v>
      </c>
      <c r="C15" s="11">
        <f>$I$2*B14+$I$3*C14</f>
        <v>401.87273852928013</v>
      </c>
      <c r="D15" s="11">
        <f>B15-C15</f>
        <v>3.1272614707198727</v>
      </c>
      <c r="E15" s="11">
        <f>D15^2</f>
        <v>9.7797643062490209</v>
      </c>
    </row>
    <row r="16" spans="1:9" x14ac:dyDescent="0.35">
      <c r="A16">
        <v>14</v>
      </c>
      <c r="B16">
        <v>396</v>
      </c>
      <c r="C16" s="11">
        <f>$I$2*B15+$I$3*C15</f>
        <v>402.49819082342412</v>
      </c>
      <c r="D16" s="11">
        <f>B16-C16</f>
        <v>-6.4981908234241246</v>
      </c>
      <c r="E16" s="11">
        <f>D16^2</f>
        <v>42.226483977633499</v>
      </c>
    </row>
    <row r="17" spans="1:5" x14ac:dyDescent="0.35">
      <c r="A17">
        <v>15</v>
      </c>
      <c r="B17">
        <v>433</v>
      </c>
      <c r="C17" s="11">
        <f>$I$2*B16+$I$3*C16</f>
        <v>401.19855265873929</v>
      </c>
      <c r="D17" s="11">
        <f>B17-C17</f>
        <v>31.801447341260712</v>
      </c>
      <c r="E17" s="11">
        <f>D17^2</f>
        <v>1011.332052998978</v>
      </c>
    </row>
    <row r="18" spans="1:5" x14ac:dyDescent="0.35">
      <c r="A18">
        <v>16</v>
      </c>
      <c r="C18" s="11">
        <f>$I$2*B17+$I$3*C17</f>
        <v>407.55884212699146</v>
      </c>
    </row>
    <row r="19" spans="1:5" x14ac:dyDescent="0.35">
      <c r="E19" s="9" t="s">
        <v>31</v>
      </c>
    </row>
    <row r="20" spans="1:5" x14ac:dyDescent="0.35">
      <c r="E20" s="11">
        <f>AVERAGE(E4:E17)</f>
        <v>909.67586339036188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bad6f6f2-a951-4904-b531-92e1207fc7a5}" enabled="1" method="Standard" siteId="{b7be7686-6f97-4db7-9081-a23cf09a96b5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7</vt:i4>
      </vt:variant>
    </vt:vector>
  </HeadingPairs>
  <TitlesOfParts>
    <vt:vector size="10" baseType="lpstr">
      <vt:lpstr>Sensitivity Report 1</vt:lpstr>
      <vt:lpstr>Model</vt:lpstr>
      <vt:lpstr>Data</vt:lpstr>
      <vt:lpstr>Available</vt:lpstr>
      <vt:lpstr>Forecasted</vt:lpstr>
      <vt:lpstr>Produced</vt:lpstr>
      <vt:lpstr>Product_mix</vt:lpstr>
      <vt:lpstr>Product_Mix_1</vt:lpstr>
      <vt:lpstr>Total_profit</vt:lpstr>
      <vt:lpstr>Used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2023-05-13T19:05:05Z</dcterms:modified>
</cp:coreProperties>
</file>