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ate1904="1" defaultThemeVersion="124226"/>
  <mc:AlternateContent xmlns:mc="http://schemas.openxmlformats.org/markup-compatibility/2006">
    <mc:Choice Requires="x15">
      <x15ac:absPath xmlns:x15ac="http://schemas.microsoft.com/office/spreadsheetml/2010/11/ac" url="C:\Users\h219442\OneDrive - Halliburton\Desktop\MSDA\2023\SPRING 2023\MBA 6211 Managerial Decision Making\Week 3 Forecasting\Case Study\"/>
    </mc:Choice>
  </mc:AlternateContent>
  <xr:revisionPtr revIDLastSave="0" documentId="13_ncr:40009_{BBE8AB67-BBD9-414B-971A-492C33E77456}" xr6:coauthVersionLast="47" xr6:coauthVersionMax="47" xr10:uidLastSave="{00000000-0000-0000-0000-000000000000}"/>
  <bookViews>
    <workbookView xWindow="-110" yWindow="-110" windowWidth="19420" windowHeight="10420" tabRatio="500" activeTab="1"/>
  </bookViews>
  <sheets>
    <sheet name="Example 1 Naive" sheetId="1" r:id="rId1"/>
    <sheet name="Case 3" sheetId="4" r:id="rId2"/>
    <sheet name="Sheet1" sheetId="5" r:id="rId3"/>
  </sheets>
  <definedNames>
    <definedName name="Forecast_Jan">#REF!</definedName>
    <definedName name="MAD_NAIVE">#REF!</definedName>
    <definedName name="solver_eng" localSheetId="1" hidden="1">1</definedName>
    <definedName name="solver_neg" localSheetId="1" hidden="1">1</definedName>
    <definedName name="solver_num" localSheetId="1" hidden="1">0</definedName>
    <definedName name="solver_opt" localSheetId="1" hidden="1">'Case 3'!$I$3</definedName>
    <definedName name="solver_typ" localSheetId="1" hidden="1">1</definedName>
    <definedName name="solver_val" localSheetId="1" hidden="1">0</definedName>
    <definedName name="solver_ver" localSheetId="1" hidden="1">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4" i="4" l="1"/>
  <c r="Q14" i="4"/>
  <c r="O14" i="4"/>
  <c r="M14" i="4"/>
  <c r="K14" i="4"/>
  <c r="I14" i="4"/>
  <c r="G14" i="4"/>
  <c r="G4" i="5"/>
  <c r="G5" i="5"/>
  <c r="G6" i="5"/>
  <c r="G7" i="5"/>
  <c r="G8" i="5"/>
  <c r="G9" i="5"/>
  <c r="G10" i="5"/>
  <c r="G11" i="5"/>
  <c r="G12" i="5"/>
  <c r="G13" i="5"/>
  <c r="G3" i="5"/>
  <c r="E14" i="5"/>
  <c r="D10" i="5"/>
  <c r="D11" i="5"/>
  <c r="C5" i="5"/>
  <c r="D5" i="5"/>
  <c r="C6" i="5"/>
  <c r="D6" i="5"/>
  <c r="C7" i="5"/>
  <c r="D7" i="5"/>
  <c r="C8" i="5"/>
  <c r="D8" i="5"/>
  <c r="C9" i="5"/>
  <c r="D9" i="5"/>
  <c r="C10" i="5"/>
  <c r="C11" i="5"/>
  <c r="C12" i="5"/>
  <c r="D12" i="5"/>
  <c r="C13" i="5"/>
  <c r="D13" i="5"/>
  <c r="C14" i="5"/>
  <c r="D16" i="5"/>
  <c r="C14" i="4"/>
  <c r="S3" i="4"/>
  <c r="T3" i="4"/>
  <c r="Q3" i="4"/>
  <c r="R3" i="4"/>
  <c r="P4" i="4"/>
  <c r="O4" i="4"/>
  <c r="O5" i="4"/>
  <c r="O3" i="4"/>
  <c r="P3" i="4"/>
  <c r="N3" i="4"/>
  <c r="M3" i="4"/>
  <c r="M4" i="4"/>
  <c r="L3" i="4"/>
  <c r="K4" i="4"/>
  <c r="K3" i="4"/>
  <c r="J4" i="4"/>
  <c r="I4" i="4"/>
  <c r="I5" i="4"/>
  <c r="I3" i="4"/>
  <c r="J3" i="4"/>
  <c r="G3" i="4"/>
  <c r="F3" i="4"/>
  <c r="E3" i="4"/>
  <c r="E4" i="4"/>
  <c r="D3" i="4"/>
  <c r="C4" i="4"/>
  <c r="C3" i="4"/>
  <c r="D4" i="4"/>
  <c r="C5" i="4"/>
  <c r="J5" i="4"/>
  <c r="I6" i="4"/>
  <c r="L4" i="4"/>
  <c r="K5" i="4"/>
  <c r="F4" i="4"/>
  <c r="E5" i="4"/>
  <c r="N4" i="4"/>
  <c r="M5" i="4"/>
  <c r="P5" i="4"/>
  <c r="O6" i="4"/>
  <c r="H3" i="4"/>
  <c r="G4" i="4"/>
  <c r="S4" i="4"/>
  <c r="Q4" i="4"/>
  <c r="P6" i="4"/>
  <c r="O7" i="4"/>
  <c r="L5" i="4"/>
  <c r="K6" i="4"/>
  <c r="R4" i="4"/>
  <c r="Q5" i="4"/>
  <c r="H4" i="4"/>
  <c r="G5" i="4"/>
  <c r="F5" i="4"/>
  <c r="E6" i="4"/>
  <c r="D5" i="4"/>
  <c r="C6" i="4"/>
  <c r="S5" i="4"/>
  <c r="T4" i="4"/>
  <c r="N5" i="4"/>
  <c r="M6" i="4"/>
  <c r="J6" i="4"/>
  <c r="I7" i="4"/>
  <c r="D6" i="4"/>
  <c r="C7" i="4"/>
  <c r="I8" i="4"/>
  <c r="J7" i="4"/>
  <c r="G6" i="4"/>
  <c r="H5" i="4"/>
  <c r="L6" i="4"/>
  <c r="K7" i="4"/>
  <c r="M7" i="4"/>
  <c r="N6" i="4"/>
  <c r="T5" i="4"/>
  <c r="S6" i="4"/>
  <c r="E7" i="4"/>
  <c r="F6" i="4"/>
  <c r="Q6" i="4"/>
  <c r="R5" i="4"/>
  <c r="O8" i="4"/>
  <c r="P7" i="4"/>
  <c r="P8" i="4"/>
  <c r="O9" i="4"/>
  <c r="F7" i="4"/>
  <c r="E8" i="4"/>
  <c r="N7" i="4"/>
  <c r="M8" i="4"/>
  <c r="S7" i="4"/>
  <c r="T6" i="4"/>
  <c r="H6" i="4"/>
  <c r="G7" i="4"/>
  <c r="R6" i="4"/>
  <c r="Q7" i="4"/>
  <c r="L7" i="4"/>
  <c r="K8" i="4"/>
  <c r="J8" i="4"/>
  <c r="I9" i="4"/>
  <c r="D7" i="4"/>
  <c r="C8" i="4"/>
  <c r="Q8" i="4"/>
  <c r="R7" i="4"/>
  <c r="N8" i="4"/>
  <c r="M9" i="4"/>
  <c r="P9" i="4"/>
  <c r="O10" i="4"/>
  <c r="D8" i="4"/>
  <c r="C9" i="4"/>
  <c r="T7" i="4"/>
  <c r="S8" i="4"/>
  <c r="L8" i="4"/>
  <c r="K9" i="4"/>
  <c r="H7" i="4"/>
  <c r="G8" i="4"/>
  <c r="F8" i="4"/>
  <c r="E9" i="4"/>
  <c r="J9" i="4"/>
  <c r="I10" i="4"/>
  <c r="D9" i="4"/>
  <c r="C10" i="4"/>
  <c r="N9" i="4"/>
  <c r="M10" i="4"/>
  <c r="R8" i="4"/>
  <c r="Q9" i="4"/>
  <c r="J10" i="4"/>
  <c r="I11" i="4"/>
  <c r="H8" i="4"/>
  <c r="G9" i="4"/>
  <c r="S9" i="4"/>
  <c r="T8" i="4"/>
  <c r="P10" i="4"/>
  <c r="O11" i="4"/>
  <c r="F9" i="4"/>
  <c r="E10" i="4"/>
  <c r="L9" i="4"/>
  <c r="K10" i="4"/>
  <c r="L10" i="4"/>
  <c r="K11" i="4"/>
  <c r="P11" i="4"/>
  <c r="O12" i="4"/>
  <c r="H9" i="4"/>
  <c r="G10" i="4"/>
  <c r="Q10" i="4"/>
  <c r="R9" i="4"/>
  <c r="D10" i="4"/>
  <c r="C11" i="4"/>
  <c r="E11" i="4"/>
  <c r="F10" i="4"/>
  <c r="J11" i="4"/>
  <c r="I12" i="4"/>
  <c r="M11" i="4"/>
  <c r="N10" i="4"/>
  <c r="T9" i="4"/>
  <c r="S10" i="4"/>
  <c r="N11" i="4"/>
  <c r="M12" i="4"/>
  <c r="F11" i="4"/>
  <c r="E12" i="4"/>
  <c r="R10" i="4"/>
  <c r="Q11" i="4"/>
  <c r="S11" i="4"/>
  <c r="T10" i="4"/>
  <c r="J12" i="4"/>
  <c r="I13" i="4"/>
  <c r="J13" i="4"/>
  <c r="J16" i="4"/>
  <c r="H22" i="4"/>
  <c r="D11" i="4"/>
  <c r="C12" i="4"/>
  <c r="H10" i="4"/>
  <c r="G11" i="4"/>
  <c r="L11" i="4"/>
  <c r="K12" i="4"/>
  <c r="P12" i="4"/>
  <c r="O13" i="4"/>
  <c r="P13" i="4"/>
  <c r="P16" i="4"/>
  <c r="K22" i="4"/>
  <c r="H11" i="4"/>
  <c r="G12" i="4"/>
  <c r="Q12" i="4"/>
  <c r="R11" i="4"/>
  <c r="N12" i="4"/>
  <c r="M13" i="4"/>
  <c r="N13" i="4"/>
  <c r="N16" i="4"/>
  <c r="J22" i="4"/>
  <c r="L12" i="4"/>
  <c r="K13" i="4"/>
  <c r="L13" i="4"/>
  <c r="D12" i="4"/>
  <c r="C13" i="4"/>
  <c r="D13" i="4"/>
  <c r="D16" i="4"/>
  <c r="E22" i="4"/>
  <c r="F12" i="4"/>
  <c r="E13" i="4"/>
  <c r="T11" i="4"/>
  <c r="S12" i="4"/>
  <c r="Q13" i="4"/>
  <c r="R13" i="4"/>
  <c r="R12" i="4"/>
  <c r="S13" i="4"/>
  <c r="T13" i="4"/>
  <c r="T12" i="4"/>
  <c r="H12" i="4"/>
  <c r="G13" i="4"/>
  <c r="H13" i="4"/>
  <c r="H16" i="4"/>
  <c r="G22" i="4"/>
  <c r="E14" i="4"/>
  <c r="F13" i="4"/>
  <c r="F16" i="4"/>
  <c r="F22" i="4"/>
  <c r="L16" i="4"/>
  <c r="I22" i="4"/>
  <c r="R16" i="4"/>
  <c r="L22" i="4"/>
  <c r="T16" i="4"/>
  <c r="M22" i="4"/>
</calcChain>
</file>

<file path=xl/sharedStrings.xml><?xml version="1.0" encoding="utf-8"?>
<sst xmlns="http://schemas.openxmlformats.org/spreadsheetml/2006/main" count="37" uniqueCount="25">
  <si>
    <t>Year</t>
  </si>
  <si>
    <t>Sales ($000)</t>
  </si>
  <si>
    <t>Abs ( error)</t>
  </si>
  <si>
    <t>MAD</t>
  </si>
  <si>
    <t>exp 0.1</t>
  </si>
  <si>
    <t>exp 0.2</t>
  </si>
  <si>
    <t>exp 0.3</t>
  </si>
  <si>
    <t>exp 0.4</t>
  </si>
  <si>
    <t>exp 0.5</t>
  </si>
  <si>
    <t>exp 0.6</t>
  </si>
  <si>
    <t>exp 0.7</t>
  </si>
  <si>
    <t>exp 0.8</t>
  </si>
  <si>
    <t>exp 0.9</t>
  </si>
  <si>
    <t>Naïve Forecast</t>
  </si>
  <si>
    <t xml:space="preserve">Alpha </t>
  </si>
  <si>
    <t>MONTH 
(Period)</t>
  </si>
  <si>
    <t>SODA SALES 
(units)</t>
  </si>
  <si>
    <t>error_abs</t>
  </si>
  <si>
    <t>Part a. The forecast initially becomes more accurate (MAD goes down) but after alpha gets to 0.3 the forecast becomes less accurate.  This may be due to the volatility of the data as time passes.</t>
  </si>
  <si>
    <t>Part b. A value of alpha between 0.1 and 0.2 is the best.</t>
  </si>
  <si>
    <t>Part c.  The period 13 forecast with alpha = 0.2 is approximately 3743. ( see yellow box in red under alpha =0.2 column)</t>
  </si>
  <si>
    <t>3-p MA</t>
  </si>
  <si>
    <t>WMA</t>
  </si>
  <si>
    <t>|error|</t>
  </si>
  <si>
    <t>ES,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</si>
</sst>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Times New Roman"/>
    </font>
    <font>
      <sz val="10"/>
      <name val="Times New Roman"/>
      <family val="1"/>
    </font>
    <font>
      <b/>
      <sz val="10"/>
      <color indexed="8"/>
      <name val="Times New Roman"/>
      <family val="1"/>
    </font>
    <font>
      <sz val="8"/>
      <name val="Times New Roman"/>
      <family val="1"/>
    </font>
    <font>
      <sz val="10"/>
      <color indexed="8"/>
      <name val="Times New Roman"/>
      <family val="1"/>
    </font>
    <font>
      <sz val="12"/>
      <name val="Times New Roman"/>
      <family val="1"/>
    </font>
    <font>
      <b/>
      <sz val="12"/>
      <name val="Times New Roman"/>
      <family val="1"/>
    </font>
    <font>
      <b/>
      <sz val="10"/>
      <name val="Times New Roman"/>
      <family val="1"/>
    </font>
    <font>
      <b/>
      <sz val="16"/>
      <name val="Times New Roman"/>
      <family val="1"/>
    </font>
    <font>
      <sz val="10"/>
      <color rgb="FFFF0000"/>
      <name val="Times New Roman"/>
      <family val="1"/>
    </font>
  </fonts>
  <fills count="12">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0" fontId="2" fillId="0" borderId="0" xfId="0" applyNumberFormat="1" applyFont="1" applyAlignment="1">
      <alignment horizontal="center" vertical="top" wrapText="1"/>
    </xf>
    <xf numFmtId="2" fontId="2" fillId="0" borderId="0" xfId="0" applyNumberFormat="1" applyFont="1" applyAlignment="1">
      <alignment horizontal="center" vertical="top" wrapText="1"/>
    </xf>
    <xf numFmtId="0" fontId="4" fillId="0" borderId="0" xfId="0" applyNumberFormat="1" applyFont="1" applyAlignment="1">
      <alignment horizontal="center" vertical="top" wrapText="1"/>
    </xf>
    <xf numFmtId="2" fontId="4" fillId="0" borderId="0" xfId="0" applyNumberFormat="1" applyFont="1" applyAlignment="1">
      <alignment horizontal="center" vertical="top" wrapText="1"/>
    </xf>
    <xf numFmtId="0" fontId="1" fillId="0" borderId="0" xfId="0" applyFont="1"/>
    <xf numFmtId="2" fontId="0" fillId="0" borderId="0" xfId="0" applyNumberFormat="1"/>
    <xf numFmtId="3" fontId="0" fillId="0" borderId="0" xfId="0" applyNumberFormat="1"/>
    <xf numFmtId="0" fontId="6" fillId="0" borderId="0" xfId="0" applyFont="1" applyAlignment="1">
      <alignment wrapText="1"/>
    </xf>
    <xf numFmtId="0" fontId="5" fillId="0" borderId="0" xfId="0" applyFont="1" applyAlignment="1">
      <alignment horizontal="center"/>
    </xf>
    <xf numFmtId="3" fontId="5" fillId="0" borderId="0" xfId="0" applyNumberFormat="1" applyFont="1" applyAlignment="1">
      <alignment horizontal="center"/>
    </xf>
    <xf numFmtId="0" fontId="7" fillId="0" borderId="0" xfId="0" applyFont="1"/>
    <xf numFmtId="0" fontId="8" fillId="0" borderId="1" xfId="0" applyFont="1" applyBorder="1"/>
    <xf numFmtId="0" fontId="6" fillId="0" borderId="0" xfId="0" applyFont="1"/>
    <xf numFmtId="0" fontId="6" fillId="2" borderId="0" xfId="0" applyFont="1" applyFill="1"/>
    <xf numFmtId="0" fontId="0" fillId="2" borderId="0" xfId="0" applyFill="1"/>
    <xf numFmtId="0" fontId="6" fillId="3" borderId="0" xfId="0" applyFont="1" applyFill="1"/>
    <xf numFmtId="0" fontId="0" fillId="3" borderId="0" xfId="0" applyFill="1"/>
    <xf numFmtId="0" fontId="6" fillId="4" borderId="0" xfId="0" applyFont="1" applyFill="1"/>
    <xf numFmtId="0" fontId="0" fillId="4" borderId="0" xfId="0" applyFill="1"/>
    <xf numFmtId="0" fontId="6" fillId="5" borderId="0" xfId="0" applyFont="1" applyFill="1"/>
    <xf numFmtId="0" fontId="0" fillId="5" borderId="0" xfId="0" applyFill="1"/>
    <xf numFmtId="0" fontId="6" fillId="6" borderId="0" xfId="0" applyFont="1" applyFill="1"/>
    <xf numFmtId="0" fontId="0" fillId="6" borderId="0" xfId="0" applyFill="1"/>
    <xf numFmtId="0" fontId="6" fillId="7" borderId="0" xfId="0" applyFont="1" applyFill="1"/>
    <xf numFmtId="0" fontId="0" fillId="7" borderId="0" xfId="0" applyFill="1"/>
    <xf numFmtId="0" fontId="6" fillId="8" borderId="0" xfId="0" applyFont="1" applyFill="1"/>
    <xf numFmtId="0" fontId="0" fillId="8" borderId="0" xfId="0" applyFill="1"/>
    <xf numFmtId="0" fontId="6" fillId="9" borderId="0" xfId="0" applyFont="1" applyFill="1"/>
    <xf numFmtId="0" fontId="0" fillId="9" borderId="0" xfId="0" applyFill="1"/>
    <xf numFmtId="0" fontId="6" fillId="10" borderId="0" xfId="0" applyFont="1" applyFill="1"/>
    <xf numFmtId="0" fontId="0" fillId="10" borderId="0" xfId="0" applyFill="1"/>
    <xf numFmtId="0" fontId="8" fillId="0" borderId="0" xfId="0" applyFont="1"/>
    <xf numFmtId="0" fontId="0" fillId="0" borderId="2" xfId="0" applyBorder="1"/>
    <xf numFmtId="0" fontId="5" fillId="0" borderId="0" xfId="0" applyFont="1" applyAlignment="1">
      <alignment vertical="center"/>
    </xf>
    <xf numFmtId="0" fontId="9" fillId="9" borderId="0" xfId="0" applyFont="1" applyFill="1"/>
    <xf numFmtId="0" fontId="6" fillId="0" borderId="0" xfId="0" applyFont="1" applyAlignment="1">
      <alignment vertical="center"/>
    </xf>
    <xf numFmtId="3" fontId="0" fillId="4" borderId="0" xfId="0" applyNumberFormat="1" applyFill="1"/>
    <xf numFmtId="0" fontId="0" fillId="11" borderId="0" xfId="0" applyFill="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MAD vs Alpha value</a:t>
            </a:r>
          </a:p>
        </c:rich>
      </c:tx>
      <c:overlay val="0"/>
      <c:spPr>
        <a:noFill/>
        <a:ln w="25400">
          <a:noFill/>
        </a:ln>
      </c:spPr>
    </c:title>
    <c:autoTitleDeleted val="0"/>
    <c:plotArea>
      <c:layout/>
      <c:scatterChart>
        <c:scatterStyle val="lineMarker"/>
        <c:varyColors val="0"/>
        <c:ser>
          <c:idx val="0"/>
          <c:order val="0"/>
          <c:tx>
            <c:strRef>
              <c:f>'Case 3'!$D$22</c:f>
              <c:strCache>
                <c:ptCount val="1"/>
                <c:pt idx="0">
                  <c:v>MAD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'Case 3'!$E$21:$M$21</c:f>
              <c:numCache>
                <c:formatCode>General</c:formatCode>
                <c:ptCount val="9"/>
                <c:pt idx="0">
                  <c:v>0.1</c:v>
                </c:pt>
                <c:pt idx="1">
                  <c:v>0.2</c:v>
                </c:pt>
                <c:pt idx="2">
                  <c:v>0.3</c:v>
                </c:pt>
                <c:pt idx="3">
                  <c:v>0.4</c:v>
                </c:pt>
                <c:pt idx="4">
                  <c:v>0.5</c:v>
                </c:pt>
                <c:pt idx="5">
                  <c:v>0.6</c:v>
                </c:pt>
                <c:pt idx="6">
                  <c:v>0.7</c:v>
                </c:pt>
                <c:pt idx="7">
                  <c:v>0.8</c:v>
                </c:pt>
                <c:pt idx="8">
                  <c:v>0.9</c:v>
                </c:pt>
              </c:numCache>
            </c:numRef>
          </c:xVal>
          <c:yVal>
            <c:numRef>
              <c:f>'Case 3'!$E$22:$M$22</c:f>
              <c:numCache>
                <c:formatCode>General</c:formatCode>
                <c:ptCount val="9"/>
                <c:pt idx="0">
                  <c:v>130.86197691729078</c:v>
                </c:pt>
                <c:pt idx="1">
                  <c:v>129.27872332334545</c:v>
                </c:pt>
                <c:pt idx="2">
                  <c:v>133.23426872598191</c:v>
                </c:pt>
                <c:pt idx="3">
                  <c:v>137.41281026792723</c:v>
                </c:pt>
                <c:pt idx="4">
                  <c:v>141.05522017045453</c:v>
                </c:pt>
                <c:pt idx="5">
                  <c:v>144.10479730501822</c:v>
                </c:pt>
                <c:pt idx="6">
                  <c:v>146.73509767107271</c:v>
                </c:pt>
                <c:pt idx="7">
                  <c:v>152.04269002007277</c:v>
                </c:pt>
                <c:pt idx="8">
                  <c:v>160.53951470198189</c:v>
                </c:pt>
              </c:numCache>
            </c:numRef>
          </c:yVal>
          <c:smooth val="0"/>
          <c:extLst>
            <c:ext xmlns:c16="http://schemas.microsoft.com/office/drawing/2014/chart" uri="{C3380CC4-5D6E-409C-BE32-E72D297353CC}">
              <c16:uniqueId val="{00000000-14AB-4106-80E7-BB3BDF5F0FED}"/>
            </c:ext>
          </c:extLst>
        </c:ser>
        <c:dLbls>
          <c:showLegendKey val="0"/>
          <c:showVal val="0"/>
          <c:showCatName val="0"/>
          <c:showSerName val="0"/>
          <c:showPercent val="0"/>
          <c:showBubbleSize val="0"/>
        </c:dLbls>
        <c:axId val="518688632"/>
        <c:axId val="1"/>
      </c:scatterChart>
      <c:valAx>
        <c:axId val="518688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crossBetween val="midCat"/>
      </c:valAx>
      <c:valAx>
        <c:axId val="1"/>
        <c:scaling>
          <c:orientation val="minMax"/>
          <c:min val="1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688632"/>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171450</xdr:colOff>
      <xdr:row>17</xdr:row>
      <xdr:rowOff>50800</xdr:rowOff>
    </xdr:from>
    <xdr:to>
      <xdr:col>21</xdr:col>
      <xdr:colOff>279400</xdr:colOff>
      <xdr:row>33</xdr:row>
      <xdr:rowOff>19050</xdr:rowOff>
    </xdr:to>
    <xdr:graphicFrame macro="">
      <xdr:nvGraphicFramePr>
        <xdr:cNvPr id="1035" name="Chart 1">
          <a:extLst>
            <a:ext uri="{FF2B5EF4-FFF2-40B4-BE49-F238E27FC236}">
              <a16:creationId xmlns:a16="http://schemas.microsoft.com/office/drawing/2014/main" id="{A5A17F86-9214-9108-9084-8C6BDF03C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539750</xdr:colOff>
      <xdr:row>0</xdr:row>
      <xdr:rowOff>0</xdr:rowOff>
    </xdr:from>
    <xdr:to>
      <xdr:col>20</xdr:col>
      <xdr:colOff>260350</xdr:colOff>
      <xdr:row>26</xdr:row>
      <xdr:rowOff>0</xdr:rowOff>
    </xdr:to>
    <xdr:pic>
      <xdr:nvPicPr>
        <xdr:cNvPr id="9221" name="Picture 1">
          <a:extLst>
            <a:ext uri="{FF2B5EF4-FFF2-40B4-BE49-F238E27FC236}">
              <a16:creationId xmlns:a16="http://schemas.microsoft.com/office/drawing/2014/main" id="{8870213D-3545-A56E-B830-20114BA4C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9250" y="0"/>
          <a:ext cx="6426200" cy="4921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20" zoomScaleNormal="120" workbookViewId="0">
      <selection activeCell="D2" sqref="D2"/>
    </sheetView>
  </sheetViews>
  <sheetFormatPr defaultColWidth="11.5" defaultRowHeight="13" x14ac:dyDescent="0.3"/>
  <cols>
    <col min="1" max="2" width="11.5" customWidth="1"/>
    <col min="3" max="3" width="12.296875" bestFit="1" customWidth="1"/>
  </cols>
  <sheetData>
    <row r="1" spans="1:4" x14ac:dyDescent="0.3">
      <c r="A1" s="1" t="s">
        <v>0</v>
      </c>
      <c r="B1" s="2" t="s">
        <v>1</v>
      </c>
      <c r="C1" s="5" t="s">
        <v>13</v>
      </c>
      <c r="D1" s="5" t="s">
        <v>2</v>
      </c>
    </row>
    <row r="2" spans="1:4" x14ac:dyDescent="0.3">
      <c r="A2" s="3">
        <v>1980</v>
      </c>
      <c r="B2" s="4">
        <v>52.04</v>
      </c>
    </row>
    <row r="3" spans="1:4" x14ac:dyDescent="0.3">
      <c r="A3" s="3">
        <v>1981</v>
      </c>
      <c r="B3" s="4">
        <v>59.42</v>
      </c>
      <c r="C3" s="6"/>
    </row>
    <row r="4" spans="1:4" x14ac:dyDescent="0.3">
      <c r="A4" s="3">
        <v>1982</v>
      </c>
      <c r="B4" s="4">
        <v>55.66</v>
      </c>
      <c r="C4" s="6"/>
    </row>
    <row r="5" spans="1:4" x14ac:dyDescent="0.3">
      <c r="A5" s="3">
        <v>1983</v>
      </c>
      <c r="B5" s="4">
        <v>53.86</v>
      </c>
      <c r="C5" s="6"/>
    </row>
    <row r="6" spans="1:4" x14ac:dyDescent="0.3">
      <c r="A6" s="3">
        <v>1984</v>
      </c>
      <c r="B6" s="4">
        <v>64.59</v>
      </c>
      <c r="C6" s="6"/>
    </row>
    <row r="7" spans="1:4" x14ac:dyDescent="0.3">
      <c r="A7" s="3">
        <v>1985</v>
      </c>
      <c r="B7" s="4">
        <v>75.28</v>
      </c>
      <c r="C7" s="6"/>
    </row>
    <row r="8" spans="1:4" x14ac:dyDescent="0.3">
      <c r="A8" s="3">
        <v>1986</v>
      </c>
      <c r="B8" s="4">
        <v>61.89</v>
      </c>
      <c r="C8" s="6"/>
    </row>
    <row r="9" spans="1:4" x14ac:dyDescent="0.3">
      <c r="A9" s="3">
        <v>1987</v>
      </c>
      <c r="B9" s="4">
        <v>73.739999999999995</v>
      </c>
      <c r="C9" s="6"/>
    </row>
    <row r="10" spans="1:4" x14ac:dyDescent="0.3">
      <c r="A10" s="3">
        <v>1988</v>
      </c>
      <c r="B10" s="4">
        <v>81.19</v>
      </c>
      <c r="C10" s="6"/>
    </row>
    <row r="11" spans="1:4" x14ac:dyDescent="0.3">
      <c r="A11" s="3">
        <v>1989</v>
      </c>
      <c r="B11" s="4">
        <v>97.52</v>
      </c>
      <c r="C11" s="6"/>
    </row>
    <row r="12" spans="1:4" x14ac:dyDescent="0.3">
      <c r="A12" s="3">
        <v>1990</v>
      </c>
      <c r="B12" s="4">
        <v>86.5</v>
      </c>
      <c r="C12" s="6"/>
    </row>
    <row r="13" spans="1:4" x14ac:dyDescent="0.3">
      <c r="A13" s="3">
        <v>1991</v>
      </c>
      <c r="B13" s="4">
        <v>83.18</v>
      </c>
      <c r="C13" s="6"/>
    </row>
    <row r="14" spans="1:4" x14ac:dyDescent="0.3">
      <c r="A14" s="3">
        <v>1992</v>
      </c>
      <c r="B14" s="4">
        <v>87.05</v>
      </c>
      <c r="C14" s="6"/>
    </row>
    <row r="15" spans="1:4" x14ac:dyDescent="0.3">
      <c r="A15" s="3">
        <v>1993</v>
      </c>
      <c r="B15" s="4">
        <v>84.79</v>
      </c>
      <c r="C15" s="6"/>
    </row>
    <row r="16" spans="1:4" x14ac:dyDescent="0.3">
      <c r="A16" s="3">
        <v>1994</v>
      </c>
      <c r="B16" s="4">
        <v>73.489999999999995</v>
      </c>
      <c r="C16" s="6"/>
    </row>
    <row r="17" spans="1:3" x14ac:dyDescent="0.3">
      <c r="A17" s="3">
        <v>1995</v>
      </c>
      <c r="B17" s="4">
        <v>76.23</v>
      </c>
      <c r="C17" s="6"/>
    </row>
    <row r="18" spans="1:3" x14ac:dyDescent="0.3">
      <c r="A18" s="3">
        <v>1996</v>
      </c>
      <c r="B18" s="4">
        <v>96.54</v>
      </c>
      <c r="C18" s="6"/>
    </row>
    <row r="19" spans="1:3" x14ac:dyDescent="0.3">
      <c r="A19" s="3">
        <v>1997</v>
      </c>
      <c r="B19" s="4">
        <v>95.08</v>
      </c>
      <c r="C19" s="6"/>
    </row>
    <row r="20" spans="1:3" x14ac:dyDescent="0.3">
      <c r="A20" s="3">
        <v>1998</v>
      </c>
      <c r="B20" s="4">
        <v>87.05</v>
      </c>
      <c r="C20" s="6"/>
    </row>
    <row r="21" spans="1:3" x14ac:dyDescent="0.3">
      <c r="A21" s="3">
        <v>1999</v>
      </c>
      <c r="B21" s="4">
        <v>96.02</v>
      </c>
      <c r="C21" s="6"/>
    </row>
    <row r="22" spans="1:3" x14ac:dyDescent="0.3">
      <c r="A22" s="3">
        <v>2000</v>
      </c>
      <c r="B22" s="4">
        <v>98.9</v>
      </c>
      <c r="C22" s="6"/>
    </row>
    <row r="23" spans="1:3" x14ac:dyDescent="0.3">
      <c r="A23" s="3">
        <v>2001</v>
      </c>
      <c r="B23" s="4">
        <v>83.23</v>
      </c>
      <c r="C23" s="6"/>
    </row>
  </sheetData>
  <phoneticPr fontId="3"/>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tabSelected="1" zoomScale="85" zoomScaleNormal="85" workbookViewId="0">
      <selection activeCell="V10" sqref="V10"/>
    </sheetView>
  </sheetViews>
  <sheetFormatPr defaultRowHeight="13" x14ac:dyDescent="0.3"/>
  <cols>
    <col min="1" max="1" width="14.69921875" bestFit="1" customWidth="1"/>
    <col min="2" max="2" width="17.5" bestFit="1" customWidth="1"/>
    <col min="3" max="3" width="9.296875" bestFit="1" customWidth="1"/>
    <col min="4" max="4" width="9.796875" bestFit="1" customWidth="1"/>
    <col min="6" max="6" width="10.19921875" bestFit="1" customWidth="1"/>
    <col min="8" max="8" width="10.19921875" bestFit="1" customWidth="1"/>
    <col min="10" max="10" width="10.19921875" bestFit="1" customWidth="1"/>
    <col min="12" max="12" width="10.19921875" bestFit="1" customWidth="1"/>
    <col min="14" max="14" width="10.19921875" bestFit="1" customWidth="1"/>
    <col min="16" max="16" width="10.19921875" bestFit="1" customWidth="1"/>
    <col min="18" max="18" width="10.19921875" bestFit="1" customWidth="1"/>
    <col min="20" max="20" width="10.19921875" bestFit="1" customWidth="1"/>
  </cols>
  <sheetData>
    <row r="1" spans="1:21" s="13" customFormat="1" ht="30" x14ac:dyDescent="0.3">
      <c r="A1" s="8" t="s">
        <v>15</v>
      </c>
      <c r="B1" s="8" t="s">
        <v>16</v>
      </c>
      <c r="C1" s="14" t="s">
        <v>4</v>
      </c>
      <c r="D1" s="14" t="s">
        <v>17</v>
      </c>
      <c r="E1" s="18" t="s">
        <v>5</v>
      </c>
      <c r="F1" s="18" t="s">
        <v>17</v>
      </c>
      <c r="G1" s="20" t="s">
        <v>6</v>
      </c>
      <c r="H1" s="20" t="s">
        <v>17</v>
      </c>
      <c r="I1" s="22" t="s">
        <v>7</v>
      </c>
      <c r="J1" s="22" t="s">
        <v>17</v>
      </c>
      <c r="K1" s="26" t="s">
        <v>8</v>
      </c>
      <c r="L1" s="26" t="s">
        <v>17</v>
      </c>
      <c r="M1" s="16" t="s">
        <v>9</v>
      </c>
      <c r="N1" s="16" t="s">
        <v>17</v>
      </c>
      <c r="O1" s="24" t="s">
        <v>10</v>
      </c>
      <c r="P1" s="24" t="s">
        <v>17</v>
      </c>
      <c r="Q1" s="28" t="s">
        <v>11</v>
      </c>
      <c r="R1" s="28" t="s">
        <v>17</v>
      </c>
      <c r="S1" s="30" t="s">
        <v>12</v>
      </c>
      <c r="T1" s="30" t="s">
        <v>17</v>
      </c>
    </row>
    <row r="2" spans="1:21" ht="15.5" x14ac:dyDescent="0.35">
      <c r="A2" s="9">
        <v>1</v>
      </c>
      <c r="B2" s="10">
        <v>3591</v>
      </c>
      <c r="C2" t="e">
        <v>#N/A</v>
      </c>
      <c r="D2" s="15"/>
      <c r="E2" t="e">
        <v>#N/A</v>
      </c>
      <c r="F2" s="19"/>
      <c r="G2" t="e">
        <v>#N/A</v>
      </c>
      <c r="H2" s="21"/>
      <c r="I2" t="e">
        <v>#N/A</v>
      </c>
      <c r="J2" s="23"/>
      <c r="K2" t="e">
        <v>#N/A</v>
      </c>
      <c r="L2" s="27"/>
      <c r="M2" t="e">
        <v>#N/A</v>
      </c>
      <c r="N2" s="17"/>
      <c r="O2" t="e">
        <v>#N/A</v>
      </c>
      <c r="P2" s="25"/>
      <c r="Q2" t="e">
        <v>#N/A</v>
      </c>
      <c r="R2" s="29"/>
      <c r="S2" t="e">
        <v>#N/A</v>
      </c>
      <c r="T2" s="31"/>
    </row>
    <row r="3" spans="1:21" ht="15.5" x14ac:dyDescent="0.35">
      <c r="A3" s="9">
        <v>2</v>
      </c>
      <c r="B3" s="10">
        <v>3703</v>
      </c>
      <c r="C3" s="7">
        <f>B2</f>
        <v>3591</v>
      </c>
      <c r="D3" s="15">
        <f>ABS(B3-C3)</f>
        <v>112</v>
      </c>
      <c r="E3" s="7">
        <f>B2</f>
        <v>3591</v>
      </c>
      <c r="F3" s="19">
        <f>ABS(B3-E3)</f>
        <v>112</v>
      </c>
      <c r="G3" s="7">
        <f>B2</f>
        <v>3591</v>
      </c>
      <c r="H3" s="21">
        <f>ABS(B3-G3)</f>
        <v>112</v>
      </c>
      <c r="I3" s="7">
        <f>B2</f>
        <v>3591</v>
      </c>
      <c r="J3" s="23">
        <f>ABS(B3-I3)</f>
        <v>112</v>
      </c>
      <c r="K3" s="7">
        <f>B2</f>
        <v>3591</v>
      </c>
      <c r="L3" s="27">
        <f>ABS(B3-K3)</f>
        <v>112</v>
      </c>
      <c r="M3" s="7">
        <f>B2</f>
        <v>3591</v>
      </c>
      <c r="N3" s="17">
        <f>ABS(B3-M3)</f>
        <v>112</v>
      </c>
      <c r="O3" s="7">
        <f>B2</f>
        <v>3591</v>
      </c>
      <c r="P3" s="25">
        <f>ABS(B3-O3)</f>
        <v>112</v>
      </c>
      <c r="Q3" s="7">
        <f>B2</f>
        <v>3591</v>
      </c>
      <c r="R3" s="29">
        <f>ABS(B3-Q3)</f>
        <v>112</v>
      </c>
      <c r="S3" s="7">
        <f>B2</f>
        <v>3591</v>
      </c>
      <c r="T3" s="31">
        <f>ABS(B3-S3)</f>
        <v>112</v>
      </c>
      <c r="U3" s="7"/>
    </row>
    <row r="4" spans="1:21" ht="15.5" x14ac:dyDescent="0.35">
      <c r="A4" s="9">
        <v>3</v>
      </c>
      <c r="B4" s="10">
        <v>3952</v>
      </c>
      <c r="C4">
        <f t="shared" ref="C4:C13" si="0">0.1*B3+0.9*C3</f>
        <v>3602.2000000000003</v>
      </c>
      <c r="D4" s="15">
        <f t="shared" ref="D4:D13" si="1">ABS(B4-C4)</f>
        <v>349.79999999999973</v>
      </c>
      <c r="E4">
        <f t="shared" ref="E4:E14" si="2">0.2*B3+0.8*E3</f>
        <v>3613.4</v>
      </c>
      <c r="F4" s="19">
        <f t="shared" ref="F4:F13" si="3">ABS(B4-E4)</f>
        <v>338.59999999999991</v>
      </c>
      <c r="G4">
        <f t="shared" ref="G4:G14" si="4">0.3*B3+0.7*G3</f>
        <v>3624.5999999999995</v>
      </c>
      <c r="H4" s="21">
        <f t="shared" ref="H4:H13" si="5">ABS(B4-G4)</f>
        <v>327.40000000000055</v>
      </c>
      <c r="I4">
        <f t="shared" ref="I4:I14" si="6">0.4*B3+0.6*I3</f>
        <v>3635.8</v>
      </c>
      <c r="J4" s="23">
        <f t="shared" ref="J4:J13" si="7">ABS(B4-I4)</f>
        <v>316.19999999999982</v>
      </c>
      <c r="K4">
        <f t="shared" ref="K4:K14" si="8">0.5*B3+0.5*K3</f>
        <v>3647</v>
      </c>
      <c r="L4" s="27">
        <f t="shared" ref="L4:L13" si="9">ABS(B4-K4)</f>
        <v>305</v>
      </c>
      <c r="M4">
        <f t="shared" ref="M4:M14" si="10">0.6*B3+0.4*M3</f>
        <v>3658.2</v>
      </c>
      <c r="N4" s="17">
        <f t="shared" ref="N4:N13" si="11">ABS(B4-M4)</f>
        <v>293.80000000000018</v>
      </c>
      <c r="O4">
        <f t="shared" ref="O4:O14" si="12">0.7*B3+0.3*O3</f>
        <v>3669.3999999999996</v>
      </c>
      <c r="P4" s="25">
        <f t="shared" ref="P4:P13" si="13">ABS(B4-O4)</f>
        <v>282.60000000000036</v>
      </c>
      <c r="Q4">
        <f t="shared" ref="Q4:Q14" si="14">0.8*B3+0.2*Q3</f>
        <v>3680.6000000000004</v>
      </c>
      <c r="R4" s="29">
        <f t="shared" ref="R4:R13" si="15">ABS(B4-Q4)</f>
        <v>271.39999999999964</v>
      </c>
      <c r="S4">
        <f t="shared" ref="S4:S14" si="16">0.9*B3+0.1*S3</f>
        <v>3691.8</v>
      </c>
      <c r="T4" s="31">
        <f t="shared" ref="T4:T13" si="17">ABS(B4-S4)</f>
        <v>260.19999999999982</v>
      </c>
    </row>
    <row r="5" spans="1:21" ht="15.5" x14ac:dyDescent="0.35">
      <c r="A5" s="9">
        <v>4</v>
      </c>
      <c r="B5" s="10">
        <v>3882</v>
      </c>
      <c r="C5">
        <f t="shared" si="0"/>
        <v>3637.1800000000003</v>
      </c>
      <c r="D5" s="15">
        <f t="shared" si="1"/>
        <v>244.81999999999971</v>
      </c>
      <c r="E5">
        <f t="shared" si="2"/>
        <v>3681.1200000000003</v>
      </c>
      <c r="F5" s="19">
        <f t="shared" si="3"/>
        <v>200.87999999999965</v>
      </c>
      <c r="G5">
        <f t="shared" si="4"/>
        <v>3722.8199999999993</v>
      </c>
      <c r="H5" s="21">
        <f t="shared" si="5"/>
        <v>159.18000000000075</v>
      </c>
      <c r="I5">
        <f t="shared" si="6"/>
        <v>3762.28</v>
      </c>
      <c r="J5" s="23">
        <f t="shared" si="7"/>
        <v>119.7199999999998</v>
      </c>
      <c r="K5">
        <f t="shared" si="8"/>
        <v>3799.5</v>
      </c>
      <c r="L5" s="27">
        <f t="shared" si="9"/>
        <v>82.5</v>
      </c>
      <c r="M5">
        <f t="shared" si="10"/>
        <v>3834.4799999999996</v>
      </c>
      <c r="N5" s="17">
        <f t="shared" si="11"/>
        <v>47.520000000000437</v>
      </c>
      <c r="O5">
        <f t="shared" si="12"/>
        <v>3867.2199999999993</v>
      </c>
      <c r="P5" s="25">
        <f t="shared" si="13"/>
        <v>14.780000000000655</v>
      </c>
      <c r="Q5">
        <f t="shared" si="14"/>
        <v>3897.7200000000003</v>
      </c>
      <c r="R5" s="29">
        <f t="shared" si="15"/>
        <v>15.720000000000255</v>
      </c>
      <c r="S5">
        <f t="shared" si="16"/>
        <v>3925.9800000000005</v>
      </c>
      <c r="T5" s="31">
        <f t="shared" si="17"/>
        <v>43.980000000000473</v>
      </c>
    </row>
    <row r="6" spans="1:21" ht="15.5" x14ac:dyDescent="0.35">
      <c r="A6" s="9">
        <v>5</v>
      </c>
      <c r="B6" s="10">
        <v>3677</v>
      </c>
      <c r="C6">
        <f t="shared" si="0"/>
        <v>3661.6620000000003</v>
      </c>
      <c r="D6" s="15">
        <f t="shared" si="1"/>
        <v>15.337999999999738</v>
      </c>
      <c r="E6">
        <f t="shared" si="2"/>
        <v>3721.2960000000007</v>
      </c>
      <c r="F6" s="19">
        <f t="shared" si="3"/>
        <v>44.296000000000731</v>
      </c>
      <c r="G6">
        <f t="shared" si="4"/>
        <v>3770.5739999999992</v>
      </c>
      <c r="H6" s="21">
        <f t="shared" si="5"/>
        <v>93.57399999999916</v>
      </c>
      <c r="I6">
        <f t="shared" si="6"/>
        <v>3810.1680000000001</v>
      </c>
      <c r="J6" s="23">
        <f t="shared" si="7"/>
        <v>133.16800000000012</v>
      </c>
      <c r="K6">
        <f t="shared" si="8"/>
        <v>3840.75</v>
      </c>
      <c r="L6" s="27">
        <f t="shared" si="9"/>
        <v>163.75</v>
      </c>
      <c r="M6">
        <f t="shared" si="10"/>
        <v>3862.9919999999997</v>
      </c>
      <c r="N6" s="17">
        <f t="shared" si="11"/>
        <v>185.99199999999973</v>
      </c>
      <c r="O6">
        <f t="shared" si="12"/>
        <v>3877.5659999999993</v>
      </c>
      <c r="P6" s="25">
        <f t="shared" si="13"/>
        <v>200.56599999999935</v>
      </c>
      <c r="Q6">
        <f t="shared" si="14"/>
        <v>3885.1440000000002</v>
      </c>
      <c r="R6" s="29">
        <f t="shared" si="15"/>
        <v>208.14400000000023</v>
      </c>
      <c r="S6">
        <f t="shared" si="16"/>
        <v>3886.3980000000001</v>
      </c>
      <c r="T6" s="31">
        <f t="shared" si="17"/>
        <v>209.39800000000014</v>
      </c>
    </row>
    <row r="7" spans="1:21" ht="15.5" x14ac:dyDescent="0.35">
      <c r="A7" s="9">
        <v>6</v>
      </c>
      <c r="B7" s="10">
        <v>3659</v>
      </c>
      <c r="C7">
        <f t="shared" si="0"/>
        <v>3663.1958000000004</v>
      </c>
      <c r="D7" s="15">
        <f t="shared" si="1"/>
        <v>4.1958000000004176</v>
      </c>
      <c r="E7">
        <f t="shared" si="2"/>
        <v>3712.4368000000009</v>
      </c>
      <c r="F7" s="19">
        <f t="shared" si="3"/>
        <v>53.436800000000858</v>
      </c>
      <c r="G7">
        <f t="shared" si="4"/>
        <v>3742.5017999999991</v>
      </c>
      <c r="H7" s="21">
        <f t="shared" si="5"/>
        <v>83.501799999999093</v>
      </c>
      <c r="I7">
        <f t="shared" si="6"/>
        <v>3756.9008000000003</v>
      </c>
      <c r="J7" s="23">
        <f t="shared" si="7"/>
        <v>97.900800000000345</v>
      </c>
      <c r="K7">
        <f t="shared" si="8"/>
        <v>3758.875</v>
      </c>
      <c r="L7" s="27">
        <f t="shared" si="9"/>
        <v>99.875</v>
      </c>
      <c r="M7">
        <f t="shared" si="10"/>
        <v>3751.3967999999995</v>
      </c>
      <c r="N7" s="17">
        <f t="shared" si="11"/>
        <v>92.39679999999953</v>
      </c>
      <c r="O7">
        <f t="shared" si="12"/>
        <v>3737.1697999999997</v>
      </c>
      <c r="P7" s="25">
        <f t="shared" si="13"/>
        <v>78.169799999999668</v>
      </c>
      <c r="Q7">
        <f t="shared" si="14"/>
        <v>3718.6288000000004</v>
      </c>
      <c r="R7" s="29">
        <f t="shared" si="15"/>
        <v>59.62880000000041</v>
      </c>
      <c r="S7">
        <f t="shared" si="16"/>
        <v>3697.9398000000001</v>
      </c>
      <c r="T7" s="31">
        <f t="shared" si="17"/>
        <v>38.939800000000105</v>
      </c>
    </row>
    <row r="8" spans="1:21" ht="15.5" x14ac:dyDescent="0.35">
      <c r="A8" s="9">
        <v>7</v>
      </c>
      <c r="B8" s="10">
        <v>3935</v>
      </c>
      <c r="C8">
        <f t="shared" si="0"/>
        <v>3662.7762200000006</v>
      </c>
      <c r="D8" s="15">
        <f t="shared" si="1"/>
        <v>272.22377999999935</v>
      </c>
      <c r="E8">
        <f t="shared" si="2"/>
        <v>3701.749440000001</v>
      </c>
      <c r="F8" s="19">
        <f t="shared" si="3"/>
        <v>233.25055999999904</v>
      </c>
      <c r="G8">
        <f t="shared" si="4"/>
        <v>3717.4512599999989</v>
      </c>
      <c r="H8" s="21">
        <f t="shared" si="5"/>
        <v>217.54874000000109</v>
      </c>
      <c r="I8">
        <f t="shared" si="6"/>
        <v>3717.7404800000004</v>
      </c>
      <c r="J8" s="23">
        <f t="shared" si="7"/>
        <v>217.25951999999961</v>
      </c>
      <c r="K8">
        <f t="shared" si="8"/>
        <v>3708.9375</v>
      </c>
      <c r="L8" s="27">
        <f t="shared" si="9"/>
        <v>226.0625</v>
      </c>
      <c r="M8">
        <f t="shared" si="10"/>
        <v>3695.9587200000001</v>
      </c>
      <c r="N8" s="17">
        <f t="shared" si="11"/>
        <v>239.04127999999992</v>
      </c>
      <c r="O8">
        <f t="shared" si="12"/>
        <v>3682.4509399999997</v>
      </c>
      <c r="P8" s="25">
        <f t="shared" si="13"/>
        <v>252.54906000000028</v>
      </c>
      <c r="Q8">
        <f t="shared" si="14"/>
        <v>3670.9257600000005</v>
      </c>
      <c r="R8" s="29">
        <f t="shared" si="15"/>
        <v>264.07423999999946</v>
      </c>
      <c r="S8">
        <f t="shared" si="16"/>
        <v>3662.8939799999998</v>
      </c>
      <c r="T8" s="31">
        <f t="shared" si="17"/>
        <v>272.10602000000017</v>
      </c>
    </row>
    <row r="9" spans="1:21" ht="15.5" x14ac:dyDescent="0.35">
      <c r="A9" s="9">
        <v>8</v>
      </c>
      <c r="B9" s="10">
        <v>3615</v>
      </c>
      <c r="C9">
        <f t="shared" si="0"/>
        <v>3689.9985980000006</v>
      </c>
      <c r="D9" s="15">
        <f t="shared" si="1"/>
        <v>74.998598000000584</v>
      </c>
      <c r="E9">
        <f t="shared" si="2"/>
        <v>3748.3995520000008</v>
      </c>
      <c r="F9" s="19">
        <f t="shared" si="3"/>
        <v>133.39955200000077</v>
      </c>
      <c r="G9">
        <f t="shared" si="4"/>
        <v>3782.7158819999991</v>
      </c>
      <c r="H9" s="21">
        <f t="shared" si="5"/>
        <v>167.71588199999906</v>
      </c>
      <c r="I9">
        <f t="shared" si="6"/>
        <v>3804.644288</v>
      </c>
      <c r="J9" s="23">
        <f t="shared" si="7"/>
        <v>189.64428799999996</v>
      </c>
      <c r="K9">
        <f t="shared" si="8"/>
        <v>3821.96875</v>
      </c>
      <c r="L9" s="27">
        <f t="shared" si="9"/>
        <v>206.96875</v>
      </c>
      <c r="M9">
        <f t="shared" si="10"/>
        <v>3839.3834880000004</v>
      </c>
      <c r="N9" s="17">
        <f t="shared" si="11"/>
        <v>224.3834880000004</v>
      </c>
      <c r="O9">
        <f t="shared" si="12"/>
        <v>3859.2352819999996</v>
      </c>
      <c r="P9" s="25">
        <f t="shared" si="13"/>
        <v>244.23528199999964</v>
      </c>
      <c r="Q9">
        <f t="shared" si="14"/>
        <v>3882.185152</v>
      </c>
      <c r="R9" s="29">
        <f t="shared" si="15"/>
        <v>267.18515200000002</v>
      </c>
      <c r="S9">
        <f t="shared" si="16"/>
        <v>3907.7893979999999</v>
      </c>
      <c r="T9" s="31">
        <f t="shared" si="17"/>
        <v>292.78939799999989</v>
      </c>
    </row>
    <row r="10" spans="1:21" ht="15.5" x14ac:dyDescent="0.35">
      <c r="A10" s="9">
        <v>9</v>
      </c>
      <c r="B10" s="10">
        <v>3879</v>
      </c>
      <c r="C10">
        <f t="shared" si="0"/>
        <v>3682.4987382000004</v>
      </c>
      <c r="D10" s="15">
        <f t="shared" si="1"/>
        <v>196.50126179999961</v>
      </c>
      <c r="E10">
        <f t="shared" si="2"/>
        <v>3721.7196416000006</v>
      </c>
      <c r="F10" s="19">
        <f t="shared" si="3"/>
        <v>157.28035839999939</v>
      </c>
      <c r="G10">
        <f t="shared" si="4"/>
        <v>3732.4011173999993</v>
      </c>
      <c r="H10" s="21">
        <f t="shared" si="5"/>
        <v>146.59888260000071</v>
      </c>
      <c r="I10">
        <f t="shared" si="6"/>
        <v>3728.7865727999997</v>
      </c>
      <c r="J10" s="23">
        <f t="shared" si="7"/>
        <v>150.2134272000003</v>
      </c>
      <c r="K10">
        <f t="shared" si="8"/>
        <v>3718.484375</v>
      </c>
      <c r="L10" s="27">
        <f t="shared" si="9"/>
        <v>160.515625</v>
      </c>
      <c r="M10">
        <f t="shared" si="10"/>
        <v>3704.7533952000003</v>
      </c>
      <c r="N10" s="17">
        <f t="shared" si="11"/>
        <v>174.24660479999966</v>
      </c>
      <c r="O10">
        <f t="shared" si="12"/>
        <v>3688.2705845999999</v>
      </c>
      <c r="P10" s="25">
        <f t="shared" si="13"/>
        <v>190.72941540000011</v>
      </c>
      <c r="Q10">
        <f t="shared" si="14"/>
        <v>3668.4370303999999</v>
      </c>
      <c r="R10" s="29">
        <f t="shared" si="15"/>
        <v>210.56296960000009</v>
      </c>
      <c r="S10">
        <f t="shared" si="16"/>
        <v>3644.2789398</v>
      </c>
      <c r="T10" s="31">
        <f t="shared" si="17"/>
        <v>234.72106020000001</v>
      </c>
    </row>
    <row r="11" spans="1:21" ht="15.5" x14ac:dyDescent="0.35">
      <c r="A11" s="9">
        <v>10</v>
      </c>
      <c r="B11" s="10">
        <v>3653</v>
      </c>
      <c r="C11">
        <f t="shared" si="0"/>
        <v>3702.1488643800003</v>
      </c>
      <c r="D11" s="15">
        <f t="shared" si="1"/>
        <v>49.148864380000305</v>
      </c>
      <c r="E11">
        <f t="shared" si="2"/>
        <v>3753.1757132800008</v>
      </c>
      <c r="F11" s="19">
        <f t="shared" si="3"/>
        <v>100.17571328000076</v>
      </c>
      <c r="G11">
        <f t="shared" si="4"/>
        <v>3776.3807821799992</v>
      </c>
      <c r="H11" s="21">
        <f t="shared" si="5"/>
        <v>123.38078217999919</v>
      </c>
      <c r="I11">
        <f t="shared" si="6"/>
        <v>3788.8719436800002</v>
      </c>
      <c r="J11" s="23">
        <f t="shared" si="7"/>
        <v>135.87194368000019</v>
      </c>
      <c r="K11">
        <f t="shared" si="8"/>
        <v>3798.7421875</v>
      </c>
      <c r="L11" s="27">
        <f t="shared" si="9"/>
        <v>145.7421875</v>
      </c>
      <c r="M11">
        <f t="shared" si="10"/>
        <v>3809.3013580800002</v>
      </c>
      <c r="N11" s="17">
        <f t="shared" si="11"/>
        <v>156.30135808000023</v>
      </c>
      <c r="O11">
        <f t="shared" si="12"/>
        <v>3821.7811753799997</v>
      </c>
      <c r="P11" s="25">
        <f t="shared" si="13"/>
        <v>168.78117537999969</v>
      </c>
      <c r="Q11">
        <f t="shared" si="14"/>
        <v>3836.8874060800003</v>
      </c>
      <c r="R11" s="29">
        <f t="shared" si="15"/>
        <v>183.88740608000035</v>
      </c>
      <c r="S11">
        <f t="shared" si="16"/>
        <v>3855.52789398</v>
      </c>
      <c r="T11" s="31">
        <f t="shared" si="17"/>
        <v>202.52789398000004</v>
      </c>
    </row>
    <row r="12" spans="1:21" ht="15.5" x14ac:dyDescent="0.35">
      <c r="A12" s="9">
        <v>11</v>
      </c>
      <c r="B12" s="10">
        <v>3768</v>
      </c>
      <c r="C12">
        <f t="shared" si="0"/>
        <v>3697.2339779420004</v>
      </c>
      <c r="D12" s="15">
        <f t="shared" si="1"/>
        <v>70.766022057999635</v>
      </c>
      <c r="E12">
        <f t="shared" si="2"/>
        <v>3733.1405706240007</v>
      </c>
      <c r="F12" s="19">
        <f t="shared" si="3"/>
        <v>34.859429375999298</v>
      </c>
      <c r="G12">
        <f t="shared" si="4"/>
        <v>3739.3665475259995</v>
      </c>
      <c r="H12" s="21">
        <f t="shared" si="5"/>
        <v>28.633452474000478</v>
      </c>
      <c r="I12">
        <f t="shared" si="6"/>
        <v>3734.5231662080005</v>
      </c>
      <c r="J12" s="23">
        <f t="shared" si="7"/>
        <v>33.476833791999525</v>
      </c>
      <c r="K12">
        <f t="shared" si="8"/>
        <v>3725.87109375</v>
      </c>
      <c r="L12" s="27">
        <f t="shared" si="9"/>
        <v>42.12890625</v>
      </c>
      <c r="M12">
        <f t="shared" si="10"/>
        <v>3715.5205432319999</v>
      </c>
      <c r="N12" s="17">
        <f t="shared" si="11"/>
        <v>52.479456768000091</v>
      </c>
      <c r="O12">
        <f t="shared" si="12"/>
        <v>3703.6343526139999</v>
      </c>
      <c r="P12" s="25">
        <f t="shared" si="13"/>
        <v>64.365647386000092</v>
      </c>
      <c r="Q12">
        <f t="shared" si="14"/>
        <v>3689.7774812160001</v>
      </c>
      <c r="R12" s="29">
        <f t="shared" si="15"/>
        <v>78.222518783999931</v>
      </c>
      <c r="S12">
        <f t="shared" si="16"/>
        <v>3673.2527893980005</v>
      </c>
      <c r="T12" s="31">
        <f t="shared" si="17"/>
        <v>94.747210601999541</v>
      </c>
    </row>
    <row r="13" spans="1:21" ht="15.5" x14ac:dyDescent="0.35">
      <c r="A13" s="9">
        <v>12</v>
      </c>
      <c r="B13" s="10">
        <v>3754</v>
      </c>
      <c r="C13">
        <f t="shared" si="0"/>
        <v>3704.3105801478005</v>
      </c>
      <c r="D13" s="15">
        <f t="shared" si="1"/>
        <v>49.689419852199535</v>
      </c>
      <c r="E13">
        <f t="shared" si="2"/>
        <v>3740.1124564992006</v>
      </c>
      <c r="F13" s="19">
        <f t="shared" si="3"/>
        <v>13.887543500799438</v>
      </c>
      <c r="G13">
        <f t="shared" si="4"/>
        <v>3747.9565832681992</v>
      </c>
      <c r="H13" s="21">
        <f t="shared" si="5"/>
        <v>6.0434167318007894</v>
      </c>
      <c r="I13">
        <f t="shared" si="6"/>
        <v>3747.9138997248001</v>
      </c>
      <c r="J13" s="23">
        <f t="shared" si="7"/>
        <v>6.0861002751998967</v>
      </c>
      <c r="K13">
        <f t="shared" si="8"/>
        <v>3746.935546875</v>
      </c>
      <c r="L13" s="27">
        <f t="shared" si="9"/>
        <v>7.064453125</v>
      </c>
      <c r="M13">
        <f t="shared" si="10"/>
        <v>3747.0082172927996</v>
      </c>
      <c r="N13" s="17">
        <f t="shared" si="11"/>
        <v>6.9917827072004002</v>
      </c>
      <c r="O13">
        <f t="shared" si="12"/>
        <v>3748.6903057842001</v>
      </c>
      <c r="P13" s="25">
        <f t="shared" si="13"/>
        <v>5.3096942157999365</v>
      </c>
      <c r="Q13">
        <f t="shared" si="14"/>
        <v>3752.3554962431999</v>
      </c>
      <c r="R13" s="29">
        <f t="shared" si="15"/>
        <v>1.6445037568000771</v>
      </c>
      <c r="S13">
        <f t="shared" si="16"/>
        <v>3758.5252789398005</v>
      </c>
      <c r="T13" s="31">
        <f t="shared" si="17"/>
        <v>4.5252789398005007</v>
      </c>
    </row>
    <row r="14" spans="1:21" ht="15.5" x14ac:dyDescent="0.35">
      <c r="A14" s="9">
        <v>13</v>
      </c>
      <c r="C14" s="7">
        <f>AVERAGE(B10:B13)</f>
        <v>3763.5</v>
      </c>
      <c r="E14" s="35">
        <f t="shared" si="2"/>
        <v>3742.8899651993606</v>
      </c>
      <c r="G14">
        <f t="shared" si="4"/>
        <v>3749.7696082877392</v>
      </c>
      <c r="I14">
        <f t="shared" si="6"/>
        <v>3750.3483398348799</v>
      </c>
      <c r="K14">
        <f t="shared" si="8"/>
        <v>3750.4677734375</v>
      </c>
      <c r="M14">
        <f t="shared" si="10"/>
        <v>3751.2032869171198</v>
      </c>
      <c r="O14">
        <f t="shared" si="12"/>
        <v>3752.4070917352597</v>
      </c>
      <c r="Q14">
        <f t="shared" si="14"/>
        <v>3753.6710992486405</v>
      </c>
      <c r="S14">
        <f t="shared" si="16"/>
        <v>3754.45252789398</v>
      </c>
    </row>
    <row r="15" spans="1:21" ht="13.5" thickBot="1" x14ac:dyDescent="0.35"/>
    <row r="16" spans="1:21" ht="20.5" thickBot="1" x14ac:dyDescent="0.45">
      <c r="B16" s="32" t="s">
        <v>3</v>
      </c>
      <c r="D16" s="33">
        <f>AVERAGE(D3:D13)</f>
        <v>130.86197691729078</v>
      </c>
      <c r="F16" s="33">
        <f>AVERAGE(F3:F13)</f>
        <v>129.27872332334545</v>
      </c>
      <c r="H16" s="33">
        <f>AVERAGE(H3:H13)</f>
        <v>133.23426872598191</v>
      </c>
      <c r="J16" s="33">
        <f>AVERAGE(J3:J13)</f>
        <v>137.41281026792723</v>
      </c>
      <c r="L16" s="33">
        <f>AVERAGE(L3:L13)</f>
        <v>141.05522017045453</v>
      </c>
      <c r="M16" s="33"/>
      <c r="N16" s="33">
        <f t="shared" ref="N16:T16" si="18">AVERAGE(N3:N13)</f>
        <v>144.10479730501822</v>
      </c>
      <c r="O16" s="33"/>
      <c r="P16" s="33">
        <f t="shared" si="18"/>
        <v>146.73509767107271</v>
      </c>
      <c r="Q16" s="33"/>
      <c r="R16" s="33">
        <f t="shared" si="18"/>
        <v>152.04269002007277</v>
      </c>
      <c r="S16" s="33"/>
      <c r="T16" s="33">
        <f t="shared" si="18"/>
        <v>160.53951470198189</v>
      </c>
    </row>
    <row r="21" spans="4:13" ht="20" x14ac:dyDescent="0.4">
      <c r="D21" s="12" t="s">
        <v>14</v>
      </c>
      <c r="E21" s="12">
        <v>0.1</v>
      </c>
      <c r="F21" s="12">
        <v>0.2</v>
      </c>
      <c r="G21" s="12">
        <v>0.3</v>
      </c>
      <c r="H21" s="12">
        <v>0.4</v>
      </c>
      <c r="I21" s="12">
        <v>0.5</v>
      </c>
      <c r="J21" s="12">
        <v>0.6</v>
      </c>
      <c r="K21" s="12">
        <v>0.7</v>
      </c>
      <c r="L21" s="12">
        <v>0.8</v>
      </c>
      <c r="M21" s="12">
        <v>0.9</v>
      </c>
    </row>
    <row r="22" spans="4:13" ht="20" x14ac:dyDescent="0.4">
      <c r="D22" s="12" t="s">
        <v>3</v>
      </c>
      <c r="E22" s="12">
        <f>D16</f>
        <v>130.86197691729078</v>
      </c>
      <c r="F22" s="12">
        <f>F16</f>
        <v>129.27872332334545</v>
      </c>
      <c r="G22" s="12">
        <f>H16</f>
        <v>133.23426872598191</v>
      </c>
      <c r="H22" s="12">
        <f>J16</f>
        <v>137.41281026792723</v>
      </c>
      <c r="I22" s="12">
        <f>L16</f>
        <v>141.05522017045453</v>
      </c>
      <c r="J22" s="12">
        <f>N16</f>
        <v>144.10479730501822</v>
      </c>
      <c r="K22" s="12">
        <f>P16</f>
        <v>146.73509767107271</v>
      </c>
      <c r="L22" s="12">
        <f>R16</f>
        <v>152.04269002007277</v>
      </c>
      <c r="M22" s="12">
        <f>T16</f>
        <v>160.53951470198189</v>
      </c>
    </row>
    <row r="35" spans="2:4" ht="15" x14ac:dyDescent="0.3">
      <c r="B35" s="36" t="s">
        <v>18</v>
      </c>
    </row>
    <row r="36" spans="2:4" x14ac:dyDescent="0.3">
      <c r="B36" s="11" t="s">
        <v>19</v>
      </c>
    </row>
    <row r="37" spans="2:4" x14ac:dyDescent="0.3">
      <c r="B37" s="11"/>
    </row>
    <row r="38" spans="2:4" x14ac:dyDescent="0.3">
      <c r="B38" s="11" t="s">
        <v>20</v>
      </c>
    </row>
    <row r="45" spans="2:4" ht="15.5" x14ac:dyDescent="0.3">
      <c r="C45" s="34"/>
      <c r="D45" s="3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Normal="100" workbookViewId="0">
      <selection activeCell="B12" sqref="B12:B13"/>
    </sheetView>
  </sheetViews>
  <sheetFormatPr defaultRowHeight="13" x14ac:dyDescent="0.3"/>
  <cols>
    <col min="1" max="1" width="25" customWidth="1"/>
    <col min="2" max="2" width="15.796875" customWidth="1"/>
    <col min="4" max="4" width="12.19921875" bestFit="1" customWidth="1"/>
  </cols>
  <sheetData>
    <row r="1" spans="1:7" ht="30" x14ac:dyDescent="0.3">
      <c r="A1" s="8" t="s">
        <v>15</v>
      </c>
      <c r="B1" s="8" t="s">
        <v>16</v>
      </c>
      <c r="C1" s="19" t="s">
        <v>21</v>
      </c>
      <c r="D1" s="19" t="s">
        <v>23</v>
      </c>
      <c r="E1" s="38" t="s">
        <v>22</v>
      </c>
      <c r="G1" t="s">
        <v>24</v>
      </c>
    </row>
    <row r="2" spans="1:7" ht="15.5" x14ac:dyDescent="0.35">
      <c r="A2" s="9">
        <v>1</v>
      </c>
      <c r="B2" s="10">
        <v>3591</v>
      </c>
      <c r="C2" s="19"/>
      <c r="D2" s="19"/>
      <c r="E2" s="38"/>
      <c r="G2" t="e">
        <v>#N/A</v>
      </c>
    </row>
    <row r="3" spans="1:7" ht="15.5" x14ac:dyDescent="0.35">
      <c r="A3" s="9">
        <v>2</v>
      </c>
      <c r="B3" s="10">
        <v>3703</v>
      </c>
      <c r="C3" s="19" t="e">
        <v>#N/A</v>
      </c>
      <c r="D3" s="19"/>
      <c r="E3" s="38"/>
      <c r="G3" s="7">
        <f>B2</f>
        <v>3591</v>
      </c>
    </row>
    <row r="4" spans="1:7" ht="15.5" x14ac:dyDescent="0.35">
      <c r="A4" s="9">
        <v>3</v>
      </c>
      <c r="B4" s="10">
        <v>3952</v>
      </c>
      <c r="C4" s="19" t="e">
        <v>#N/A</v>
      </c>
      <c r="D4" s="19"/>
      <c r="E4" s="38"/>
      <c r="G4">
        <f t="shared" ref="G4:G13" si="0">0.1*B3+0.9*G3</f>
        <v>3602.2000000000003</v>
      </c>
    </row>
    <row r="5" spans="1:7" ht="15.5" x14ac:dyDescent="0.35">
      <c r="A5" s="9">
        <v>4</v>
      </c>
      <c r="B5" s="10">
        <v>3882</v>
      </c>
      <c r="C5" s="37">
        <f t="shared" ref="C5:C14" si="1">AVERAGE(B2:B4)</f>
        <v>3748.6666666666665</v>
      </c>
      <c r="D5" s="19">
        <f>ABS(B5-C5)</f>
        <v>133.33333333333348</v>
      </c>
      <c r="E5" s="38"/>
      <c r="G5">
        <f t="shared" si="0"/>
        <v>3637.1800000000003</v>
      </c>
    </row>
    <row r="6" spans="1:7" ht="15.5" x14ac:dyDescent="0.35">
      <c r="A6" s="9">
        <v>5</v>
      </c>
      <c r="B6" s="10">
        <v>3677</v>
      </c>
      <c r="C6" s="37">
        <f t="shared" si="1"/>
        <v>3845.6666666666665</v>
      </c>
      <c r="D6" s="19">
        <f t="shared" ref="D6:D13" si="2">ABS(B6-C6)</f>
        <v>168.66666666666652</v>
      </c>
      <c r="E6" s="38"/>
      <c r="G6">
        <f t="shared" si="0"/>
        <v>3661.6620000000003</v>
      </c>
    </row>
    <row r="7" spans="1:7" ht="15.5" x14ac:dyDescent="0.35">
      <c r="A7" s="9">
        <v>6</v>
      </c>
      <c r="B7" s="10">
        <v>3659</v>
      </c>
      <c r="C7" s="37">
        <f t="shared" si="1"/>
        <v>3837</v>
      </c>
      <c r="D7" s="19">
        <f t="shared" si="2"/>
        <v>178</v>
      </c>
      <c r="E7" s="38"/>
      <c r="G7">
        <f t="shared" si="0"/>
        <v>3663.1958000000004</v>
      </c>
    </row>
    <row r="8" spans="1:7" ht="15.5" x14ac:dyDescent="0.35">
      <c r="A8" s="9">
        <v>7</v>
      </c>
      <c r="B8" s="10">
        <v>3935</v>
      </c>
      <c r="C8" s="37">
        <f t="shared" si="1"/>
        <v>3739.3333333333335</v>
      </c>
      <c r="D8" s="19">
        <f t="shared" si="2"/>
        <v>195.66666666666652</v>
      </c>
      <c r="E8" s="38"/>
      <c r="G8">
        <f t="shared" si="0"/>
        <v>3662.7762200000006</v>
      </c>
    </row>
    <row r="9" spans="1:7" ht="15.5" x14ac:dyDescent="0.35">
      <c r="A9" s="9">
        <v>8</v>
      </c>
      <c r="B9" s="10">
        <v>3615</v>
      </c>
      <c r="C9" s="37">
        <f t="shared" si="1"/>
        <v>3757</v>
      </c>
      <c r="D9" s="19">
        <f t="shared" si="2"/>
        <v>142</v>
      </c>
      <c r="E9" s="38"/>
      <c r="G9">
        <f t="shared" si="0"/>
        <v>3689.9985980000006</v>
      </c>
    </row>
    <row r="10" spans="1:7" ht="15.5" x14ac:dyDescent="0.35">
      <c r="A10" s="9">
        <v>9</v>
      </c>
      <c r="B10" s="10">
        <v>3879</v>
      </c>
      <c r="C10" s="37">
        <f t="shared" si="1"/>
        <v>3736.3333333333335</v>
      </c>
      <c r="D10" s="19">
        <f t="shared" si="2"/>
        <v>142.66666666666652</v>
      </c>
      <c r="E10" s="38"/>
      <c r="G10">
        <f t="shared" si="0"/>
        <v>3682.4987382000004</v>
      </c>
    </row>
    <row r="11" spans="1:7" ht="15.5" x14ac:dyDescent="0.35">
      <c r="A11" s="9">
        <v>10</v>
      </c>
      <c r="B11" s="10">
        <v>3653</v>
      </c>
      <c r="C11" s="37">
        <f t="shared" si="1"/>
        <v>3809.6666666666665</v>
      </c>
      <c r="D11" s="19">
        <f t="shared" si="2"/>
        <v>156.66666666666652</v>
      </c>
      <c r="E11" s="38">
        <v>0.3</v>
      </c>
      <c r="G11">
        <f t="shared" si="0"/>
        <v>3702.1488643800003</v>
      </c>
    </row>
    <row r="12" spans="1:7" ht="15.5" x14ac:dyDescent="0.35">
      <c r="A12" s="9">
        <v>11</v>
      </c>
      <c r="B12" s="10">
        <v>3768</v>
      </c>
      <c r="C12" s="37">
        <f t="shared" si="1"/>
        <v>3715.6666666666665</v>
      </c>
      <c r="D12" s="19">
        <f t="shared" si="2"/>
        <v>52.333333333333485</v>
      </c>
      <c r="E12" s="38">
        <v>0.3</v>
      </c>
      <c r="G12">
        <f t="shared" si="0"/>
        <v>3697.2339779420004</v>
      </c>
    </row>
    <row r="13" spans="1:7" ht="15.5" x14ac:dyDescent="0.35">
      <c r="A13" s="9">
        <v>12</v>
      </c>
      <c r="B13" s="10">
        <v>3754</v>
      </c>
      <c r="C13" s="37">
        <f t="shared" si="1"/>
        <v>3766.6666666666665</v>
      </c>
      <c r="D13" s="19">
        <f t="shared" si="2"/>
        <v>12.666666666666515</v>
      </c>
      <c r="E13" s="38">
        <v>0.4</v>
      </c>
      <c r="G13">
        <f t="shared" si="0"/>
        <v>3704.3105801478005</v>
      </c>
    </row>
    <row r="14" spans="1:7" ht="15.5" x14ac:dyDescent="0.35">
      <c r="A14" s="9">
        <v>13</v>
      </c>
      <c r="C14" s="37">
        <f t="shared" si="1"/>
        <v>3725</v>
      </c>
      <c r="D14" s="19"/>
      <c r="E14" s="38">
        <f>SUMPRODUCT(B11:B13,E11:E13)</f>
        <v>3727.8999999999996</v>
      </c>
    </row>
    <row r="16" spans="1:7" x14ac:dyDescent="0.3">
      <c r="C16" t="s">
        <v>3</v>
      </c>
      <c r="D16" s="29">
        <f>AVERAGE(D5:D13)</f>
        <v>131.33333333333329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1 Naive</vt:lpstr>
      <vt:lpstr>Case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Novine Kros</dc:creator>
  <cp:lastModifiedBy>Charaf Lachouri</cp:lastModifiedBy>
  <dcterms:created xsi:type="dcterms:W3CDTF">2010-08-05T18:54:33Z</dcterms:created>
  <dcterms:modified xsi:type="dcterms:W3CDTF">2023-02-03T19:36:31Z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d6f6f2-a951-4904-b531-92e1207fc7a5_Enabled">
    <vt:lpwstr>true</vt:lpwstr>
  </property>
  <property fmtid="{D5CDD505-2E9C-101B-9397-08002B2CF9AE}" pid="3" name="MSIP_Label_bad6f6f2-a951-4904-b531-92e1207fc7a5_SetDate">
    <vt:lpwstr>2023-02-03T19:35:45Z</vt:lpwstr>
  </property>
  <property fmtid="{D5CDD505-2E9C-101B-9397-08002B2CF9AE}" pid="4" name="MSIP_Label_bad6f6f2-a951-4904-b531-92e1207fc7a5_Method">
    <vt:lpwstr>Standard</vt:lpwstr>
  </property>
  <property fmtid="{D5CDD505-2E9C-101B-9397-08002B2CF9AE}" pid="5" name="MSIP_Label_bad6f6f2-a951-4904-b531-92e1207fc7a5_Name">
    <vt:lpwstr>No Restrictions - Internal</vt:lpwstr>
  </property>
  <property fmtid="{D5CDD505-2E9C-101B-9397-08002B2CF9AE}" pid="6" name="MSIP_Label_bad6f6f2-a951-4904-b531-92e1207fc7a5_SiteId">
    <vt:lpwstr>b7be7686-6f97-4db7-9081-a23cf09a96b5</vt:lpwstr>
  </property>
  <property fmtid="{D5CDD505-2E9C-101B-9397-08002B2CF9AE}" pid="7" name="MSIP_Label_bad6f6f2-a951-4904-b531-92e1207fc7a5_ActionId">
    <vt:lpwstr>45ac189d-5069-4427-a930-fb48963e3d16</vt:lpwstr>
  </property>
  <property fmtid="{D5CDD505-2E9C-101B-9397-08002B2CF9AE}" pid="8" name="MSIP_Label_bad6f6f2-a951-4904-b531-92e1207fc7a5_ContentBits">
    <vt:lpwstr>0</vt:lpwstr>
  </property>
</Properties>
</file>