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h219442\OneDrive - Halliburton\Desktop\MSDA\2023\SPRING 2023\MBA 6325 Decision Making Modeling\Topic 6 Linear Optimization\Home Work\"/>
    </mc:Choice>
  </mc:AlternateContent>
  <xr:revisionPtr revIDLastSave="0" documentId="13_ncr:1_{FD0FCCCA-4E85-4AD6-966B-64B9FF3498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ccountingData" sheetId="1" r:id="rId1"/>
    <sheet name="Sheet2" sheetId="5" state="veryHidden" r:id="rId2"/>
    <sheet name="SolverTableSheet" sheetId="4" state="veryHidden" r:id="rId3"/>
  </sheets>
  <definedNames>
    <definedName name="Fixed_Cost">AccountingData!$B$36</definedName>
    <definedName name="Forming_Hours_Available">AccountingData!$D$65</definedName>
    <definedName name="Forming_Hours_Used">AccountingData!$B$65</definedName>
    <definedName name="Model_LX_Assembly_CC">AccountingData!$B$60</definedName>
    <definedName name="Model_LX_Assembly_MC">AccountingData!$D$60</definedName>
    <definedName name="Model_S_Assembly_CC">AccountingData!$B$59</definedName>
    <definedName name="Model_S_Assembly_MC">AccountingData!$D$59</definedName>
    <definedName name="Shelves_Produced">AccountingData!$B$49:$C$49</definedName>
    <definedName name="solver_adj" localSheetId="0" hidden="1">AccountingData!$B$49:$C$49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AccountingData!$B$65</definedName>
    <definedName name="solver_lhs2" localSheetId="0" hidden="1">AccountingData!$B$60</definedName>
    <definedName name="solver_lhs3" localSheetId="0" hidden="1">AccountingData!$B$59</definedName>
    <definedName name="solver_lhs4" localSheetId="0" hidden="1">AccountingData!$B$64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AccountingData!$B$70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hs1" localSheetId="0" hidden="1">Forming_Hours_Available</definedName>
    <definedName name="solver_rhs2" localSheetId="0" hidden="1">Model_LX_Assembly_MC</definedName>
    <definedName name="solver_rhs3" localSheetId="0" hidden="1">Model_S_Assembly_MC</definedName>
    <definedName name="solver_rhs4" localSheetId="0" hidden="1">Stamping_Hours_Available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Stamping_Hours_Available">AccountingData!$D$64</definedName>
    <definedName name="Stamping_Hours_Used">AccountingData!$D$64</definedName>
    <definedName name="Stamping_Used_Hours">AccountingData!$B$64</definedName>
    <definedName name="Total_Profit">AccountingData!$B$70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0" i="1" l="1"/>
  <c r="B59" i="1"/>
  <c r="D60" i="1"/>
  <c r="D59" i="1"/>
  <c r="B43" i="1"/>
  <c r="C43" i="1"/>
  <c r="B40" i="1"/>
  <c r="C40" i="1"/>
  <c r="B39" i="1"/>
  <c r="C39" i="1"/>
  <c r="B38" i="1"/>
  <c r="C38" i="1"/>
  <c r="B36" i="1"/>
  <c r="B33" i="1"/>
  <c r="C33" i="1"/>
  <c r="D31" i="1"/>
  <c r="D64" i="1" s="1"/>
  <c r="D32" i="1"/>
  <c r="D65" i="1" s="1"/>
  <c r="B31" i="1"/>
  <c r="C31" i="1"/>
  <c r="B32" i="1"/>
  <c r="C32" i="1"/>
  <c r="B64" i="1" l="1"/>
  <c r="B65" i="1"/>
  <c r="C41" i="1"/>
  <c r="B41" i="1"/>
  <c r="B70" i="1" s="1"/>
  <c r="B13" i="1" l="1"/>
  <c r="C13" i="1"/>
  <c r="B14" i="1"/>
  <c r="C14" i="1"/>
  <c r="H21" i="1"/>
  <c r="H17" i="1"/>
  <c r="G21" i="1"/>
  <c r="G17" i="1"/>
  <c r="D14" i="1" l="1"/>
  <c r="C19" i="1" s="1"/>
  <c r="H20" i="1" s="1"/>
  <c r="D13" i="1"/>
  <c r="B18" i="1" s="1"/>
  <c r="G19" i="1" s="1"/>
  <c r="C18" i="1" l="1"/>
  <c r="H19" i="1" s="1"/>
  <c r="H22" i="1" s="1"/>
  <c r="H23" i="1" s="1"/>
  <c r="B19" i="1"/>
  <c r="G20" i="1" s="1"/>
  <c r="G22" i="1" s="1"/>
  <c r="G2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H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Overhead per unit of model 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5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Overhead per unit of model LX</t>
        </r>
      </text>
    </comment>
  </commentList>
</comments>
</file>

<file path=xl/sharedStrings.xml><?xml version="1.0" encoding="utf-8"?>
<sst xmlns="http://schemas.openxmlformats.org/spreadsheetml/2006/main" count="94" uniqueCount="61">
  <si>
    <t>Shelby Shelving Data for Current Production Schedule</t>
  </si>
  <si>
    <t>Machine requirements (hours per unit)</t>
  </si>
  <si>
    <t>Model S</t>
  </si>
  <si>
    <t>Model LX</t>
  </si>
  <si>
    <t>Stamping</t>
  </si>
  <si>
    <t>Direct materials</t>
  </si>
  <si>
    <t>Forming</t>
  </si>
  <si>
    <t>Direct labor:</t>
  </si>
  <si>
    <t xml:space="preserve">   Stamping</t>
  </si>
  <si>
    <t xml:space="preserve">   Forming</t>
  </si>
  <si>
    <t xml:space="preserve">   Assembly</t>
  </si>
  <si>
    <t>Total direct labor</t>
  </si>
  <si>
    <t>Hours spent in departments</t>
  </si>
  <si>
    <t>Totals</t>
  </si>
  <si>
    <t>Total overhead</t>
  </si>
  <si>
    <t>Total cost</t>
  </si>
  <si>
    <t>Percentages of time spent in departments</t>
  </si>
  <si>
    <t>Model S Assembly</t>
  </si>
  <si>
    <t>Model LX Assembly</t>
  </si>
  <si>
    <t>Available</t>
  </si>
  <si>
    <t>Current monthly production</t>
  </si>
  <si>
    <t>Overhead allocation</t>
  </si>
  <si>
    <t xml:space="preserve">Fixed </t>
  </si>
  <si>
    <t>Variable S</t>
  </si>
  <si>
    <t>Variable LX</t>
  </si>
  <si>
    <t>Given monthly overhead cost data</t>
  </si>
  <si>
    <t>Assembly capacity</t>
  </si>
  <si>
    <t>Unit selling price</t>
  </si>
  <si>
    <t>$D$16</t>
  </si>
  <si>
    <t>$A$37</t>
  </si>
  <si>
    <t>$D$17,$B$33</t>
  </si>
  <si>
    <r>
      <t xml:space="preserve">Standard costs of the shelves -- </t>
    </r>
    <r>
      <rPr>
        <i/>
        <sz val="10"/>
        <color theme="5" tint="-0.249977111117893"/>
        <rFont val="Arial"/>
        <family val="2"/>
      </rPr>
      <t>based on the current production levels</t>
    </r>
  </si>
  <si>
    <t>Relevant Input Information</t>
  </si>
  <si>
    <t>Fixed Cost</t>
  </si>
  <si>
    <t>Stamping Requirement (hr/unit)</t>
  </si>
  <si>
    <t>Forming Requirement (hr/unit)</t>
  </si>
  <si>
    <t>Assembly Capacity (unit)</t>
  </si>
  <si>
    <t>2. Economic parameters</t>
  </si>
  <si>
    <t>1. Resource parameters</t>
  </si>
  <si>
    <t>Unit Selling Price</t>
  </si>
  <si>
    <t xml:space="preserve">  -- Direct Materials</t>
  </si>
  <si>
    <t xml:space="preserve">  -- Direct Labor</t>
  </si>
  <si>
    <t>Model Setup</t>
  </si>
  <si>
    <t xml:space="preserve">  -- Variable Overhead</t>
  </si>
  <si>
    <t>Variable Cost</t>
  </si>
  <si>
    <t>1. Decision Variables</t>
  </si>
  <si>
    <t>Production Plan</t>
  </si>
  <si>
    <t>2. Constraints</t>
  </si>
  <si>
    <t>(2) Stamping &amp; Forming</t>
  </si>
  <si>
    <t>(3) Non-negative production plan</t>
  </si>
  <si>
    <t>Objective</t>
  </si>
  <si>
    <t>Total Profit</t>
  </si>
  <si>
    <t>(1) Assembly</t>
  </si>
  <si>
    <t>Shelves Produced</t>
  </si>
  <si>
    <t>Hours Used</t>
  </si>
  <si>
    <t>&lt;=</t>
  </si>
  <si>
    <t>Hours Available</t>
  </si>
  <si>
    <t xml:space="preserve"> </t>
  </si>
  <si>
    <t>Current Capacity</t>
  </si>
  <si>
    <t>Max  Capacity</t>
  </si>
  <si>
    <t>Specified in 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</si>
</sst>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General_)"/>
    <numFmt numFmtId="165" formatCode="&quot;$&quot;#,##0"/>
    <numFmt numFmtId="166" formatCode="&quot;$&quot;#,##0;\-&quot;$&quot;#,##0"/>
    <numFmt numFmtId="167" formatCode="0.0%"/>
    <numFmt numFmtId="168" formatCode="&quot;$&quot;#,##0.00"/>
    <numFmt numFmtId="169" formatCode="0.0"/>
  </numFmts>
  <fonts count="14" x14ac:knownFonts="1">
    <font>
      <sz val="10"/>
      <name val="Arial"/>
    </font>
    <font>
      <sz val="10"/>
      <name val="Arial"/>
      <family val="2"/>
    </font>
    <font>
      <sz val="10"/>
      <color indexed="8"/>
      <name val="Helv"/>
    </font>
    <font>
      <b/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Arial"/>
      <family val="2"/>
    </font>
    <font>
      <i/>
      <sz val="10"/>
      <color theme="5" tint="-0.249977111117893"/>
      <name val="Arial"/>
      <family val="2"/>
    </font>
    <font>
      <sz val="10"/>
      <color theme="5" tint="-0.249977111117893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Helv"/>
    </font>
    <font>
      <b/>
      <sz val="12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 applyProtection="1">
      <alignment horizontal="right"/>
    </xf>
    <xf numFmtId="164" fontId="2" fillId="0" borderId="0" xfId="0" applyNumberFormat="1" applyFont="1" applyBorder="1" applyProtection="1">
      <protection locked="0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Continuous"/>
    </xf>
    <xf numFmtId="166" fontId="0" fillId="0" borderId="0" xfId="0" applyNumberFormat="1"/>
    <xf numFmtId="166" fontId="0" fillId="0" borderId="0" xfId="0" applyNumberFormat="1" applyBorder="1"/>
    <xf numFmtId="164" fontId="0" fillId="0" borderId="0" xfId="0" applyNumberFormat="1"/>
    <xf numFmtId="167" fontId="0" fillId="0" borderId="0" xfId="1" applyNumberFormat="1" applyFont="1"/>
    <xf numFmtId="0" fontId="0" fillId="0" borderId="0" xfId="0" applyAlignment="1">
      <alignment horizontal="right" wrapText="1"/>
    </xf>
    <xf numFmtId="166" fontId="0" fillId="0" borderId="0" xfId="0" applyNumberFormat="1" applyAlignment="1">
      <alignment horizontal="left"/>
    </xf>
    <xf numFmtId="0" fontId="3" fillId="0" borderId="0" xfId="0" applyFont="1"/>
    <xf numFmtId="49" fontId="0" fillId="0" borderId="0" xfId="0" applyNumberFormat="1"/>
    <xf numFmtId="168" fontId="0" fillId="0" borderId="0" xfId="0" applyNumberFormat="1"/>
    <xf numFmtId="0" fontId="1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168" fontId="0" fillId="2" borderId="0" xfId="0" applyNumberFormat="1" applyFill="1"/>
    <xf numFmtId="168" fontId="0" fillId="2" borderId="0" xfId="0" applyNumberFormat="1" applyFill="1" applyBorder="1"/>
    <xf numFmtId="168" fontId="0" fillId="2" borderId="5" xfId="0" applyNumberFormat="1" applyFill="1" applyBorder="1"/>
    <xf numFmtId="0" fontId="9" fillId="3" borderId="0" xfId="0" applyFont="1" applyFill="1" applyBorder="1"/>
    <xf numFmtId="166" fontId="9" fillId="3" borderId="0" xfId="0" applyNumberFormat="1" applyFont="1" applyFill="1" applyBorder="1"/>
    <xf numFmtId="166" fontId="9" fillId="3" borderId="0" xfId="0" applyNumberFormat="1" applyFont="1" applyFill="1" applyBorder="1" applyAlignment="1">
      <alignment horizontal="left"/>
    </xf>
    <xf numFmtId="164" fontId="10" fillId="3" borderId="0" xfId="0" applyNumberFormat="1" applyFont="1" applyFill="1" applyBorder="1" applyProtection="1">
      <protection locked="0"/>
    </xf>
    <xf numFmtId="165" fontId="9" fillId="3" borderId="0" xfId="0" applyNumberFormat="1" applyFont="1" applyFill="1" applyBorder="1"/>
    <xf numFmtId="164" fontId="0" fillId="2" borderId="1" xfId="0" applyNumberFormat="1" applyFill="1" applyBorder="1"/>
    <xf numFmtId="164" fontId="0" fillId="2" borderId="2" xfId="0" applyNumberFormat="1" applyFill="1" applyBorder="1"/>
    <xf numFmtId="164" fontId="0" fillId="2" borderId="3" xfId="0" applyNumberFormat="1" applyFill="1" applyBorder="1"/>
    <xf numFmtId="164" fontId="0" fillId="2" borderId="4" xfId="0" applyNumberFormat="1" applyFill="1" applyBorder="1"/>
    <xf numFmtId="164" fontId="0" fillId="2" borderId="0" xfId="0" applyNumberFormat="1" applyFill="1"/>
    <xf numFmtId="0" fontId="0" fillId="4" borderId="0" xfId="0" applyFill="1"/>
    <xf numFmtId="49" fontId="11" fillId="0" borderId="0" xfId="0" applyNumberFormat="1" applyFont="1" applyAlignment="1">
      <alignment horizontal="centerContinuous" wrapText="1"/>
    </xf>
    <xf numFmtId="0" fontId="11" fillId="0" borderId="0" xfId="0" applyFont="1" applyAlignment="1">
      <alignment horizontal="center"/>
    </xf>
    <xf numFmtId="169" fontId="12" fillId="0" borderId="0" xfId="0" applyNumberFormat="1" applyFont="1"/>
    <xf numFmtId="0" fontId="13" fillId="0" borderId="0" xfId="0" applyFont="1" applyAlignment="1">
      <alignment horizontal="center"/>
    </xf>
    <xf numFmtId="0" fontId="13" fillId="0" borderId="0" xfId="0" applyFont="1"/>
    <xf numFmtId="164" fontId="13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64</xdr:row>
      <xdr:rowOff>165100</xdr:rowOff>
    </xdr:from>
    <xdr:to>
      <xdr:col>10</xdr:col>
      <xdr:colOff>38100</xdr:colOff>
      <xdr:row>70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B7CFF38-179B-EC24-4B1C-1AED245F1AD1}"/>
            </a:ext>
          </a:extLst>
        </xdr:cNvPr>
        <xdr:cNvSpPr txBox="1"/>
      </xdr:nvSpPr>
      <xdr:spPr>
        <a:xfrm>
          <a:off x="5372100" y="10687050"/>
          <a:ext cx="5816600" cy="984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Based on the solver report, it is recommended that Shelby Shelving produce 1900 units of Model S and 650 units of Model LX. Additionally, ceasing production of Model S is not advised due to its unit selling price of $1800 and unit production cost of $1540.</a:t>
          </a:r>
          <a:endParaRPr 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0"/>
  <sheetViews>
    <sheetView tabSelected="1" topLeftCell="A52" workbookViewId="0">
      <selection activeCell="G61" sqref="G61"/>
    </sheetView>
  </sheetViews>
  <sheetFormatPr defaultRowHeight="12.5" x14ac:dyDescent="0.25"/>
  <cols>
    <col min="1" max="1" width="26.7265625" customWidth="1"/>
    <col min="2" max="2" width="21" customWidth="1"/>
    <col min="3" max="3" width="8.90625" bestFit="1" customWidth="1"/>
    <col min="4" max="4" width="18.6328125" customWidth="1"/>
    <col min="5" max="5" width="14.26953125" customWidth="1"/>
    <col min="6" max="6" width="15.90625" customWidth="1"/>
    <col min="7" max="7" width="17.1796875" customWidth="1"/>
    <col min="8" max="8" width="13.7265625" customWidth="1"/>
    <col min="9" max="9" width="11.26953125" customWidth="1"/>
    <col min="10" max="10" width="12" customWidth="1"/>
  </cols>
  <sheetData>
    <row r="1" spans="1:10" ht="13" x14ac:dyDescent="0.3">
      <c r="A1" s="14" t="s">
        <v>0</v>
      </c>
    </row>
    <row r="3" spans="1:10" x14ac:dyDescent="0.25">
      <c r="A3" s="19" t="s">
        <v>1</v>
      </c>
      <c r="F3" s="19" t="s">
        <v>25</v>
      </c>
      <c r="H3" s="7"/>
      <c r="I3" s="7"/>
    </row>
    <row r="4" spans="1:10" x14ac:dyDescent="0.25">
      <c r="B4" s="2" t="s">
        <v>2</v>
      </c>
      <c r="C4" s="2" t="s">
        <v>3</v>
      </c>
      <c r="D4" s="6" t="s">
        <v>19</v>
      </c>
      <c r="G4" s="12" t="s">
        <v>22</v>
      </c>
      <c r="H4" s="12" t="s">
        <v>23</v>
      </c>
      <c r="I4" s="12" t="s">
        <v>24</v>
      </c>
      <c r="J4" s="5"/>
    </row>
    <row r="5" spans="1:10" ht="13" x14ac:dyDescent="0.3">
      <c r="A5" t="s">
        <v>4</v>
      </c>
      <c r="B5" s="24">
        <v>0.3</v>
      </c>
      <c r="C5" s="24">
        <v>0.3</v>
      </c>
      <c r="D5" s="24">
        <v>800</v>
      </c>
      <c r="F5" t="s">
        <v>4</v>
      </c>
      <c r="G5" s="25">
        <v>125000</v>
      </c>
      <c r="H5" s="25">
        <v>80</v>
      </c>
      <c r="I5" s="25">
        <v>90</v>
      </c>
    </row>
    <row r="6" spans="1:10" ht="13" x14ac:dyDescent="0.3">
      <c r="A6" t="s">
        <v>6</v>
      </c>
      <c r="B6" s="24">
        <v>0.25</v>
      </c>
      <c r="C6" s="24">
        <v>0.5</v>
      </c>
      <c r="D6" s="24">
        <v>800</v>
      </c>
      <c r="F6" t="s">
        <v>6</v>
      </c>
      <c r="G6" s="25">
        <v>95000</v>
      </c>
      <c r="H6" s="25">
        <v>120</v>
      </c>
      <c r="I6" s="25">
        <v>170</v>
      </c>
    </row>
    <row r="7" spans="1:10" ht="13" x14ac:dyDescent="0.3">
      <c r="F7" t="s">
        <v>17</v>
      </c>
      <c r="G7" s="25">
        <v>80000</v>
      </c>
      <c r="H7" s="25">
        <v>165</v>
      </c>
      <c r="I7" s="25">
        <v>0</v>
      </c>
      <c r="J7" s="8"/>
    </row>
    <row r="8" spans="1:10" ht="13" x14ac:dyDescent="0.3">
      <c r="B8" s="2" t="s">
        <v>2</v>
      </c>
      <c r="C8" s="2" t="s">
        <v>3</v>
      </c>
      <c r="D8" s="2"/>
      <c r="F8" t="s">
        <v>18</v>
      </c>
      <c r="G8" s="25">
        <v>85000</v>
      </c>
      <c r="H8" s="25">
        <v>0</v>
      </c>
      <c r="I8" s="25">
        <v>185</v>
      </c>
      <c r="J8" s="8"/>
    </row>
    <row r="9" spans="1:10" ht="13" x14ac:dyDescent="0.3">
      <c r="A9" s="1" t="s">
        <v>20</v>
      </c>
      <c r="B9" s="27">
        <v>400</v>
      </c>
      <c r="C9" s="27">
        <v>1400</v>
      </c>
      <c r="D9" s="3"/>
      <c r="J9" s="8"/>
    </row>
    <row r="10" spans="1:10" ht="13" x14ac:dyDescent="0.3">
      <c r="A10" s="1"/>
      <c r="B10" s="3"/>
      <c r="C10" s="3"/>
      <c r="D10" s="3"/>
      <c r="F10" s="19" t="s">
        <v>31</v>
      </c>
    </row>
    <row r="11" spans="1:10" x14ac:dyDescent="0.25">
      <c r="A11" s="19" t="s">
        <v>12</v>
      </c>
      <c r="G11" s="6" t="s">
        <v>2</v>
      </c>
      <c r="H11" s="6" t="s">
        <v>3</v>
      </c>
    </row>
    <row r="12" spans="1:10" ht="13" x14ac:dyDescent="0.3">
      <c r="B12" s="2" t="s">
        <v>2</v>
      </c>
      <c r="C12" s="2" t="s">
        <v>3</v>
      </c>
      <c r="D12" s="2" t="s">
        <v>13</v>
      </c>
      <c r="F12" t="s">
        <v>5</v>
      </c>
      <c r="G12" s="25">
        <v>1000</v>
      </c>
      <c r="H12" s="25">
        <v>1200</v>
      </c>
      <c r="J12" s="8"/>
    </row>
    <row r="13" spans="1:10" x14ac:dyDescent="0.25">
      <c r="A13" t="s">
        <v>4</v>
      </c>
      <c r="B13" s="10">
        <f>B$9*B5</f>
        <v>120</v>
      </c>
      <c r="C13" s="10">
        <f>C$9*C5</f>
        <v>420</v>
      </c>
      <c r="D13" s="10">
        <f>SUM(B13:C13)</f>
        <v>540</v>
      </c>
      <c r="F13" t="s">
        <v>7</v>
      </c>
      <c r="G13" s="8"/>
      <c r="J13" s="8"/>
    </row>
    <row r="14" spans="1:10" ht="13" x14ac:dyDescent="0.3">
      <c r="A14" t="s">
        <v>6</v>
      </c>
      <c r="B14" s="10">
        <f>B$9*B6</f>
        <v>100</v>
      </c>
      <c r="C14" s="10">
        <f>C$9*C6</f>
        <v>700</v>
      </c>
      <c r="D14" s="10">
        <f>SUM(B14:C14)</f>
        <v>800</v>
      </c>
      <c r="F14" t="s">
        <v>8</v>
      </c>
      <c r="G14" s="26">
        <v>35</v>
      </c>
      <c r="H14" s="26">
        <v>35</v>
      </c>
      <c r="J14" s="8"/>
    </row>
    <row r="15" spans="1:10" ht="13" x14ac:dyDescent="0.3">
      <c r="B15" s="10"/>
      <c r="C15" s="10"/>
      <c r="D15" s="10"/>
      <c r="F15" t="s">
        <v>9</v>
      </c>
      <c r="G15" s="26">
        <v>60</v>
      </c>
      <c r="H15" s="26">
        <v>90</v>
      </c>
      <c r="I15" s="8"/>
    </row>
    <row r="16" spans="1:10" ht="13" x14ac:dyDescent="0.3">
      <c r="A16" s="18" t="s">
        <v>16</v>
      </c>
      <c r="F16" t="s">
        <v>10</v>
      </c>
      <c r="G16" s="26">
        <v>80</v>
      </c>
      <c r="H16" s="26">
        <v>85</v>
      </c>
    </row>
    <row r="17" spans="1:10" x14ac:dyDescent="0.25">
      <c r="B17" s="2" t="s">
        <v>2</v>
      </c>
      <c r="C17" s="2" t="s">
        <v>3</v>
      </c>
      <c r="F17" t="s">
        <v>11</v>
      </c>
      <c r="G17" s="8">
        <f>SUM(G14:G16)</f>
        <v>175</v>
      </c>
      <c r="H17" s="8">
        <f>SUM(H14:H16)</f>
        <v>210</v>
      </c>
    </row>
    <row r="18" spans="1:10" ht="12.75" customHeight="1" x14ac:dyDescent="0.25">
      <c r="A18" t="s">
        <v>4</v>
      </c>
      <c r="B18" s="11">
        <f>B13/$D13</f>
        <v>0.22222222222222221</v>
      </c>
      <c r="C18" s="11">
        <f>C13/$D13</f>
        <v>0.77777777777777779</v>
      </c>
      <c r="F18" t="s">
        <v>21</v>
      </c>
      <c r="G18" s="8"/>
    </row>
    <row r="19" spans="1:10" ht="12.75" customHeight="1" x14ac:dyDescent="0.25">
      <c r="A19" t="s">
        <v>6</v>
      </c>
      <c r="B19" s="11">
        <f>B14/$D14</f>
        <v>0.125</v>
      </c>
      <c r="C19" s="11">
        <f>C14/$D14</f>
        <v>0.875</v>
      </c>
      <c r="E19" s="10"/>
      <c r="F19" t="s">
        <v>8</v>
      </c>
      <c r="G19" s="13">
        <f>H5+$B18*G5/$B$9</f>
        <v>149.44444444444446</v>
      </c>
      <c r="H19" s="13">
        <f>I5+$C18*G5/$C$9</f>
        <v>159.44444444444446</v>
      </c>
      <c r="I19" s="9"/>
    </row>
    <row r="20" spans="1:10" x14ac:dyDescent="0.25">
      <c r="F20" t="s">
        <v>9</v>
      </c>
      <c r="G20" s="13">
        <f>H6+$B19*G6/$B$9</f>
        <v>149.6875</v>
      </c>
      <c r="H20" s="13">
        <f>I6+$C19*G6/$C$9</f>
        <v>229.375</v>
      </c>
    </row>
    <row r="21" spans="1:10" ht="13" x14ac:dyDescent="0.3">
      <c r="A21" s="1" t="s">
        <v>27</v>
      </c>
      <c r="B21" s="28">
        <v>1800</v>
      </c>
      <c r="C21" s="28">
        <v>2100</v>
      </c>
      <c r="F21" t="s">
        <v>10</v>
      </c>
      <c r="G21" s="13">
        <f>H7+G7/B9</f>
        <v>365</v>
      </c>
      <c r="H21" s="13">
        <f>I8+G8/C9</f>
        <v>245.71428571428572</v>
      </c>
    </row>
    <row r="22" spans="1:10" x14ac:dyDescent="0.25">
      <c r="F22" t="s">
        <v>14</v>
      </c>
      <c r="G22" s="8">
        <f>SUM(G19:G21)</f>
        <v>664.13194444444446</v>
      </c>
      <c r="H22" s="8">
        <f>SUM(H19:H21)</f>
        <v>634.53373015873012</v>
      </c>
    </row>
    <row r="23" spans="1:10" ht="13" x14ac:dyDescent="0.3">
      <c r="A23" s="1" t="s">
        <v>26</v>
      </c>
      <c r="B23" s="27">
        <v>1900</v>
      </c>
      <c r="C23" s="27">
        <v>1400</v>
      </c>
      <c r="F23" t="s">
        <v>15</v>
      </c>
      <c r="G23" s="8">
        <f>SUM(G12,G17,G22)</f>
        <v>1839.1319444444443</v>
      </c>
      <c r="H23" s="8">
        <f>SUM(H12,H17,H22)</f>
        <v>2044.5337301587301</v>
      </c>
    </row>
    <row r="24" spans="1:10" x14ac:dyDescent="0.25">
      <c r="I24" s="8"/>
      <c r="J24" s="8"/>
    </row>
    <row r="25" spans="1:10" x14ac:dyDescent="0.25">
      <c r="F25" s="4"/>
      <c r="G25" s="9"/>
      <c r="H25" s="9"/>
    </row>
    <row r="26" spans="1:10" ht="13" x14ac:dyDescent="0.3">
      <c r="A26" s="14"/>
    </row>
    <row r="28" spans="1:10" ht="13" x14ac:dyDescent="0.3">
      <c r="A28" s="14" t="s">
        <v>32</v>
      </c>
    </row>
    <row r="29" spans="1:10" x14ac:dyDescent="0.25">
      <c r="A29" s="17" t="s">
        <v>38</v>
      </c>
    </row>
    <row r="30" spans="1:10" x14ac:dyDescent="0.25">
      <c r="B30" s="17" t="s">
        <v>2</v>
      </c>
      <c r="C30" s="17" t="s">
        <v>3</v>
      </c>
      <c r="D30" s="17" t="s">
        <v>19</v>
      </c>
    </row>
    <row r="31" spans="1:10" x14ac:dyDescent="0.25">
      <c r="A31" s="17" t="s">
        <v>34</v>
      </c>
      <c r="B31" s="29">
        <f t="shared" ref="B31:C32" si="0">B5</f>
        <v>0.3</v>
      </c>
      <c r="C31" s="30">
        <f t="shared" si="0"/>
        <v>0.3</v>
      </c>
      <c r="D31" s="20">
        <f t="shared" ref="D31:D32" si="1">D5</f>
        <v>800</v>
      </c>
    </row>
    <row r="32" spans="1:10" x14ac:dyDescent="0.25">
      <c r="A32" s="17" t="s">
        <v>35</v>
      </c>
      <c r="B32" s="31">
        <f t="shared" si="0"/>
        <v>0.25</v>
      </c>
      <c r="C32" s="32">
        <f t="shared" si="0"/>
        <v>0.5</v>
      </c>
      <c r="D32" s="20">
        <f t="shared" si="1"/>
        <v>800</v>
      </c>
    </row>
    <row r="33" spans="1:3" x14ac:dyDescent="0.25">
      <c r="A33" s="17" t="s">
        <v>36</v>
      </c>
      <c r="B33" s="33">
        <f t="shared" ref="B33:C33" si="2">B23</f>
        <v>1900</v>
      </c>
      <c r="C33" s="33">
        <f t="shared" si="2"/>
        <v>1400</v>
      </c>
    </row>
    <row r="35" spans="1:3" x14ac:dyDescent="0.25">
      <c r="A35" s="17" t="s">
        <v>37</v>
      </c>
    </row>
    <row r="36" spans="1:3" x14ac:dyDescent="0.25">
      <c r="A36" s="17" t="s">
        <v>33</v>
      </c>
      <c r="B36" s="21">
        <f>SUM(G5:G8)</f>
        <v>385000</v>
      </c>
    </row>
    <row r="37" spans="1:3" x14ac:dyDescent="0.25">
      <c r="A37" s="17"/>
      <c r="B37" s="17" t="s">
        <v>2</v>
      </c>
      <c r="C37" s="17" t="s">
        <v>3</v>
      </c>
    </row>
    <row r="38" spans="1:3" x14ac:dyDescent="0.25">
      <c r="A38" s="17" t="s">
        <v>43</v>
      </c>
      <c r="B38" s="22">
        <f>SUM(H5:H8)</f>
        <v>365</v>
      </c>
      <c r="C38" s="22">
        <f>SUM(I5:I8)</f>
        <v>445</v>
      </c>
    </row>
    <row r="39" spans="1:3" x14ac:dyDescent="0.25">
      <c r="A39" s="17" t="s">
        <v>40</v>
      </c>
      <c r="B39" s="22">
        <f t="shared" ref="B39:C39" si="3">G12</f>
        <v>1000</v>
      </c>
      <c r="C39" s="22">
        <f t="shared" si="3"/>
        <v>1200</v>
      </c>
    </row>
    <row r="40" spans="1:3" x14ac:dyDescent="0.25">
      <c r="A40" s="17" t="s">
        <v>41</v>
      </c>
      <c r="B40" s="23">
        <f t="shared" ref="B40:C40" si="4">SUM(G14:G16)</f>
        <v>175</v>
      </c>
      <c r="C40" s="23">
        <f t="shared" si="4"/>
        <v>210</v>
      </c>
    </row>
    <row r="41" spans="1:3" x14ac:dyDescent="0.25">
      <c r="A41" s="17" t="s">
        <v>44</v>
      </c>
      <c r="B41" s="21">
        <f t="shared" ref="B41:C41" si="5">SUM(B38:B40)</f>
        <v>1540</v>
      </c>
      <c r="C41" s="21">
        <f t="shared" si="5"/>
        <v>1855</v>
      </c>
    </row>
    <row r="42" spans="1:3" x14ac:dyDescent="0.25">
      <c r="A42" s="17"/>
      <c r="B42" s="16"/>
      <c r="C42" s="16"/>
    </row>
    <row r="43" spans="1:3" x14ac:dyDescent="0.25">
      <c r="A43" s="17" t="s">
        <v>39</v>
      </c>
      <c r="B43" s="21">
        <f t="shared" ref="B43:C43" si="6">B21</f>
        <v>1800</v>
      </c>
      <c r="C43" s="21">
        <f t="shared" si="6"/>
        <v>2100</v>
      </c>
    </row>
    <row r="45" spans="1:3" ht="13" x14ac:dyDescent="0.3">
      <c r="A45" s="14" t="s">
        <v>42</v>
      </c>
    </row>
    <row r="47" spans="1:3" ht="13" x14ac:dyDescent="0.3">
      <c r="A47" s="14" t="s">
        <v>45</v>
      </c>
    </row>
    <row r="48" spans="1:3" ht="13" x14ac:dyDescent="0.3">
      <c r="A48" s="14"/>
      <c r="B48" t="s">
        <v>2</v>
      </c>
      <c r="C48" t="s">
        <v>3</v>
      </c>
    </row>
    <row r="49" spans="1:6" x14ac:dyDescent="0.25">
      <c r="A49" s="17" t="s">
        <v>53</v>
      </c>
      <c r="B49" s="34">
        <v>1900</v>
      </c>
      <c r="C49" s="34">
        <v>650.00000000000011</v>
      </c>
    </row>
    <row r="50" spans="1:6" x14ac:dyDescent="0.25">
      <c r="A50" s="17"/>
    </row>
    <row r="51" spans="1:6" x14ac:dyDescent="0.25">
      <c r="A51" s="17" t="s">
        <v>46</v>
      </c>
    </row>
    <row r="52" spans="1:6" x14ac:dyDescent="0.25">
      <c r="A52" s="17"/>
    </row>
    <row r="53" spans="1:6" x14ac:dyDescent="0.25">
      <c r="A53" s="17"/>
    </row>
    <row r="54" spans="1:6" x14ac:dyDescent="0.25">
      <c r="A54" s="17"/>
    </row>
    <row r="56" spans="1:6" ht="13" x14ac:dyDescent="0.3">
      <c r="A56" s="14" t="s">
        <v>47</v>
      </c>
    </row>
    <row r="57" spans="1:6" ht="17.5" customHeight="1" x14ac:dyDescent="0.25">
      <c r="A57" s="17" t="s">
        <v>52</v>
      </c>
    </row>
    <row r="58" spans="1:6" ht="15" customHeight="1" x14ac:dyDescent="0.3">
      <c r="B58" s="35" t="s">
        <v>58</v>
      </c>
      <c r="C58" s="36" t="s">
        <v>55</v>
      </c>
      <c r="D58" s="35" t="s">
        <v>59</v>
      </c>
    </row>
    <row r="59" spans="1:6" ht="15.5" x14ac:dyDescent="0.35">
      <c r="A59" s="17" t="s">
        <v>17</v>
      </c>
      <c r="B59" s="37">
        <f>B49</f>
        <v>1900</v>
      </c>
      <c r="C59" s="38" t="s">
        <v>55</v>
      </c>
      <c r="D59" s="40">
        <f>B23</f>
        <v>1900</v>
      </c>
    </row>
    <row r="60" spans="1:6" ht="15.5" x14ac:dyDescent="0.35">
      <c r="A60" s="17" t="s">
        <v>18</v>
      </c>
      <c r="B60" s="37">
        <f>C49</f>
        <v>650.00000000000011</v>
      </c>
      <c r="C60" s="38" t="s">
        <v>55</v>
      </c>
      <c r="D60" s="40">
        <f>C23</f>
        <v>1400</v>
      </c>
    </row>
    <row r="62" spans="1:6" x14ac:dyDescent="0.25">
      <c r="A62" s="17" t="s">
        <v>48</v>
      </c>
    </row>
    <row r="63" spans="1:6" ht="15" x14ac:dyDescent="0.3">
      <c r="B63" s="35" t="s">
        <v>54</v>
      </c>
      <c r="C63" s="36" t="s">
        <v>55</v>
      </c>
      <c r="D63" s="35" t="s">
        <v>56</v>
      </c>
    </row>
    <row r="64" spans="1:6" ht="15.5" x14ac:dyDescent="0.35">
      <c r="A64" s="17" t="s">
        <v>4</v>
      </c>
      <c r="B64" s="37">
        <f>SUMPRODUCT($B$49:$C$49,B31:C31)</f>
        <v>765</v>
      </c>
      <c r="C64" s="38" t="s">
        <v>55</v>
      </c>
      <c r="D64" s="39">
        <f t="shared" ref="D64:D65" si="7">D31</f>
        <v>800</v>
      </c>
      <c r="F64" t="s">
        <v>57</v>
      </c>
    </row>
    <row r="65" spans="1:4" ht="15.5" x14ac:dyDescent="0.35">
      <c r="A65" s="17" t="s">
        <v>6</v>
      </c>
      <c r="B65" s="37">
        <f>SUMPRODUCT($B$49:$C$49,B32:C32)</f>
        <v>800</v>
      </c>
      <c r="C65" s="38" t="s">
        <v>55</v>
      </c>
      <c r="D65" s="39">
        <f t="shared" si="7"/>
        <v>800</v>
      </c>
    </row>
    <row r="67" spans="1:4" x14ac:dyDescent="0.25">
      <c r="A67" s="17" t="s">
        <v>49</v>
      </c>
      <c r="B67" t="s">
        <v>60</v>
      </c>
    </row>
    <row r="69" spans="1:4" ht="13" x14ac:dyDescent="0.3">
      <c r="A69" s="14" t="s">
        <v>50</v>
      </c>
    </row>
    <row r="70" spans="1:4" x14ac:dyDescent="0.25">
      <c r="A70" s="17" t="s">
        <v>51</v>
      </c>
      <c r="B70" s="16">
        <f>SUMPRODUCT(B21:C21,$B$49:$C$49)-Fixed_Cost-SUMPRODUCT($B$49:$C$49,B41:C41)</f>
        <v>268250</v>
      </c>
    </row>
  </sheetData>
  <phoneticPr fontId="0" type="noConversion"/>
  <printOptions headings="1" gridLines="1"/>
  <pageMargins left="0.75" right="0.75" top="1" bottom="1" header="0.5" footer="0.5"/>
  <pageSetup scale="72" orientation="portrait" horizontalDpi="360" verticalDpi="12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6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/>
  </sheetViews>
  <sheetFormatPr defaultRowHeight="12.5" x14ac:dyDescent="0.25"/>
  <sheetData>
    <row r="1" spans="1:2" x14ac:dyDescent="0.25">
      <c r="A1">
        <v>1</v>
      </c>
    </row>
    <row r="2" spans="1:2" x14ac:dyDescent="0.25">
      <c r="A2" t="s">
        <v>28</v>
      </c>
    </row>
    <row r="3" spans="1:2" x14ac:dyDescent="0.25">
      <c r="A3">
        <v>1</v>
      </c>
    </row>
    <row r="4" spans="1:2" x14ac:dyDescent="0.25">
      <c r="A4">
        <v>1900</v>
      </c>
    </row>
    <row r="5" spans="1:2" x14ac:dyDescent="0.25">
      <c r="A5">
        <v>1920</v>
      </c>
    </row>
    <row r="6" spans="1:2" x14ac:dyDescent="0.25">
      <c r="A6">
        <v>1</v>
      </c>
    </row>
    <row r="7" spans="1:2" x14ac:dyDescent="0.25">
      <c r="A7" s="15"/>
      <c r="B7" s="15"/>
    </row>
    <row r="8" spans="1:2" x14ac:dyDescent="0.25">
      <c r="A8" t="s">
        <v>30</v>
      </c>
    </row>
    <row r="9" spans="1:2" x14ac:dyDescent="0.25">
      <c r="A9" t="s">
        <v>29</v>
      </c>
    </row>
    <row r="13" spans="1:2" x14ac:dyDescent="0.25">
      <c r="B13" s="15"/>
    </row>
  </sheetData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AccountingData</vt:lpstr>
      <vt:lpstr>Fixed_Cost</vt:lpstr>
      <vt:lpstr>Forming_Hours_Available</vt:lpstr>
      <vt:lpstr>Forming_Hours_Used</vt:lpstr>
      <vt:lpstr>Model_LX_Assembly_CC</vt:lpstr>
      <vt:lpstr>Model_LX_Assembly_MC</vt:lpstr>
      <vt:lpstr>Model_S_Assembly_CC</vt:lpstr>
      <vt:lpstr>Model_S_Assembly_MC</vt:lpstr>
      <vt:lpstr>Shelves_Produced</vt:lpstr>
      <vt:lpstr>Stamping_Hours_Available</vt:lpstr>
      <vt:lpstr>Stamping_Hours_Used</vt:lpstr>
      <vt:lpstr>Stamping_Used_Hours</vt:lpstr>
      <vt:lpstr>Total_Profit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J. Kolesar, Ph. D.</dc:creator>
  <cp:lastModifiedBy>Charaf Lachouri</cp:lastModifiedBy>
  <cp:lastPrinted>2002-08-15T01:28:31Z</cp:lastPrinted>
  <dcterms:created xsi:type="dcterms:W3CDTF">1997-02-25T01:13:52Z</dcterms:created>
  <dcterms:modified xsi:type="dcterms:W3CDTF">2023-05-01T01:05:18Z</dcterms:modified>
</cp:coreProperties>
</file>