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ttps://d.docs.live.net/ae646afdeb092d1b/Desktop/MBA/6325/WK06/"/>
    </mc:Choice>
  </mc:AlternateContent>
  <xr:revisionPtr revIDLastSave="0" documentId="8_{7F7F346E-66B6-43E6-A0D3-A804D78E0B5C}" xr6:coauthVersionLast="47" xr6:coauthVersionMax="47" xr10:uidLastSave="{00000000-0000-0000-0000-000000000000}"/>
  <bookViews>
    <workbookView xWindow="-120" yWindow="-120" windowWidth="24240" windowHeight="13020" xr2:uid="{00000000-000D-0000-FFFF-FFFF00000000}"/>
  </bookViews>
  <sheets>
    <sheet name="AccountingData" sheetId="1" r:id="rId1"/>
    <sheet name="Current Production Plan" sheetId="14" r:id="rId2"/>
    <sheet name="Optimal Production Plan Q1" sheetId="16" r:id="rId3"/>
    <sheet name="Sensitivity Optimal -Q1" sheetId="15" r:id="rId4"/>
    <sheet name="Sensitivity Q4 -Model 1 " sheetId="19" r:id="rId5"/>
    <sheet name="Sensitivity (Q4 model 2)" sheetId="20" r:id="rId6"/>
    <sheet name="Sensitivity (Q4 model 3)" sheetId="21" r:id="rId7"/>
    <sheet name="Questions" sheetId="6" r:id="rId8"/>
    <sheet name="Sheet2" sheetId="5" state="veryHidden" r:id="rId9"/>
    <sheet name="SolverTableSheet" sheetId="4" state="veryHidden" r:id="rId10"/>
  </sheets>
  <definedNames>
    <definedName name="Available_Capacity">AccountingData!$D$55:$D$56</definedName>
    <definedName name="Hours_Available">AccountingData!$D$60:$D$61</definedName>
    <definedName name="Hours_Used">AccountingData!$B$60:$B$61</definedName>
    <definedName name="Production_Plan">AccountingData!$B$50:$C$50</definedName>
    <definedName name="solver_adj" localSheetId="0" hidden="1">AccountingData!$B$50:$C$50</definedName>
    <definedName name="solver_cvg" localSheetId="0" hidden="1">0.0001</definedName>
    <definedName name="solver_drv" localSheetId="0" hidden="1">2</definedName>
    <definedName name="solver_eng" localSheetId="0" hidden="1">2</definedName>
    <definedName name="solver_est" localSheetId="0" hidden="1">1</definedName>
    <definedName name="solver_itr" localSheetId="0" hidden="1">2147483647</definedName>
    <definedName name="solver_lhs1" localSheetId="0" hidden="1">AccountingData!$B$60:$B$61</definedName>
    <definedName name="solver_lhs2" localSheetId="0" hidden="1">AccountingData!$B$55:$B$56</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AccountingData!$B$66</definedName>
    <definedName name="solver_pre" localSheetId="0" hidden="1">0.000001</definedName>
    <definedName name="solver_rbv" localSheetId="0" hidden="1">2</definedName>
    <definedName name="solver_rel1" localSheetId="0" hidden="1">1</definedName>
    <definedName name="solver_rel2" localSheetId="0" hidden="1">1</definedName>
    <definedName name="solver_rhs1" localSheetId="0" hidden="1">Hours_Available</definedName>
    <definedName name="solver_rhs2" localSheetId="0" hidden="1">Available_Capacity</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 name="Total_Profit">AccountingData!$B$66</definedName>
    <definedName name="Used_Capacity">AccountingData!$B$55:$B$56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6" i="1" l="1"/>
  <c r="B55" i="1"/>
  <c r="B31" i="1"/>
  <c r="C38" i="1"/>
  <c r="B38" i="1"/>
  <c r="B36" i="1"/>
  <c r="C43" i="1"/>
  <c r="B43" i="1"/>
  <c r="C39" i="1"/>
  <c r="B39" i="1"/>
  <c r="C33" i="1"/>
  <c r="D56" i="1" s="1"/>
  <c r="D55" i="1"/>
  <c r="C32" i="1" l="1"/>
  <c r="C31" i="1"/>
  <c r="B60" i="1" s="1"/>
  <c r="D32" i="1"/>
  <c r="D61" i="1" s="1"/>
  <c r="D31" i="1"/>
  <c r="D60" i="1" s="1"/>
  <c r="B32" i="1"/>
  <c r="B61" i="1" s="1"/>
  <c r="B13" i="1" l="1"/>
  <c r="C13" i="1"/>
  <c r="B14" i="1"/>
  <c r="C14" i="1"/>
  <c r="H21" i="1"/>
  <c r="H17" i="1"/>
  <c r="C40" i="1" s="1"/>
  <c r="C41" i="1" s="1"/>
  <c r="G21" i="1"/>
  <c r="G17" i="1"/>
  <c r="B40" i="1" s="1"/>
  <c r="B41" i="1" s="1"/>
  <c r="B66" i="1" s="1"/>
  <c r="D14" i="1" l="1"/>
  <c r="C19" i="1" s="1"/>
  <c r="H20" i="1" s="1"/>
  <c r="D13" i="1"/>
  <c r="B18" i="1" s="1"/>
  <c r="G19" i="1" s="1"/>
  <c r="C18" i="1" l="1"/>
  <c r="H19" i="1" s="1"/>
  <c r="H22" i="1" s="1"/>
  <c r="H23" i="1" s="1"/>
  <c r="B19" i="1"/>
  <c r="G20" i="1" s="1"/>
  <c r="G22" i="1" s="1"/>
  <c r="G2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 Albright</author>
  </authors>
  <commentList>
    <comment ref="H5" authorId="0" shapeId="0" xr:uid="{00000000-0006-0000-0000-000001000000}">
      <text>
        <r>
          <rPr>
            <b/>
            <sz val="8"/>
            <color indexed="81"/>
            <rFont val="Tahoma"/>
            <family val="2"/>
          </rPr>
          <t>Overhead per unit of model S</t>
        </r>
        <r>
          <rPr>
            <sz val="8"/>
            <color indexed="81"/>
            <rFont val="Tahoma"/>
            <family val="2"/>
          </rPr>
          <t xml:space="preserve">
</t>
        </r>
      </text>
    </comment>
    <comment ref="I5" authorId="0" shapeId="0" xr:uid="{00000000-0006-0000-0000-000002000000}">
      <text>
        <r>
          <rPr>
            <b/>
            <sz val="8"/>
            <color indexed="81"/>
            <rFont val="Tahoma"/>
            <family val="2"/>
          </rPr>
          <t>Overhead per unit of model LX</t>
        </r>
      </text>
    </comment>
  </commentList>
</comments>
</file>

<file path=xl/sharedStrings.xml><?xml version="1.0" encoding="utf-8"?>
<sst xmlns="http://schemas.openxmlformats.org/spreadsheetml/2006/main" count="271" uniqueCount="112">
  <si>
    <t>Shelby Shelving Data for Current Production Schedule</t>
  </si>
  <si>
    <t>Machine requirements (hours per unit)</t>
  </si>
  <si>
    <t>Model S</t>
  </si>
  <si>
    <t>Model LX</t>
  </si>
  <si>
    <t>Stamping</t>
  </si>
  <si>
    <t>Direct materials</t>
  </si>
  <si>
    <t>Forming</t>
  </si>
  <si>
    <t>Direct labor:</t>
  </si>
  <si>
    <t xml:space="preserve">   Stamping</t>
  </si>
  <si>
    <t xml:space="preserve">   Forming</t>
  </si>
  <si>
    <t xml:space="preserve">   Assembly</t>
  </si>
  <si>
    <t>Total direct labor</t>
  </si>
  <si>
    <t>Hours spent in departments</t>
  </si>
  <si>
    <t>Totals</t>
  </si>
  <si>
    <t>Total overhead</t>
  </si>
  <si>
    <t>Total cost</t>
  </si>
  <si>
    <t>Percentages of time spent in departments</t>
  </si>
  <si>
    <t>Model S Assembly</t>
  </si>
  <si>
    <t>Model LX Assembly</t>
  </si>
  <si>
    <t>Available</t>
  </si>
  <si>
    <t>Current monthly production</t>
  </si>
  <si>
    <t>Overhead allocation</t>
  </si>
  <si>
    <t xml:space="preserve">Fixed </t>
  </si>
  <si>
    <t>Variable S</t>
  </si>
  <si>
    <t>Variable LX</t>
  </si>
  <si>
    <t>Given monthly overhead cost data</t>
  </si>
  <si>
    <t>Assembly capacity</t>
  </si>
  <si>
    <t>Unit selling price</t>
  </si>
  <si>
    <t>$D$16</t>
  </si>
  <si>
    <t>$A$37</t>
  </si>
  <si>
    <t>$D$17,$B$33</t>
  </si>
  <si>
    <r>
      <t xml:space="preserve">Standard costs of the shelves -- </t>
    </r>
    <r>
      <rPr>
        <i/>
        <sz val="10"/>
        <color theme="5" tint="-0.249977111117893"/>
        <rFont val="Arial"/>
        <family val="2"/>
      </rPr>
      <t>based on the current production levels</t>
    </r>
  </si>
  <si>
    <t>Relevant Input Information</t>
  </si>
  <si>
    <t>Fixed Cost</t>
  </si>
  <si>
    <t>Stamping Requirement (hr/unit)</t>
  </si>
  <si>
    <t>Forming Requirement (hr/unit)</t>
  </si>
  <si>
    <t>Assembly Capacity (unit)</t>
  </si>
  <si>
    <t>2. Economic parameters</t>
  </si>
  <si>
    <t>1. Resource parameters</t>
  </si>
  <si>
    <t>Unit Selling Price</t>
  </si>
  <si>
    <t xml:space="preserve">  -- Direct Materials</t>
  </si>
  <si>
    <t xml:space="preserve">  -- Direct Labor</t>
  </si>
  <si>
    <t>Model Setup</t>
  </si>
  <si>
    <t xml:space="preserve">  -- Variable Overhead</t>
  </si>
  <si>
    <t>Variable Cost</t>
  </si>
  <si>
    <t>1. Decision Variables</t>
  </si>
  <si>
    <t>Production Plan</t>
  </si>
  <si>
    <t>2. Constraints</t>
  </si>
  <si>
    <t>(2) Stamping &amp; Forming</t>
  </si>
  <si>
    <t>(3) Non-negative production plan</t>
  </si>
  <si>
    <t>Objective</t>
  </si>
  <si>
    <t>Total Profit</t>
  </si>
  <si>
    <t>(1) Assembly</t>
  </si>
  <si>
    <t>Requirements</t>
  </si>
  <si>
    <t>Use the accounting data to figure out the relevant input parameters, and then build a linear programming model in Excel for Shelby Shelving. Define the appropriate range names and then set up Solver to address the following questions.</t>
  </si>
  <si>
    <t>1. What are the best production plan for Shelby Shelving? What is the best profit the firm can achieve?</t>
  </si>
  <si>
    <t>2. Who will you support between the engineer and the controller? Give a short verbal argument on why you do so.</t>
  </si>
  <si>
    <t>3. Suppose Shelby wants to invest on their three departments’ capacity. Do some sensitivity analysis and answer the following questions.</t>
  </si>
  <si>
    <t>a. Does all departments’ capacity need to increase? Give the reason to support your claim.</t>
  </si>
  <si>
    <t>b. In general, which department’s capacity should be considered the first to increase? Why?</t>
  </si>
  <si>
    <t>4. Suppose there are some additional restrictions on the capacity expanding investment.</t>
  </si>
  <si>
    <t>Shelby plans to borrow at most $1500 from the bank at annual rate of 12% for one month, to implement any possible capacity expanding.</t>
  </si>
  <si>
    <t>It costs $150 to increase every one hour of capacity in forming department, and $100 for increasing every one hour of stamping capacity.</t>
  </si>
  <si>
    <t>In assembly department, the capacity for Model S and Model LX can be easily converted, without any cost, between each other for any amount smaller than 20 units. But it costs $300 for any conversion beyond the first 20 units and for any unit of new capacity expanding.</t>
  </si>
  <si>
    <t>              Please answer the following questions.</t>
  </si>
  <si>
    <t>a. If Shelby can only change one department’s capacity, which department should be selected? And why?</t>
  </si>
  <si>
    <t>b. If Shelby can change multiple departments’ capacity, could you propose a best investment plan? What is it?</t>
  </si>
  <si>
    <t>Hours Used</t>
  </si>
  <si>
    <t>&lt;=</t>
  </si>
  <si>
    <t>Hours Available</t>
  </si>
  <si>
    <t>decision Variable Nonnegatvity, specify in Solver</t>
  </si>
  <si>
    <t>Microsoft Excel 16.0 Sensitivity Report</t>
  </si>
  <si>
    <t>Worksheet: [T06. CaseData (1).xlsx]AccountingData</t>
  </si>
  <si>
    <t>Variable Cells</t>
  </si>
  <si>
    <t>Cell</t>
  </si>
  <si>
    <t>Name</t>
  </si>
  <si>
    <t>Final</t>
  </si>
  <si>
    <t>Value</t>
  </si>
  <si>
    <t>Reduced</t>
  </si>
  <si>
    <t>Cost</t>
  </si>
  <si>
    <t>Coefficient</t>
  </si>
  <si>
    <t>Allowable</t>
  </si>
  <si>
    <t>Increase</t>
  </si>
  <si>
    <t>Decrease</t>
  </si>
  <si>
    <t>Constraints</t>
  </si>
  <si>
    <t>Shadow</t>
  </si>
  <si>
    <t>Price</t>
  </si>
  <si>
    <t>Constraint</t>
  </si>
  <si>
    <t>R.H. Side</t>
  </si>
  <si>
    <t>Production Plan Model S</t>
  </si>
  <si>
    <t>Production Plan Model LX</t>
  </si>
  <si>
    <t>Stamping Hours Used</t>
  </si>
  <si>
    <t>Forming Hours Used</t>
  </si>
  <si>
    <t>Used Capacity</t>
  </si>
  <si>
    <t>Available Capacity</t>
  </si>
  <si>
    <t>$B$50</t>
  </si>
  <si>
    <t>$C$50</t>
  </si>
  <si>
    <t>$B$60</t>
  </si>
  <si>
    <t>$B$61</t>
  </si>
  <si>
    <t>$B$55</t>
  </si>
  <si>
    <t>Model S Assembly Used Capacity</t>
  </si>
  <si>
    <t>$B$56</t>
  </si>
  <si>
    <t>Model LX Assembly Used Capacity</t>
  </si>
  <si>
    <t>Snapshot for the current production</t>
  </si>
  <si>
    <t>Report Created: 4/30/2023 4:08:57 PM</t>
  </si>
  <si>
    <t>Optimized Production Plan with highest Total Profit</t>
  </si>
  <si>
    <t>Report Created: 4/30/2023 9:10:53 PM</t>
  </si>
  <si>
    <t>Report Created: 4/30/2023 9:27:39 PM</t>
  </si>
  <si>
    <t>Report Created: 4/30/2023 9:41:44 PM</t>
  </si>
  <si>
    <t>Model 1 - increase forming capacity from 800 to 810</t>
  </si>
  <si>
    <t>Model 2 - increase forming capacity from 800 to 815</t>
  </si>
  <si>
    <t>Model 3 - increase Model S Assembly Capacity from 1900 to 1925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</si>
</sst>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164" formatCode="General_)"/>
    <numFmt numFmtId="165" formatCode="&quot;$&quot;#,##0"/>
    <numFmt numFmtId="166" formatCode="&quot;$&quot;#,##0;\-&quot;$&quot;#,##0"/>
    <numFmt numFmtId="167" formatCode="0.0%"/>
    <numFmt numFmtId="168" formatCode="&quot;$&quot;#,##0.00"/>
  </numFmts>
  <fonts count="19" x14ac:knownFonts="1">
    <font>
      <sz val="10"/>
      <name val="Arial"/>
    </font>
    <font>
      <sz val="10"/>
      <name val="Arial"/>
      <family val="2"/>
    </font>
    <font>
      <sz val="10"/>
      <color indexed="8"/>
      <name val="Helv"/>
    </font>
    <font>
      <b/>
      <sz val="10"/>
      <name val="Arial"/>
      <family val="2"/>
    </font>
    <font>
      <sz val="8"/>
      <color indexed="81"/>
      <name val="Tahoma"/>
      <family val="2"/>
    </font>
    <font>
      <b/>
      <sz val="8"/>
      <color indexed="81"/>
      <name val="Tahoma"/>
      <family val="2"/>
    </font>
    <font>
      <sz val="8"/>
      <name val="Arial"/>
      <family val="2"/>
    </font>
    <font>
      <i/>
      <sz val="10"/>
      <color theme="5" tint="-0.249977111117893"/>
      <name val="Arial"/>
      <family val="2"/>
    </font>
    <font>
      <sz val="10"/>
      <color theme="5" tint="-0.249977111117893"/>
      <name val="Arial"/>
      <family val="2"/>
    </font>
    <font>
      <b/>
      <sz val="10"/>
      <color rgb="FFFF0000"/>
      <name val="Arial"/>
      <family val="2"/>
    </font>
    <font>
      <b/>
      <sz val="10"/>
      <color rgb="FFFF0000"/>
      <name val="Helv"/>
    </font>
    <font>
      <b/>
      <sz val="15"/>
      <color rgb="FF000000"/>
      <name val="Arial"/>
      <family val="2"/>
    </font>
    <font>
      <sz val="10"/>
      <color rgb="FF000000"/>
      <name val="Arial"/>
      <family val="2"/>
    </font>
    <font>
      <b/>
      <sz val="12"/>
      <name val="Times New Roman"/>
      <family val="1"/>
    </font>
    <font>
      <b/>
      <sz val="10"/>
      <color indexed="18"/>
      <name val="Arial"/>
      <family val="2"/>
    </font>
    <font>
      <b/>
      <sz val="12"/>
      <name val="Arial"/>
      <family val="2"/>
    </font>
    <font>
      <b/>
      <u/>
      <sz val="10"/>
      <name val="Arial"/>
      <family val="2"/>
    </font>
    <font>
      <b/>
      <u/>
      <sz val="11"/>
      <color rgb="FF000000"/>
      <name val="Calibri"/>
      <family val="2"/>
    </font>
    <font>
      <u/>
      <sz val="10"/>
      <name val="Arial"/>
      <family val="2"/>
    </font>
  </fonts>
  <fills count="6">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rgb="FFFFCCFF"/>
        <bgColor indexed="64"/>
      </patternFill>
    </fill>
    <fill>
      <patternFill patternType="solid">
        <fgColor rgb="FF92D050"/>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s>
  <cellStyleXfs count="2">
    <xf numFmtId="0" fontId="0" fillId="0" borderId="0"/>
    <xf numFmtId="9" fontId="1" fillId="0" borderId="0" applyFont="0" applyFill="0" applyBorder="0" applyAlignment="0" applyProtection="0"/>
  </cellStyleXfs>
  <cellXfs count="54">
    <xf numFmtId="0" fontId="0" fillId="0" borderId="0" xfId="0"/>
    <xf numFmtId="0" fontId="0" fillId="0" borderId="0" xfId="0" applyAlignment="1">
      <alignment horizontal="left"/>
    </xf>
    <xf numFmtId="164" fontId="0" fillId="0" borderId="0" xfId="0" applyNumberFormat="1" applyAlignment="1">
      <alignment horizontal="right"/>
    </xf>
    <xf numFmtId="164" fontId="2" fillId="0" borderId="0" xfId="0" applyNumberFormat="1" applyFont="1" applyProtection="1">
      <protection locked="0"/>
    </xf>
    <xf numFmtId="0" fontId="0" fillId="0" borderId="0" xfId="0" applyAlignment="1">
      <alignment horizontal="center"/>
    </xf>
    <xf numFmtId="0" fontId="0" fillId="0" borderId="0" xfId="0" applyAlignment="1">
      <alignment horizontal="right"/>
    </xf>
    <xf numFmtId="0" fontId="0" fillId="0" borderId="0" xfId="0" applyAlignment="1">
      <alignment horizontal="centerContinuous"/>
    </xf>
    <xf numFmtId="166" fontId="0" fillId="0" borderId="0" xfId="0" applyNumberFormat="1"/>
    <xf numFmtId="164" fontId="0" fillId="0" borderId="0" xfId="0" applyNumberFormat="1"/>
    <xf numFmtId="167" fontId="0" fillId="0" borderId="0" xfId="1" applyNumberFormat="1" applyFont="1"/>
    <xf numFmtId="0" fontId="0" fillId="0" borderId="0" xfId="0" applyAlignment="1">
      <alignment horizontal="right" wrapText="1"/>
    </xf>
    <xf numFmtId="166" fontId="0" fillId="0" borderId="0" xfId="0" applyNumberFormat="1" applyAlignment="1">
      <alignment horizontal="left"/>
    </xf>
    <xf numFmtId="0" fontId="3" fillId="0" borderId="0" xfId="0" applyFont="1"/>
    <xf numFmtId="49" fontId="0" fillId="0" borderId="0" xfId="0" applyNumberFormat="1"/>
    <xf numFmtId="168" fontId="0" fillId="0" borderId="0" xfId="0" applyNumberFormat="1"/>
    <xf numFmtId="0" fontId="1" fillId="0" borderId="0" xfId="0" applyFont="1"/>
    <xf numFmtId="0" fontId="7" fillId="0" borderId="0" xfId="0" applyFont="1"/>
    <xf numFmtId="0" fontId="8" fillId="0" borderId="0" xfId="0" applyFont="1"/>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168" fontId="0" fillId="2" borderId="0" xfId="0" applyNumberFormat="1" applyFill="1"/>
    <xf numFmtId="168" fontId="0" fillId="2" borderId="5" xfId="0" applyNumberFormat="1" applyFill="1" applyBorder="1"/>
    <xf numFmtId="0" fontId="9" fillId="3" borderId="0" xfId="0" applyFont="1" applyFill="1"/>
    <xf numFmtId="166" fontId="9" fillId="3" borderId="0" xfId="0" applyNumberFormat="1" applyFont="1" applyFill="1"/>
    <xf numFmtId="166" fontId="9" fillId="3" borderId="0" xfId="0" applyNumberFormat="1" applyFont="1" applyFill="1" applyAlignment="1">
      <alignment horizontal="left"/>
    </xf>
    <xf numFmtId="164" fontId="10" fillId="3" borderId="0" xfId="0" applyNumberFormat="1" applyFont="1" applyFill="1" applyProtection="1">
      <protection locked="0"/>
    </xf>
    <xf numFmtId="165" fontId="9" fillId="3" borderId="0" xfId="0" applyNumberFormat="1" applyFont="1" applyFill="1"/>
    <xf numFmtId="0" fontId="11" fillId="0" borderId="0" xfId="0" applyFont="1" applyAlignment="1">
      <alignment horizontal="left" vertical="center" wrapText="1"/>
    </xf>
    <xf numFmtId="0" fontId="12" fillId="0" borderId="0" xfId="0" applyFont="1" applyAlignment="1">
      <alignment horizontal="left" vertical="center" wrapText="1"/>
    </xf>
    <xf numFmtId="0" fontId="0" fillId="0" borderId="0" xfId="0" applyAlignment="1">
      <alignment horizontal="left" vertical="center" wrapText="1" indent="1"/>
    </xf>
    <xf numFmtId="0" fontId="12" fillId="0" borderId="0" xfId="0" applyFont="1" applyAlignment="1">
      <alignment horizontal="left" vertical="center" wrapText="1" indent="1"/>
    </xf>
    <xf numFmtId="0" fontId="12" fillId="0" borderId="0" xfId="0" applyFont="1" applyAlignment="1">
      <alignment horizontal="left" vertical="center" wrapText="1" indent="2"/>
    </xf>
    <xf numFmtId="164" fontId="0" fillId="2" borderId="0" xfId="0" applyNumberFormat="1" applyFill="1"/>
    <xf numFmtId="166" fontId="0" fillId="2" borderId="0" xfId="0" applyNumberFormat="1" applyFill="1"/>
    <xf numFmtId="0" fontId="0" fillId="4" borderId="0" xfId="0" applyFill="1"/>
    <xf numFmtId="49" fontId="13" fillId="0" borderId="0" xfId="0" applyNumberFormat="1" applyFont="1" applyAlignment="1">
      <alignment horizontal="centerContinuous" wrapText="1"/>
    </xf>
    <xf numFmtId="0" fontId="13" fillId="0" borderId="0" xfId="0" applyFont="1" applyAlignment="1">
      <alignment horizontal="center"/>
    </xf>
    <xf numFmtId="168" fontId="0" fillId="5" borderId="0" xfId="0" applyNumberFormat="1" applyFill="1"/>
    <xf numFmtId="0" fontId="0" fillId="0" borderId="8" xfId="0" applyBorder="1"/>
    <xf numFmtId="0" fontId="0" fillId="0" borderId="9" xfId="0" applyBorder="1"/>
    <xf numFmtId="0" fontId="14" fillId="0" borderId="6" xfId="0" applyFont="1" applyBorder="1" applyAlignment="1">
      <alignment horizontal="center"/>
    </xf>
    <xf numFmtId="0" fontId="14" fillId="0" borderId="7" xfId="0" applyFont="1" applyBorder="1" applyAlignment="1">
      <alignment horizontal="center"/>
    </xf>
    <xf numFmtId="6" fontId="0" fillId="0" borderId="0" xfId="0" applyNumberFormat="1"/>
    <xf numFmtId="9" fontId="0" fillId="0" borderId="0" xfId="0" applyNumberFormat="1"/>
    <xf numFmtId="0" fontId="1" fillId="0" borderId="0" xfId="0" applyFont="1" applyAlignment="1">
      <alignment wrapText="1"/>
    </xf>
    <xf numFmtId="1" fontId="0" fillId="0" borderId="0" xfId="0" applyNumberFormat="1"/>
    <xf numFmtId="0" fontId="1" fillId="0" borderId="0" xfId="0" applyFont="1" applyAlignment="1">
      <alignment horizontal="center" wrapText="1"/>
    </xf>
    <xf numFmtId="0" fontId="16" fillId="0" borderId="0" xfId="0" applyFont="1"/>
    <xf numFmtId="0" fontId="17" fillId="0" borderId="0" xfId="0" applyFont="1"/>
    <xf numFmtId="0" fontId="18" fillId="0" borderId="0" xfId="0" applyFont="1"/>
    <xf numFmtId="0" fontId="15" fillId="0" borderId="5" xfId="0"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0</xdr:col>
      <xdr:colOff>95250</xdr:colOff>
      <xdr:row>72</xdr:row>
      <xdr:rowOff>76200</xdr:rowOff>
    </xdr:from>
    <xdr:ext cx="4918657" cy="1352550"/>
    <xdr:sp macro="" textlink="">
      <xdr:nvSpPr>
        <xdr:cNvPr id="2" name="TextBox 1">
          <a:extLst>
            <a:ext uri="{FF2B5EF4-FFF2-40B4-BE49-F238E27FC236}">
              <a16:creationId xmlns:a16="http://schemas.microsoft.com/office/drawing/2014/main" id="{D0A533C1-8A04-B1E2-64A8-8AD7D3ED470E}"/>
            </a:ext>
          </a:extLst>
        </xdr:cNvPr>
        <xdr:cNvSpPr txBox="1"/>
      </xdr:nvSpPr>
      <xdr:spPr>
        <a:xfrm>
          <a:off x="95250" y="12211050"/>
          <a:ext cx="4918657" cy="1352550"/>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Q1. What are the best production plan for Shelby Shelving? What is the best profit the firm can achieve?</a:t>
          </a:r>
        </a:p>
        <a:p>
          <a:endParaRPr lang="en-US" sz="1100" b="0"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Data advises us that under the given constrait of both assembly capacitiy and Stamping &amp; forming hour capacity, it suggests that the best producton plan would be making 1900 unit of Model S and 650 unit of Model LX,  in which it would maximize the profit up to $268,250</a:t>
          </a:r>
        </a:p>
        <a:p>
          <a:endParaRPr lang="en-US" sz="1100"/>
        </a:p>
      </xdr:txBody>
    </xdr:sp>
    <xdr:clientData/>
  </xdr:oneCellAnchor>
  <xdr:oneCellAnchor>
    <xdr:from>
      <xdr:col>0</xdr:col>
      <xdr:colOff>104775</xdr:colOff>
      <xdr:row>83</xdr:row>
      <xdr:rowOff>76199</xdr:rowOff>
    </xdr:from>
    <xdr:ext cx="4905375" cy="1704976"/>
    <xdr:sp macro="" textlink="">
      <xdr:nvSpPr>
        <xdr:cNvPr id="3" name="TextBox 2">
          <a:extLst>
            <a:ext uri="{FF2B5EF4-FFF2-40B4-BE49-F238E27FC236}">
              <a16:creationId xmlns:a16="http://schemas.microsoft.com/office/drawing/2014/main" id="{580530E1-5FC3-7AAD-679F-43BA75899410}"/>
            </a:ext>
          </a:extLst>
        </xdr:cNvPr>
        <xdr:cNvSpPr txBox="1"/>
      </xdr:nvSpPr>
      <xdr:spPr>
        <a:xfrm>
          <a:off x="104775" y="13992224"/>
          <a:ext cx="4905375" cy="1704976"/>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Q2. Who will you support between the engineer and the controller? Give a short verbal argument on why you do so.</a:t>
          </a:r>
        </a:p>
        <a:p>
          <a:endParaRPr lang="en-US" sz="1100" b="1"/>
        </a:p>
        <a:p>
          <a:r>
            <a:rPr lang="en-US" sz="1100" b="0"/>
            <a:t>By</a:t>
          </a:r>
          <a:r>
            <a:rPr lang="en-US" sz="1100" b="0" baseline="0"/>
            <a:t> comparing </a:t>
          </a:r>
          <a:r>
            <a:rPr lang="en-US" sz="1100" b="0"/>
            <a:t>the current production plan and the optimized production</a:t>
          </a:r>
          <a:r>
            <a:rPr lang="en-US" sz="1100" b="0" baseline="0"/>
            <a:t> plan (refer to tab "Current Production Plan" and tab "Optimized Production Plan", it shows that increasing producton QTY of Model S from current 400 units to 1900 units and decreasing production QTY of Model LX from current 1400 units to 650 units would indeed increase and max out the total profit out of the 2 models.  Therefore,  we will support the controller.</a:t>
          </a:r>
          <a:endParaRPr lang="en-US" sz="1100" b="0"/>
        </a:p>
      </xdr:txBody>
    </xdr:sp>
    <xdr:clientData/>
  </xdr:oneCellAnchor>
  <xdr:twoCellAnchor>
    <xdr:from>
      <xdr:col>0</xdr:col>
      <xdr:colOff>52387</xdr:colOff>
      <xdr:row>96</xdr:row>
      <xdr:rowOff>123825</xdr:rowOff>
    </xdr:from>
    <xdr:to>
      <xdr:col>3</xdr:col>
      <xdr:colOff>619125</xdr:colOff>
      <xdr:row>113</xdr:row>
      <xdr:rowOff>133350</xdr:rowOff>
    </xdr:to>
    <xdr:sp macro="" textlink="">
      <xdr:nvSpPr>
        <xdr:cNvPr id="4" name="TextBox 3">
          <a:extLst>
            <a:ext uri="{FF2B5EF4-FFF2-40B4-BE49-F238E27FC236}">
              <a16:creationId xmlns:a16="http://schemas.microsoft.com/office/drawing/2014/main" id="{AE33DA3C-65FD-221C-98B7-D879C27A85FE}"/>
            </a:ext>
          </a:extLst>
        </xdr:cNvPr>
        <xdr:cNvSpPr txBox="1"/>
      </xdr:nvSpPr>
      <xdr:spPr>
        <a:xfrm>
          <a:off x="52387" y="16144875"/>
          <a:ext cx="4872038" cy="27622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Q3. Suppose Shelby wants to invest on their three departments’ capacity. Do some sensitivity analysis and answer the following questions.</a:t>
          </a:r>
          <a:r>
            <a:rPr lang="en-US" b="1"/>
            <a:t> </a:t>
          </a:r>
          <a:r>
            <a:rPr lang="en-US" sz="1100" b="1" i="0" u="none" strike="noStrike">
              <a:solidFill>
                <a:schemeClr val="dk1"/>
              </a:solidFill>
              <a:effectLst/>
              <a:latin typeface="+mn-lt"/>
              <a:ea typeface="+mn-ea"/>
              <a:cs typeface="+mn-cs"/>
            </a:rPr>
            <a:t>a. Does all departments’ capacity need to increase? Give the reason to support your claim.</a:t>
          </a:r>
          <a:r>
            <a:rPr lang="en-US" b="1"/>
            <a:t> </a:t>
          </a:r>
          <a:r>
            <a:rPr lang="en-US" sz="1100" b="1" i="0" u="none" strike="noStrike">
              <a:solidFill>
                <a:schemeClr val="dk1"/>
              </a:solidFill>
              <a:effectLst/>
              <a:latin typeface="+mn-lt"/>
              <a:ea typeface="+mn-ea"/>
              <a:cs typeface="+mn-cs"/>
            </a:rPr>
            <a:t>b. In general, which department’s capacity should be considered the first to increase? Why?</a:t>
          </a:r>
          <a:r>
            <a:rPr lang="en-US" b="1"/>
            <a:t> </a:t>
          </a:r>
        </a:p>
        <a:p>
          <a:endParaRPr lang="en-US" b="1" u="sng"/>
        </a:p>
        <a:p>
          <a:r>
            <a:rPr lang="en-US" b="0" u="sng"/>
            <a:t>Answer for 3a</a:t>
          </a:r>
          <a:r>
            <a:rPr lang="en-US" b="0"/>
            <a:t>:</a:t>
          </a:r>
          <a:r>
            <a:rPr lang="en-US" b="0" baseline="0"/>
            <a:t> </a:t>
          </a:r>
          <a:r>
            <a:rPr lang="en-US" b="0"/>
            <a:t>Based on the data shown on the sensitivity analysis,</a:t>
          </a:r>
          <a:r>
            <a:rPr lang="en-US" b="0" baseline="0"/>
            <a:t> we could see that the Forming Hour and Model S Assembly has reached to their constrait of 800 hours and 1900 units monthly. The Stamping Hours and Model LX Assembly indeed still have not reached to their constrait. Therefore, if Shelby wants to invest on the 3 departments, we would propose to invest the forming and Model S Assembly department. </a:t>
          </a:r>
        </a:p>
        <a:p>
          <a:r>
            <a:rPr lang="en-US" b="0" u="sng" baseline="0"/>
            <a:t>Answer for 3b</a:t>
          </a:r>
          <a:r>
            <a:rPr lang="en-US" b="0" baseline="0"/>
            <a:t>: In general, if we have to pick one department to invest first, Forming department should need to be invested first as they have the highest shadow price of $490 by increasing each 1 extra unit.</a:t>
          </a:r>
          <a:endParaRPr lang="en-US" sz="1100" b="1"/>
        </a:p>
        <a:p>
          <a:endParaRPr lang="en-US" sz="1100" b="1"/>
        </a:p>
      </xdr:txBody>
    </xdr:sp>
    <xdr:clientData/>
  </xdr:twoCellAnchor>
  <xdr:twoCellAnchor editAs="oneCell">
    <xdr:from>
      <xdr:col>3</xdr:col>
      <xdr:colOff>852486</xdr:colOff>
      <xdr:row>95</xdr:row>
      <xdr:rowOff>123825</xdr:rowOff>
    </xdr:from>
    <xdr:to>
      <xdr:col>10</xdr:col>
      <xdr:colOff>409574</xdr:colOff>
      <xdr:row>108</xdr:row>
      <xdr:rowOff>104775</xdr:rowOff>
    </xdr:to>
    <xdr:pic>
      <xdr:nvPicPr>
        <xdr:cNvPr id="6" name="Picture 5">
          <a:extLst>
            <a:ext uri="{FF2B5EF4-FFF2-40B4-BE49-F238E27FC236}">
              <a16:creationId xmlns:a16="http://schemas.microsoft.com/office/drawing/2014/main" id="{7ADEA182-6D7A-4FE8-A212-E4B5137B6D44}"/>
            </a:ext>
          </a:extLst>
        </xdr:cNvPr>
        <xdr:cNvPicPr>
          <a:picLocks noChangeAspect="1"/>
        </xdr:cNvPicPr>
      </xdr:nvPicPr>
      <xdr:blipFill>
        <a:blip xmlns:r="http://schemas.openxmlformats.org/officeDocument/2006/relationships" r:embed="rId1"/>
        <a:stretch>
          <a:fillRect/>
        </a:stretch>
      </xdr:blipFill>
      <xdr:spPr>
        <a:xfrm>
          <a:off x="5157786" y="15982950"/>
          <a:ext cx="6462713" cy="2085975"/>
        </a:xfrm>
        <a:prstGeom prst="rect">
          <a:avLst/>
        </a:prstGeom>
      </xdr:spPr>
    </xdr:pic>
    <xdr:clientData/>
  </xdr:twoCellAnchor>
  <xdr:oneCellAnchor>
    <xdr:from>
      <xdr:col>0</xdr:col>
      <xdr:colOff>123825</xdr:colOff>
      <xdr:row>115</xdr:row>
      <xdr:rowOff>152399</xdr:rowOff>
    </xdr:from>
    <xdr:ext cx="4724400" cy="8324851"/>
    <xdr:sp macro="" textlink="">
      <xdr:nvSpPr>
        <xdr:cNvPr id="8" name="TextBox 7">
          <a:extLst>
            <a:ext uri="{FF2B5EF4-FFF2-40B4-BE49-F238E27FC236}">
              <a16:creationId xmlns:a16="http://schemas.microsoft.com/office/drawing/2014/main" id="{EEF9C287-054E-8A07-4A1C-2EF1DA27EC42}"/>
            </a:ext>
          </a:extLst>
        </xdr:cNvPr>
        <xdr:cNvSpPr txBox="1"/>
      </xdr:nvSpPr>
      <xdr:spPr>
        <a:xfrm>
          <a:off x="123825" y="19250024"/>
          <a:ext cx="4724400" cy="8324851"/>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Q4. Suppose there are some additional restrictions on the capacity expanding investment.</a:t>
          </a:r>
          <a:r>
            <a:rPr lang="en-US" b="1"/>
            <a:t> </a:t>
          </a:r>
          <a:r>
            <a:rPr lang="en-US" sz="1100" b="1" i="0" u="none" strike="noStrike">
              <a:solidFill>
                <a:schemeClr val="tx1"/>
              </a:solidFill>
              <a:effectLst/>
              <a:latin typeface="+mn-lt"/>
              <a:ea typeface="+mn-ea"/>
              <a:cs typeface="+mn-cs"/>
            </a:rPr>
            <a:t>Shelby plans to borrow at most $1500 from the bank at annual rate of 12% for one month, to implement any possible capacity expanding.</a:t>
          </a:r>
          <a:r>
            <a:rPr lang="en-US" b="1"/>
            <a:t> </a:t>
          </a:r>
          <a:r>
            <a:rPr lang="en-US" sz="1100" b="1" i="0" u="none" strike="noStrike">
              <a:solidFill>
                <a:schemeClr val="tx1"/>
              </a:solidFill>
              <a:effectLst/>
              <a:latin typeface="+mn-lt"/>
              <a:ea typeface="+mn-ea"/>
              <a:cs typeface="+mn-cs"/>
            </a:rPr>
            <a:t>It costs $150 to increase every one hour of capacity in forming department, and $100 for increasing every one hour of stamping capacity.</a:t>
          </a:r>
          <a:r>
            <a:rPr lang="en-US" b="1"/>
            <a:t> </a:t>
          </a:r>
          <a:r>
            <a:rPr lang="en-US" sz="1100" b="1" i="0" u="none" strike="noStrike">
              <a:solidFill>
                <a:schemeClr val="tx1"/>
              </a:solidFill>
              <a:effectLst/>
              <a:latin typeface="+mn-lt"/>
              <a:ea typeface="+mn-ea"/>
              <a:cs typeface="+mn-cs"/>
            </a:rPr>
            <a:t>In assembly department, the capacity for Model S and Model LX can be easily converted, without any cost, between each other for any amount smaller than 20 units. But it costs $300 for any conversion beyond the first 20 units and for any unit of new capacity expanding.</a:t>
          </a:r>
          <a:r>
            <a:rPr lang="en-US" b="1"/>
            <a:t> </a:t>
          </a:r>
          <a:r>
            <a:rPr lang="en-US" sz="1100" b="1" i="0" u="none" strike="noStrike">
              <a:solidFill>
                <a:schemeClr val="tx1"/>
              </a:solidFill>
              <a:effectLst/>
              <a:latin typeface="+mn-lt"/>
              <a:ea typeface="+mn-ea"/>
              <a:cs typeface="+mn-cs"/>
            </a:rPr>
            <a:t>              Please answer the following questions.</a:t>
          </a:r>
          <a:r>
            <a:rPr lang="en-US" b="1"/>
            <a:t> </a:t>
          </a:r>
          <a:r>
            <a:rPr lang="en-US" sz="1100" b="1" i="0" u="none" strike="noStrike">
              <a:solidFill>
                <a:schemeClr val="tx1"/>
              </a:solidFill>
              <a:effectLst/>
              <a:latin typeface="+mn-lt"/>
              <a:ea typeface="+mn-ea"/>
              <a:cs typeface="+mn-cs"/>
            </a:rPr>
            <a:t>a. If Shelby can only change one department’s capacity, which department should be selected? And why?</a:t>
          </a:r>
          <a:r>
            <a:rPr lang="en-US" b="1"/>
            <a:t> </a:t>
          </a:r>
          <a:r>
            <a:rPr lang="en-US" sz="1100" b="1" i="0" u="none" strike="noStrike">
              <a:solidFill>
                <a:schemeClr val="tx1"/>
              </a:solidFill>
              <a:effectLst/>
              <a:latin typeface="+mn-lt"/>
              <a:ea typeface="+mn-ea"/>
              <a:cs typeface="+mn-cs"/>
            </a:rPr>
            <a:t>b. If Shelby can change multiple departments’ capacity, could you propose a best investment plan? What is it?</a:t>
          </a:r>
          <a:r>
            <a:rPr lang="en-US" b="1"/>
            <a:t> </a:t>
          </a:r>
        </a:p>
        <a:p>
          <a:endParaRPr lang="en-US" sz="1100" b="1"/>
        </a:p>
        <a:p>
          <a:r>
            <a:rPr lang="en-US" sz="1100" b="1"/>
            <a:t>Answer for Question</a:t>
          </a:r>
          <a:r>
            <a:rPr lang="en-US" sz="1100" b="1" baseline="0"/>
            <a:t> 4</a:t>
          </a:r>
          <a:r>
            <a:rPr lang="en-US" sz="1100" b="1"/>
            <a:t>a: </a:t>
          </a:r>
          <a:r>
            <a:rPr lang="en-US" sz="1100" b="0"/>
            <a:t>If Shelby can only change one department's</a:t>
          </a:r>
          <a:r>
            <a:rPr lang="en-US" sz="1100" b="0" baseline="0"/>
            <a:t> capacity, we will increase the capacity for the Forming Department as it shows that Even though there is a $150 of cost to increase every one hour of capacity in forming department. However, based on sensitivity analysis report, it suggests that the shadow price is $490, which means that by increasing one hour of forming department would increase the total profit by the increase of $490/unit. The profit increase in generally outweigh the cost incurred. Since the loan we could get per month is $1500, so, it comes up that we could increase the forming hours by 10 units ($1500 divided by $150).  Therefore, the forming capacity hour would increase from 800 to 810 hours.  </a:t>
          </a:r>
          <a:r>
            <a:rPr lang="en-US" sz="1100" b="0" baseline="0">
              <a:solidFill>
                <a:schemeClr val="tx1"/>
              </a:solidFill>
              <a:effectLst/>
              <a:latin typeface="+mn-lt"/>
              <a:ea typeface="+mn-ea"/>
              <a:cs typeface="+mn-cs"/>
            </a:rPr>
            <a:t>**see Model 1 screenshot** </a:t>
          </a:r>
          <a:r>
            <a:rPr lang="en-US" sz="1100" b="0" baseline="0"/>
            <a:t>The total profit has increased to $273,150.</a:t>
          </a:r>
        </a:p>
        <a:p>
          <a:endParaRPr lang="en-US" sz="1100" b="1" baseline="0">
            <a:solidFill>
              <a:schemeClr val="tx1"/>
            </a:solidFill>
            <a:effectLst/>
            <a:latin typeface="+mn-lt"/>
            <a:ea typeface="+mn-ea"/>
            <a:cs typeface="+mn-cs"/>
          </a:endParaRPr>
        </a:p>
        <a:p>
          <a:r>
            <a:rPr lang="en-US" sz="1100" b="1" baseline="0">
              <a:solidFill>
                <a:schemeClr val="tx1"/>
              </a:solidFill>
              <a:effectLst/>
              <a:latin typeface="+mn-lt"/>
              <a:ea typeface="+mn-ea"/>
              <a:cs typeface="+mn-cs"/>
            </a:rPr>
            <a:t>Answer for Question 4b: </a:t>
          </a:r>
        </a:p>
        <a:p>
          <a:endParaRPr lang="en-US" sz="1100" b="1" baseline="0">
            <a:solidFill>
              <a:schemeClr val="tx1"/>
            </a:solidFill>
            <a:effectLst/>
            <a:latin typeface="+mn-lt"/>
            <a:ea typeface="+mn-ea"/>
            <a:cs typeface="+mn-cs"/>
          </a:endParaRPr>
        </a:p>
        <a:p>
          <a:r>
            <a:rPr lang="en-US" sz="1100" b="0" baseline="0">
              <a:solidFill>
                <a:schemeClr val="tx1"/>
              </a:solidFill>
              <a:effectLst/>
              <a:latin typeface="+mn-lt"/>
              <a:ea typeface="+mn-ea"/>
              <a:cs typeface="+mn-cs"/>
            </a:rPr>
            <a:t>we could increase the capacity for the stamping and assembly respectively to see the impact for comparson with model 1 mentioned above.</a:t>
          </a:r>
        </a:p>
        <a:p>
          <a:endParaRPr lang="en-US" sz="1100" b="0" baseline="0">
            <a:solidFill>
              <a:schemeClr val="tx1"/>
            </a:solidFill>
            <a:effectLst/>
            <a:latin typeface="+mn-lt"/>
            <a:ea typeface="+mn-ea"/>
            <a:cs typeface="+mn-cs"/>
          </a:endParaRPr>
        </a:p>
        <a:p>
          <a:r>
            <a:rPr lang="en-US" sz="1100" b="0" baseline="0">
              <a:solidFill>
                <a:schemeClr val="tx1"/>
              </a:solidFill>
              <a:effectLst/>
              <a:latin typeface="+mn-lt"/>
              <a:ea typeface="+mn-ea"/>
              <a:cs typeface="+mn-cs"/>
            </a:rPr>
            <a:t>With the $1,500, we can increase the stamping hour capacity by 15 hour units ($1,500/$100)   **see Model 2 screenshot** Total Profit = $268,250</a:t>
          </a:r>
        </a:p>
        <a:p>
          <a:endParaRPr lang="en-US"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mn-lt"/>
              <a:ea typeface="+mn-ea"/>
              <a:cs typeface="+mn-cs"/>
            </a:rPr>
            <a:t>With the $1,500, we can increase the Model S assembly, it could increase the capacity by 25 units, (first 20 units conversion with no cost, units beyond the first 20 is $300/unit. )   **see Model 3 screenshot**   Total Profit =$271,687.50</a:t>
          </a:r>
          <a:endParaRPr lang="en-US">
            <a:effectLst/>
          </a:endParaRPr>
        </a:p>
        <a:p>
          <a:endParaRPr lang="en-US" sz="1100" b="0" baseline="0">
            <a:solidFill>
              <a:schemeClr val="tx1"/>
            </a:solidFill>
            <a:effectLst/>
            <a:latin typeface="+mn-lt"/>
            <a:ea typeface="+mn-ea"/>
            <a:cs typeface="+mn-cs"/>
          </a:endParaRPr>
        </a:p>
        <a:p>
          <a:r>
            <a:rPr lang="en-US" sz="1100" b="0" u="sng" baseline="0">
              <a:solidFill>
                <a:schemeClr val="tx1"/>
              </a:solidFill>
              <a:effectLst/>
              <a:latin typeface="+mn-lt"/>
              <a:ea typeface="+mn-ea"/>
              <a:cs typeface="+mn-cs"/>
            </a:rPr>
            <a:t>Therefore, it concludes that the model 1 in which investing to the capacity to the Forming Hour has given the highest total profit among all the models.</a:t>
          </a:r>
        </a:p>
        <a:p>
          <a:endParaRPr lang="en-US" sz="1100" b="1" baseline="0">
            <a:solidFill>
              <a:schemeClr val="tx1"/>
            </a:solidFill>
            <a:effectLst/>
            <a:latin typeface="+mn-lt"/>
            <a:ea typeface="+mn-ea"/>
            <a:cs typeface="+mn-cs"/>
          </a:endParaRPr>
        </a:p>
        <a:p>
          <a:endParaRPr lang="en-US" sz="1100" b="1" baseline="0">
            <a:solidFill>
              <a:schemeClr val="tx1"/>
            </a:solidFill>
            <a:effectLst/>
            <a:latin typeface="+mn-lt"/>
            <a:ea typeface="+mn-ea"/>
            <a:cs typeface="+mn-cs"/>
          </a:endParaRPr>
        </a:p>
        <a:p>
          <a:endParaRPr lang="en-US" sz="1100" b="0" baseline="0"/>
        </a:p>
        <a:p>
          <a:endParaRPr lang="en-US" sz="1100" b="0" baseline="0"/>
        </a:p>
        <a:p>
          <a:endParaRPr lang="en-US" sz="1100" b="0" baseline="0"/>
        </a:p>
        <a:p>
          <a:endParaRPr lang="en-US" sz="1100" b="0"/>
        </a:p>
      </xdr:txBody>
    </xdr:sp>
    <xdr:clientData/>
  </xdr:oneCellAnchor>
  <xdr:twoCellAnchor editAs="oneCell">
    <xdr:from>
      <xdr:col>4</xdr:col>
      <xdr:colOff>0</xdr:colOff>
      <xdr:row>144</xdr:row>
      <xdr:rowOff>19050</xdr:rowOff>
    </xdr:from>
    <xdr:to>
      <xdr:col>8</xdr:col>
      <xdr:colOff>719075</xdr:colOff>
      <xdr:row>166</xdr:row>
      <xdr:rowOff>76753</xdr:rowOff>
    </xdr:to>
    <xdr:pic>
      <xdr:nvPicPr>
        <xdr:cNvPr id="10" name="Picture 9">
          <a:extLst>
            <a:ext uri="{FF2B5EF4-FFF2-40B4-BE49-F238E27FC236}">
              <a16:creationId xmlns:a16="http://schemas.microsoft.com/office/drawing/2014/main" id="{33C18FDD-92D3-0B1C-068E-05EFF677753B}"/>
            </a:ext>
          </a:extLst>
        </xdr:cNvPr>
        <xdr:cNvPicPr>
          <a:picLocks noChangeAspect="1"/>
        </xdr:cNvPicPr>
      </xdr:nvPicPr>
      <xdr:blipFill>
        <a:blip xmlns:r="http://schemas.openxmlformats.org/officeDocument/2006/relationships" r:embed="rId2"/>
        <a:stretch>
          <a:fillRect/>
        </a:stretch>
      </xdr:blipFill>
      <xdr:spPr>
        <a:xfrm>
          <a:off x="5391150" y="23841075"/>
          <a:ext cx="4986275" cy="3620053"/>
        </a:xfrm>
        <a:prstGeom prst="rect">
          <a:avLst/>
        </a:prstGeom>
      </xdr:spPr>
    </xdr:pic>
    <xdr:clientData/>
  </xdr:twoCellAnchor>
  <xdr:twoCellAnchor editAs="oneCell">
    <xdr:from>
      <xdr:col>4</xdr:col>
      <xdr:colOff>0</xdr:colOff>
      <xdr:row>117</xdr:row>
      <xdr:rowOff>85725</xdr:rowOff>
    </xdr:from>
    <xdr:to>
      <xdr:col>9</xdr:col>
      <xdr:colOff>62207</xdr:colOff>
      <xdr:row>141</xdr:row>
      <xdr:rowOff>124411</xdr:rowOff>
    </xdr:to>
    <xdr:pic>
      <xdr:nvPicPr>
        <xdr:cNvPr id="11" name="Picture 10">
          <a:extLst>
            <a:ext uri="{FF2B5EF4-FFF2-40B4-BE49-F238E27FC236}">
              <a16:creationId xmlns:a16="http://schemas.microsoft.com/office/drawing/2014/main" id="{91516A40-C7FE-AABB-AC54-07DEB22FDE8E}"/>
            </a:ext>
          </a:extLst>
        </xdr:cNvPr>
        <xdr:cNvPicPr>
          <a:picLocks noChangeAspect="1"/>
        </xdr:cNvPicPr>
      </xdr:nvPicPr>
      <xdr:blipFill>
        <a:blip xmlns:r="http://schemas.openxmlformats.org/officeDocument/2006/relationships" r:embed="rId3"/>
        <a:stretch>
          <a:fillRect/>
        </a:stretch>
      </xdr:blipFill>
      <xdr:spPr>
        <a:xfrm>
          <a:off x="5391150" y="19535775"/>
          <a:ext cx="5081882" cy="3924886"/>
        </a:xfrm>
        <a:prstGeom prst="rect">
          <a:avLst/>
        </a:prstGeom>
      </xdr:spPr>
    </xdr:pic>
    <xdr:clientData/>
  </xdr:twoCellAnchor>
  <xdr:twoCellAnchor editAs="oneCell">
    <xdr:from>
      <xdr:col>4</xdr:col>
      <xdr:colOff>0</xdr:colOff>
      <xdr:row>170</xdr:row>
      <xdr:rowOff>38099</xdr:rowOff>
    </xdr:from>
    <xdr:to>
      <xdr:col>9</xdr:col>
      <xdr:colOff>123952</xdr:colOff>
      <xdr:row>194</xdr:row>
      <xdr:rowOff>564</xdr:rowOff>
    </xdr:to>
    <xdr:pic>
      <xdr:nvPicPr>
        <xdr:cNvPr id="13" name="Picture 12">
          <a:extLst>
            <a:ext uri="{FF2B5EF4-FFF2-40B4-BE49-F238E27FC236}">
              <a16:creationId xmlns:a16="http://schemas.microsoft.com/office/drawing/2014/main" id="{085FB36E-4433-78C8-92F4-681EFD628B6E}"/>
            </a:ext>
          </a:extLst>
        </xdr:cNvPr>
        <xdr:cNvPicPr>
          <a:picLocks noChangeAspect="1"/>
        </xdr:cNvPicPr>
      </xdr:nvPicPr>
      <xdr:blipFill>
        <a:blip xmlns:r="http://schemas.openxmlformats.org/officeDocument/2006/relationships" r:embed="rId4"/>
        <a:stretch>
          <a:fillRect/>
        </a:stretch>
      </xdr:blipFill>
      <xdr:spPr>
        <a:xfrm>
          <a:off x="5391150" y="28070174"/>
          <a:ext cx="5143627" cy="38486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9525</xdr:rowOff>
    </xdr:from>
    <xdr:to>
      <xdr:col>8</xdr:col>
      <xdr:colOff>543681</xdr:colOff>
      <xdr:row>28</xdr:row>
      <xdr:rowOff>48195</xdr:rowOff>
    </xdr:to>
    <xdr:pic>
      <xdr:nvPicPr>
        <xdr:cNvPr id="2" name="Picture 1">
          <a:extLst>
            <a:ext uri="{FF2B5EF4-FFF2-40B4-BE49-F238E27FC236}">
              <a16:creationId xmlns:a16="http://schemas.microsoft.com/office/drawing/2014/main" id="{23BB340A-1FCC-95ED-8D10-28D14C27F6B2}"/>
            </a:ext>
          </a:extLst>
        </xdr:cNvPr>
        <xdr:cNvPicPr>
          <a:picLocks noChangeAspect="1"/>
        </xdr:cNvPicPr>
      </xdr:nvPicPr>
      <xdr:blipFill>
        <a:blip xmlns:r="http://schemas.openxmlformats.org/officeDocument/2006/relationships" r:embed="rId1"/>
        <a:stretch>
          <a:fillRect/>
        </a:stretch>
      </xdr:blipFill>
      <xdr:spPr>
        <a:xfrm>
          <a:off x="0" y="495300"/>
          <a:ext cx="5420481" cy="40867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8</xdr:col>
      <xdr:colOff>572260</xdr:colOff>
      <xdr:row>28</xdr:row>
      <xdr:rowOff>19618</xdr:rowOff>
    </xdr:to>
    <xdr:pic>
      <xdr:nvPicPr>
        <xdr:cNvPr id="2" name="Picture 1">
          <a:extLst>
            <a:ext uri="{FF2B5EF4-FFF2-40B4-BE49-F238E27FC236}">
              <a16:creationId xmlns:a16="http://schemas.microsoft.com/office/drawing/2014/main" id="{1225220B-B416-E2F1-9434-42A56201A77C}"/>
            </a:ext>
          </a:extLst>
        </xdr:cNvPr>
        <xdr:cNvPicPr>
          <a:picLocks noChangeAspect="1"/>
        </xdr:cNvPicPr>
      </xdr:nvPicPr>
      <xdr:blipFill>
        <a:blip xmlns:r="http://schemas.openxmlformats.org/officeDocument/2006/relationships" r:embed="rId1"/>
        <a:stretch>
          <a:fillRect/>
        </a:stretch>
      </xdr:blipFill>
      <xdr:spPr>
        <a:xfrm>
          <a:off x="0" y="485775"/>
          <a:ext cx="5449060" cy="40677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69"/>
  <sheetViews>
    <sheetView tabSelected="1" workbookViewId="0">
      <selection activeCell="C68" sqref="C68"/>
    </sheetView>
  </sheetViews>
  <sheetFormatPr defaultRowHeight="12.75" x14ac:dyDescent="0.2"/>
  <cols>
    <col min="1" max="1" width="34.5703125" customWidth="1"/>
    <col min="2" max="2" width="17.28515625" customWidth="1"/>
    <col min="3" max="3" width="12.7109375" bestFit="1" customWidth="1"/>
    <col min="4" max="4" width="16.28515625" customWidth="1"/>
    <col min="6" max="6" width="24" customWidth="1"/>
    <col min="7" max="7" width="17.140625" customWidth="1"/>
    <col min="8" max="8" width="13.7109375" customWidth="1"/>
    <col min="9" max="9" width="11.28515625" customWidth="1"/>
    <col min="10" max="10" width="12" customWidth="1"/>
  </cols>
  <sheetData>
    <row r="1" spans="1:10" x14ac:dyDescent="0.2">
      <c r="A1" s="12" t="s">
        <v>0</v>
      </c>
    </row>
    <row r="3" spans="1:10" x14ac:dyDescent="0.2">
      <c r="A3" s="17" t="s">
        <v>1</v>
      </c>
      <c r="F3" s="17" t="s">
        <v>25</v>
      </c>
      <c r="H3" s="6"/>
      <c r="I3" s="6"/>
    </row>
    <row r="4" spans="1:10" x14ac:dyDescent="0.2">
      <c r="B4" s="2" t="s">
        <v>2</v>
      </c>
      <c r="C4" s="2" t="s">
        <v>3</v>
      </c>
      <c r="D4" s="5" t="s">
        <v>19</v>
      </c>
      <c r="G4" s="10" t="s">
        <v>22</v>
      </c>
      <c r="H4" s="10" t="s">
        <v>23</v>
      </c>
      <c r="I4" s="10" t="s">
        <v>24</v>
      </c>
      <c r="J4" s="4"/>
    </row>
    <row r="5" spans="1:10" x14ac:dyDescent="0.2">
      <c r="A5" t="s">
        <v>4</v>
      </c>
      <c r="B5" s="25">
        <v>0.3</v>
      </c>
      <c r="C5" s="25">
        <v>0.3</v>
      </c>
      <c r="D5" s="25">
        <v>800</v>
      </c>
      <c r="F5" t="s">
        <v>4</v>
      </c>
      <c r="G5" s="26">
        <v>125000</v>
      </c>
      <c r="H5" s="26">
        <v>80</v>
      </c>
      <c r="I5" s="26">
        <v>90</v>
      </c>
    </row>
    <row r="6" spans="1:10" x14ac:dyDescent="0.2">
      <c r="A6" t="s">
        <v>6</v>
      </c>
      <c r="B6" s="25">
        <v>0.25</v>
      </c>
      <c r="C6" s="25">
        <v>0.5</v>
      </c>
      <c r="D6" s="25">
        <v>800</v>
      </c>
      <c r="F6" t="s">
        <v>6</v>
      </c>
      <c r="G6" s="26">
        <v>95000</v>
      </c>
      <c r="H6" s="26">
        <v>120</v>
      </c>
      <c r="I6" s="26">
        <v>170</v>
      </c>
    </row>
    <row r="7" spans="1:10" x14ac:dyDescent="0.2">
      <c r="F7" t="s">
        <v>17</v>
      </c>
      <c r="G7" s="26">
        <v>80000</v>
      </c>
      <c r="H7" s="26">
        <v>165</v>
      </c>
      <c r="I7" s="26">
        <v>0</v>
      </c>
      <c r="J7" s="7"/>
    </row>
    <row r="8" spans="1:10" x14ac:dyDescent="0.2">
      <c r="B8" s="2" t="s">
        <v>2</v>
      </c>
      <c r="C8" s="2" t="s">
        <v>3</v>
      </c>
      <c r="D8" s="2"/>
      <c r="F8" t="s">
        <v>18</v>
      </c>
      <c r="G8" s="26">
        <v>85000</v>
      </c>
      <c r="H8" s="26">
        <v>0</v>
      </c>
      <c r="I8" s="26">
        <v>185</v>
      </c>
      <c r="J8" s="7"/>
    </row>
    <row r="9" spans="1:10" x14ac:dyDescent="0.2">
      <c r="A9" s="1" t="s">
        <v>20</v>
      </c>
      <c r="B9" s="28">
        <v>400</v>
      </c>
      <c r="C9" s="28">
        <v>1400</v>
      </c>
      <c r="D9" s="3"/>
      <c r="J9" s="7"/>
    </row>
    <row r="10" spans="1:10" x14ac:dyDescent="0.2">
      <c r="A10" s="1"/>
      <c r="B10" s="3"/>
      <c r="C10" s="3"/>
      <c r="D10" s="3"/>
      <c r="F10" s="17" t="s">
        <v>31</v>
      </c>
    </row>
    <row r="11" spans="1:10" x14ac:dyDescent="0.2">
      <c r="A11" s="17" t="s">
        <v>12</v>
      </c>
      <c r="G11" s="5" t="s">
        <v>2</v>
      </c>
      <c r="H11" s="5" t="s">
        <v>3</v>
      </c>
    </row>
    <row r="12" spans="1:10" x14ac:dyDescent="0.2">
      <c r="B12" s="2" t="s">
        <v>2</v>
      </c>
      <c r="C12" s="2" t="s">
        <v>3</v>
      </c>
      <c r="D12" s="2" t="s">
        <v>13</v>
      </c>
      <c r="F12" t="s">
        <v>5</v>
      </c>
      <c r="G12" s="26">
        <v>1000</v>
      </c>
      <c r="H12" s="26">
        <v>1200</v>
      </c>
      <c r="J12" s="7"/>
    </row>
    <row r="13" spans="1:10" x14ac:dyDescent="0.2">
      <c r="A13" t="s">
        <v>4</v>
      </c>
      <c r="B13" s="8">
        <f>B$9*B5</f>
        <v>120</v>
      </c>
      <c r="C13" s="8">
        <f>C$9*C5</f>
        <v>420</v>
      </c>
      <c r="D13" s="8">
        <f>SUM(B13:C13)</f>
        <v>540</v>
      </c>
      <c r="F13" t="s">
        <v>7</v>
      </c>
      <c r="G13" s="7"/>
      <c r="J13" s="7"/>
    </row>
    <row r="14" spans="1:10" x14ac:dyDescent="0.2">
      <c r="A14" t="s">
        <v>6</v>
      </c>
      <c r="B14" s="8">
        <f>B$9*B6</f>
        <v>100</v>
      </c>
      <c r="C14" s="8">
        <f>C$9*C6</f>
        <v>700</v>
      </c>
      <c r="D14" s="8">
        <f>SUM(B14:C14)</f>
        <v>800</v>
      </c>
      <c r="F14" t="s">
        <v>8</v>
      </c>
      <c r="G14" s="27">
        <v>35</v>
      </c>
      <c r="H14" s="27">
        <v>35</v>
      </c>
      <c r="J14" s="7"/>
    </row>
    <row r="15" spans="1:10" x14ac:dyDescent="0.2">
      <c r="B15" s="8"/>
      <c r="C15" s="8"/>
      <c r="D15" s="8"/>
      <c r="F15" t="s">
        <v>9</v>
      </c>
      <c r="G15" s="27">
        <v>60</v>
      </c>
      <c r="H15" s="27">
        <v>90</v>
      </c>
      <c r="I15" s="7"/>
    </row>
    <row r="16" spans="1:10" x14ac:dyDescent="0.2">
      <c r="A16" s="16" t="s">
        <v>16</v>
      </c>
      <c r="F16" t="s">
        <v>10</v>
      </c>
      <c r="G16" s="27">
        <v>80</v>
      </c>
      <c r="H16" s="27">
        <v>85</v>
      </c>
    </row>
    <row r="17" spans="1:10" x14ac:dyDescent="0.2">
      <c r="B17" s="2" t="s">
        <v>2</v>
      </c>
      <c r="C17" s="2" t="s">
        <v>3</v>
      </c>
      <c r="F17" t="s">
        <v>11</v>
      </c>
      <c r="G17" s="7">
        <f>SUM(G14:G16)</f>
        <v>175</v>
      </c>
      <c r="H17" s="7">
        <f>SUM(H14:H16)</f>
        <v>210</v>
      </c>
    </row>
    <row r="18" spans="1:10" ht="12.75" customHeight="1" x14ac:dyDescent="0.2">
      <c r="A18" t="s">
        <v>4</v>
      </c>
      <c r="B18" s="9">
        <f>B13/$D13</f>
        <v>0.22222222222222221</v>
      </c>
      <c r="C18" s="9">
        <f>C13/$D13</f>
        <v>0.77777777777777779</v>
      </c>
      <c r="F18" t="s">
        <v>21</v>
      </c>
      <c r="G18" s="7"/>
    </row>
    <row r="19" spans="1:10" ht="12.75" customHeight="1" x14ac:dyDescent="0.2">
      <c r="A19" t="s">
        <v>6</v>
      </c>
      <c r="B19" s="9">
        <f>B14/$D14</f>
        <v>0.125</v>
      </c>
      <c r="C19" s="9">
        <f>C14/$D14</f>
        <v>0.875</v>
      </c>
      <c r="E19" s="8"/>
      <c r="F19" t="s">
        <v>8</v>
      </c>
      <c r="G19" s="11">
        <f>H5+$B18*G5/$B$9</f>
        <v>149.44444444444446</v>
      </c>
      <c r="H19" s="11">
        <f>I5+$C18*G5/$C$9</f>
        <v>159.44444444444446</v>
      </c>
      <c r="I19" s="7"/>
    </row>
    <row r="20" spans="1:10" x14ac:dyDescent="0.2">
      <c r="F20" t="s">
        <v>9</v>
      </c>
      <c r="G20" s="11">
        <f>H6+$B19*G6/$B$9</f>
        <v>149.6875</v>
      </c>
      <c r="H20" s="11">
        <f>I6+$C19*G6/$C$9</f>
        <v>229.375</v>
      </c>
    </row>
    <row r="21" spans="1:10" x14ac:dyDescent="0.2">
      <c r="A21" s="1" t="s">
        <v>27</v>
      </c>
      <c r="B21" s="29">
        <v>1800</v>
      </c>
      <c r="C21" s="29">
        <v>2100</v>
      </c>
      <c r="F21" t="s">
        <v>10</v>
      </c>
      <c r="G21" s="11">
        <f>H7+G7/B9</f>
        <v>365</v>
      </c>
      <c r="H21" s="11">
        <f>I8+G8/C9</f>
        <v>245.71428571428572</v>
      </c>
    </row>
    <row r="22" spans="1:10" x14ac:dyDescent="0.2">
      <c r="F22" t="s">
        <v>14</v>
      </c>
      <c r="G22" s="7">
        <f>SUM(G19:G21)</f>
        <v>664.13194444444446</v>
      </c>
      <c r="H22" s="7">
        <f>SUM(H19:H21)</f>
        <v>634.53373015873012</v>
      </c>
    </row>
    <row r="23" spans="1:10" x14ac:dyDescent="0.2">
      <c r="A23" s="1" t="s">
        <v>26</v>
      </c>
      <c r="B23" s="28">
        <v>1925</v>
      </c>
      <c r="C23" s="28">
        <v>1400</v>
      </c>
      <c r="F23" t="s">
        <v>15</v>
      </c>
      <c r="G23" s="7">
        <f>SUM(G12,G17,G22)</f>
        <v>1839.1319444444443</v>
      </c>
      <c r="H23" s="7">
        <f>SUM(H12,H17,H22)</f>
        <v>2044.5337301587301</v>
      </c>
    </row>
    <row r="24" spans="1:10" x14ac:dyDescent="0.2">
      <c r="I24" s="7"/>
      <c r="J24" s="7"/>
    </row>
    <row r="25" spans="1:10" x14ac:dyDescent="0.2">
      <c r="G25" s="7"/>
      <c r="H25" s="7"/>
    </row>
    <row r="26" spans="1:10" x14ac:dyDescent="0.2">
      <c r="A26" s="12"/>
    </row>
    <row r="28" spans="1:10" x14ac:dyDescent="0.2">
      <c r="A28" s="12" t="s">
        <v>32</v>
      </c>
    </row>
    <row r="29" spans="1:10" x14ac:dyDescent="0.2">
      <c r="A29" s="15" t="s">
        <v>38</v>
      </c>
    </row>
    <row r="30" spans="1:10" x14ac:dyDescent="0.2">
      <c r="B30" s="15" t="s">
        <v>2</v>
      </c>
      <c r="C30" s="15" t="s">
        <v>3</v>
      </c>
      <c r="D30" s="15" t="s">
        <v>19</v>
      </c>
    </row>
    <row r="31" spans="1:10" x14ac:dyDescent="0.2">
      <c r="A31" s="15" t="s">
        <v>34</v>
      </c>
      <c r="B31" s="19">
        <f>$B$5</f>
        <v>0.3</v>
      </c>
      <c r="C31" s="20">
        <f>$C$5</f>
        <v>0.3</v>
      </c>
      <c r="D31" s="18">
        <f>$D$5</f>
        <v>800</v>
      </c>
    </row>
    <row r="32" spans="1:10" x14ac:dyDescent="0.2">
      <c r="A32" s="15" t="s">
        <v>35</v>
      </c>
      <c r="B32" s="21">
        <f>$B$6</f>
        <v>0.25</v>
      </c>
      <c r="C32" s="22">
        <f>$C$6</f>
        <v>0.5</v>
      </c>
      <c r="D32" s="18">
        <f>$D$6</f>
        <v>800</v>
      </c>
    </row>
    <row r="33" spans="1:3" x14ac:dyDescent="0.2">
      <c r="A33" s="15" t="s">
        <v>36</v>
      </c>
      <c r="B33" s="35">
        <v>1900</v>
      </c>
      <c r="C33" s="35">
        <f>$C$23</f>
        <v>1400</v>
      </c>
    </row>
    <row r="35" spans="1:3" x14ac:dyDescent="0.2">
      <c r="A35" s="15" t="s">
        <v>37</v>
      </c>
    </row>
    <row r="36" spans="1:3" x14ac:dyDescent="0.2">
      <c r="A36" s="15" t="s">
        <v>33</v>
      </c>
      <c r="B36" s="23">
        <f>SUM(G5:G8)</f>
        <v>385000</v>
      </c>
    </row>
    <row r="37" spans="1:3" x14ac:dyDescent="0.2">
      <c r="A37" s="15"/>
      <c r="B37" s="15" t="s">
        <v>2</v>
      </c>
      <c r="C37" s="15" t="s">
        <v>3</v>
      </c>
    </row>
    <row r="38" spans="1:3" x14ac:dyDescent="0.2">
      <c r="A38" s="15" t="s">
        <v>43</v>
      </c>
      <c r="B38" s="23">
        <f>SUM($H$5:$H$8)</f>
        <v>365</v>
      </c>
      <c r="C38" s="23">
        <f>SUM($I$5:$I$8)</f>
        <v>445</v>
      </c>
    </row>
    <row r="39" spans="1:3" x14ac:dyDescent="0.2">
      <c r="A39" s="15" t="s">
        <v>40</v>
      </c>
      <c r="B39" s="23">
        <f>$G$12</f>
        <v>1000</v>
      </c>
      <c r="C39" s="36">
        <f>$H$12</f>
        <v>1200</v>
      </c>
    </row>
    <row r="40" spans="1:3" x14ac:dyDescent="0.2">
      <c r="A40" s="15" t="s">
        <v>41</v>
      </c>
      <c r="B40" s="24">
        <f>$G$17</f>
        <v>175</v>
      </c>
      <c r="C40" s="24">
        <f>$H$17</f>
        <v>210</v>
      </c>
    </row>
    <row r="41" spans="1:3" x14ac:dyDescent="0.2">
      <c r="A41" s="15" t="s">
        <v>44</v>
      </c>
      <c r="B41" s="23">
        <f>SUM(B38:B40)</f>
        <v>1540</v>
      </c>
      <c r="C41" s="23">
        <f>SUM(C38:C40)</f>
        <v>1855</v>
      </c>
    </row>
    <row r="42" spans="1:3" x14ac:dyDescent="0.2">
      <c r="A42" s="15"/>
      <c r="B42" s="14"/>
      <c r="C42" s="14"/>
    </row>
    <row r="43" spans="1:3" x14ac:dyDescent="0.2">
      <c r="A43" s="15" t="s">
        <v>39</v>
      </c>
      <c r="B43" s="23">
        <f>$B$21</f>
        <v>1800</v>
      </c>
      <c r="C43" s="23">
        <f>$C$21</f>
        <v>2100</v>
      </c>
    </row>
    <row r="44" spans="1:3" x14ac:dyDescent="0.2">
      <c r="A44" s="15"/>
      <c r="B44" s="23"/>
      <c r="C44" s="23"/>
    </row>
    <row r="46" spans="1:3" x14ac:dyDescent="0.2">
      <c r="A46" s="12" t="s">
        <v>42</v>
      </c>
    </row>
    <row r="48" spans="1:3" x14ac:dyDescent="0.2">
      <c r="A48" s="12" t="s">
        <v>45</v>
      </c>
    </row>
    <row r="49" spans="1:4" x14ac:dyDescent="0.2">
      <c r="A49" s="15"/>
      <c r="B49" s="2" t="s">
        <v>2</v>
      </c>
      <c r="C49" s="2" t="s">
        <v>3</v>
      </c>
    </row>
    <row r="50" spans="1:4" x14ac:dyDescent="0.2">
      <c r="A50" s="15" t="s">
        <v>46</v>
      </c>
      <c r="B50" s="37">
        <v>1900</v>
      </c>
      <c r="C50" s="37">
        <v>650</v>
      </c>
    </row>
    <row r="52" spans="1:4" x14ac:dyDescent="0.2">
      <c r="A52" s="12" t="s">
        <v>47</v>
      </c>
    </row>
    <row r="53" spans="1:4" x14ac:dyDescent="0.2">
      <c r="A53" s="15" t="s">
        <v>52</v>
      </c>
    </row>
    <row r="54" spans="1:4" ht="31.5" x14ac:dyDescent="0.25">
      <c r="B54" s="38" t="s">
        <v>93</v>
      </c>
      <c r="C54" s="39" t="s">
        <v>68</v>
      </c>
      <c r="D54" s="38" t="s">
        <v>94</v>
      </c>
    </row>
    <row r="55" spans="1:4" x14ac:dyDescent="0.2">
      <c r="A55" s="15" t="s">
        <v>17</v>
      </c>
      <c r="B55" s="8">
        <f>B50</f>
        <v>1900</v>
      </c>
      <c r="D55" s="8">
        <f>$B$33</f>
        <v>1900</v>
      </c>
    </row>
    <row r="56" spans="1:4" x14ac:dyDescent="0.2">
      <c r="A56" s="15" t="s">
        <v>18</v>
      </c>
      <c r="B56" s="8">
        <f>C50</f>
        <v>650</v>
      </c>
      <c r="D56" s="8">
        <f>$C$33</f>
        <v>1400</v>
      </c>
    </row>
    <row r="58" spans="1:4" x14ac:dyDescent="0.2">
      <c r="A58" s="15" t="s">
        <v>48</v>
      </c>
    </row>
    <row r="59" spans="1:4" ht="31.5" x14ac:dyDescent="0.25">
      <c r="B59" s="38" t="s">
        <v>67</v>
      </c>
      <c r="C59" s="39" t="s">
        <v>68</v>
      </c>
      <c r="D59" s="38" t="s">
        <v>69</v>
      </c>
    </row>
    <row r="60" spans="1:4" x14ac:dyDescent="0.2">
      <c r="A60" s="15" t="s">
        <v>4</v>
      </c>
      <c r="B60">
        <f>SUMPRODUCT(Production_Plan,B31:C31)</f>
        <v>765</v>
      </c>
      <c r="D60">
        <f>D31</f>
        <v>800</v>
      </c>
    </row>
    <row r="61" spans="1:4" x14ac:dyDescent="0.2">
      <c r="A61" s="15" t="s">
        <v>6</v>
      </c>
      <c r="B61">
        <f>SUMPRODUCT(Production_Plan,B32:C32)</f>
        <v>800</v>
      </c>
      <c r="D61">
        <f>D32</f>
        <v>800</v>
      </c>
    </row>
    <row r="63" spans="1:4" x14ac:dyDescent="0.2">
      <c r="A63" s="15" t="s">
        <v>49</v>
      </c>
      <c r="B63" t="s">
        <v>70</v>
      </c>
    </row>
    <row r="65" spans="1:2" x14ac:dyDescent="0.2">
      <c r="A65" s="12" t="s">
        <v>50</v>
      </c>
    </row>
    <row r="66" spans="1:2" x14ac:dyDescent="0.2">
      <c r="A66" s="15" t="s">
        <v>51</v>
      </c>
      <c r="B66" s="40">
        <f>SUMPRODUCT(Production_Plan,B43:C43)-B36-SUMPRODUCT(Production_Plan,B41:C41)</f>
        <v>268250</v>
      </c>
    </row>
    <row r="72" spans="1:2" x14ac:dyDescent="0.2">
      <c r="A72" s="33"/>
    </row>
    <row r="74" spans="1:2" x14ac:dyDescent="0.2">
      <c r="A74" s="15"/>
    </row>
    <row r="117" spans="5:8" ht="15" x14ac:dyDescent="0.25">
      <c r="E117" s="50" t="s">
        <v>109</v>
      </c>
      <c r="F117" s="51"/>
      <c r="G117" s="52"/>
    </row>
    <row r="119" spans="5:8" x14ac:dyDescent="0.2">
      <c r="F119" s="15"/>
      <c r="G119" s="45"/>
    </row>
    <row r="120" spans="5:8" x14ac:dyDescent="0.2">
      <c r="F120" s="15"/>
      <c r="G120" s="46"/>
    </row>
    <row r="121" spans="5:8" x14ac:dyDescent="0.2">
      <c r="F121" s="15"/>
      <c r="G121" s="45"/>
    </row>
    <row r="122" spans="5:8" x14ac:dyDescent="0.2">
      <c r="F122" s="47"/>
      <c r="G122" s="45"/>
    </row>
    <row r="125" spans="5:8" x14ac:dyDescent="0.2">
      <c r="F125" s="47"/>
      <c r="G125" s="45"/>
    </row>
    <row r="126" spans="5:8" x14ac:dyDescent="0.2">
      <c r="F126" s="47"/>
      <c r="G126" s="45"/>
    </row>
    <row r="127" spans="5:8" x14ac:dyDescent="0.2">
      <c r="F127" s="47"/>
      <c r="H127" s="48"/>
    </row>
    <row r="128" spans="5:8" x14ac:dyDescent="0.2">
      <c r="F128" s="49"/>
      <c r="H128" s="48"/>
    </row>
    <row r="143" spans="5:5" x14ac:dyDescent="0.2">
      <c r="E143" s="50" t="s">
        <v>110</v>
      </c>
    </row>
    <row r="169" spans="5:5" x14ac:dyDescent="0.2">
      <c r="E169" s="50" t="s">
        <v>111</v>
      </c>
    </row>
  </sheetData>
  <phoneticPr fontId="0" type="noConversion"/>
  <printOptions headings="1" gridLines="1"/>
  <pageMargins left="0.75" right="0.75" top="1" bottom="1" header="0.5" footer="0.5"/>
  <pageSetup scale="72" orientation="portrait" horizontalDpi="360" verticalDpi="12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BC2BA-5D81-496D-A9D7-63C3BE17277F}">
  <dimension ref="A2:I2"/>
  <sheetViews>
    <sheetView workbookViewId="0">
      <selection activeCell="L23" sqref="L23"/>
    </sheetView>
  </sheetViews>
  <sheetFormatPr defaultRowHeight="12.75" x14ac:dyDescent="0.2"/>
  <sheetData>
    <row r="2" spans="1:9" ht="15.75" x14ac:dyDescent="0.25">
      <c r="A2" s="53" t="s">
        <v>103</v>
      </c>
      <c r="B2" s="53"/>
      <c r="C2" s="53"/>
      <c r="D2" s="53"/>
      <c r="E2" s="53"/>
      <c r="F2" s="53"/>
      <c r="G2" s="53"/>
      <c r="H2" s="53"/>
      <c r="I2" s="53"/>
    </row>
  </sheetData>
  <mergeCells count="1">
    <mergeCell ref="A2:I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9C06-8B42-4E74-B0FC-8B5D2672B0FC}">
  <dimension ref="A2:I2"/>
  <sheetViews>
    <sheetView workbookViewId="0">
      <selection activeCell="F30" sqref="F30"/>
    </sheetView>
  </sheetViews>
  <sheetFormatPr defaultRowHeight="12.75" x14ac:dyDescent="0.2"/>
  <sheetData>
    <row r="2" spans="1:9" ht="15.75" x14ac:dyDescent="0.25">
      <c r="A2" s="53" t="s">
        <v>105</v>
      </c>
      <c r="B2" s="53"/>
      <c r="C2" s="53"/>
      <c r="D2" s="53"/>
      <c r="E2" s="53"/>
      <c r="F2" s="53"/>
      <c r="G2" s="53"/>
      <c r="H2" s="53"/>
      <c r="I2" s="53"/>
    </row>
  </sheetData>
  <mergeCells count="1">
    <mergeCell ref="A2:I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7611-1711-4C59-8754-87579210CE96}">
  <dimension ref="A1:H18"/>
  <sheetViews>
    <sheetView showGridLines="0" workbookViewId="0">
      <selection activeCell="J29" sqref="J29"/>
    </sheetView>
  </sheetViews>
  <sheetFormatPr defaultRowHeight="12.75" x14ac:dyDescent="0.2"/>
  <cols>
    <col min="1" max="1" width="2.28515625" customWidth="1"/>
    <col min="2" max="2" width="6.28515625" bestFit="1" customWidth="1"/>
    <col min="3" max="3" width="30.85546875" bestFit="1" customWidth="1"/>
    <col min="4" max="4" width="6.28515625" bestFit="1" customWidth="1"/>
    <col min="5" max="5" width="9" bestFit="1" customWidth="1"/>
    <col min="6" max="6" width="10.7109375" bestFit="1" customWidth="1"/>
    <col min="7" max="7" width="12" bestFit="1" customWidth="1"/>
    <col min="8" max="8" width="10.140625" bestFit="1" customWidth="1"/>
  </cols>
  <sheetData>
    <row r="1" spans="1:8" x14ac:dyDescent="0.2">
      <c r="A1" s="12" t="s">
        <v>71</v>
      </c>
    </row>
    <row r="2" spans="1:8" x14ac:dyDescent="0.2">
      <c r="A2" s="12" t="s">
        <v>72</v>
      </c>
    </row>
    <row r="3" spans="1:8" x14ac:dyDescent="0.2">
      <c r="A3" s="12" t="s">
        <v>104</v>
      </c>
    </row>
    <row r="6" spans="1:8" ht="13.5" thickBot="1" x14ac:dyDescent="0.25">
      <c r="A6" t="s">
        <v>73</v>
      </c>
    </row>
    <row r="7" spans="1:8" x14ac:dyDescent="0.2">
      <c r="B7" s="43"/>
      <c r="C7" s="43"/>
      <c r="D7" s="43" t="s">
        <v>76</v>
      </c>
      <c r="E7" s="43" t="s">
        <v>78</v>
      </c>
      <c r="F7" s="43" t="s">
        <v>50</v>
      </c>
      <c r="G7" s="43" t="s">
        <v>81</v>
      </c>
      <c r="H7" s="43" t="s">
        <v>81</v>
      </c>
    </row>
    <row r="8" spans="1:8" ht="13.5" thickBot="1" x14ac:dyDescent="0.25">
      <c r="B8" s="44" t="s">
        <v>74</v>
      </c>
      <c r="C8" s="44" t="s">
        <v>75</v>
      </c>
      <c r="D8" s="44" t="s">
        <v>77</v>
      </c>
      <c r="E8" s="44" t="s">
        <v>79</v>
      </c>
      <c r="F8" s="44" t="s">
        <v>80</v>
      </c>
      <c r="G8" s="44" t="s">
        <v>82</v>
      </c>
      <c r="H8" s="44" t="s">
        <v>83</v>
      </c>
    </row>
    <row r="9" spans="1:8" x14ac:dyDescent="0.2">
      <c r="B9" s="41" t="s">
        <v>95</v>
      </c>
      <c r="C9" s="41" t="s">
        <v>89</v>
      </c>
      <c r="D9" s="41">
        <v>1900</v>
      </c>
      <c r="E9" s="41">
        <v>0</v>
      </c>
      <c r="F9" s="41">
        <v>260</v>
      </c>
      <c r="G9" s="41">
        <v>1E+30</v>
      </c>
      <c r="H9" s="41">
        <v>137.5</v>
      </c>
    </row>
    <row r="10" spans="1:8" ht="13.5" thickBot="1" x14ac:dyDescent="0.25">
      <c r="B10" s="42" t="s">
        <v>96</v>
      </c>
      <c r="C10" s="42" t="s">
        <v>90</v>
      </c>
      <c r="D10" s="42">
        <v>650</v>
      </c>
      <c r="E10" s="42">
        <v>0</v>
      </c>
      <c r="F10" s="42">
        <v>245</v>
      </c>
      <c r="G10" s="42">
        <v>275</v>
      </c>
      <c r="H10" s="42">
        <v>245</v>
      </c>
    </row>
    <row r="12" spans="1:8" ht="13.5" thickBot="1" x14ac:dyDescent="0.25">
      <c r="A12" t="s">
        <v>84</v>
      </c>
    </row>
    <row r="13" spans="1:8" x14ac:dyDescent="0.2">
      <c r="B13" s="43"/>
      <c r="C13" s="43"/>
      <c r="D13" s="43" t="s">
        <v>76</v>
      </c>
      <c r="E13" s="43" t="s">
        <v>85</v>
      </c>
      <c r="F13" s="43" t="s">
        <v>87</v>
      </c>
      <c r="G13" s="43" t="s">
        <v>81</v>
      </c>
      <c r="H13" s="43" t="s">
        <v>81</v>
      </c>
    </row>
    <row r="14" spans="1:8" ht="13.5" thickBot="1" x14ac:dyDescent="0.25">
      <c r="B14" s="44" t="s">
        <v>74</v>
      </c>
      <c r="C14" s="44" t="s">
        <v>75</v>
      </c>
      <c r="D14" s="44" t="s">
        <v>77</v>
      </c>
      <c r="E14" s="44" t="s">
        <v>86</v>
      </c>
      <c r="F14" s="44" t="s">
        <v>88</v>
      </c>
      <c r="G14" s="44" t="s">
        <v>82</v>
      </c>
      <c r="H14" s="44" t="s">
        <v>83</v>
      </c>
    </row>
    <row r="15" spans="1:8" x14ac:dyDescent="0.2">
      <c r="B15" s="41" t="s">
        <v>97</v>
      </c>
      <c r="C15" s="41" t="s">
        <v>91</v>
      </c>
      <c r="D15" s="41">
        <v>765</v>
      </c>
      <c r="E15" s="41">
        <v>0</v>
      </c>
      <c r="F15" s="41">
        <v>800</v>
      </c>
      <c r="G15" s="41">
        <v>1E+30</v>
      </c>
      <c r="H15" s="41">
        <v>35</v>
      </c>
    </row>
    <row r="16" spans="1:8" x14ac:dyDescent="0.2">
      <c r="B16" s="41" t="s">
        <v>98</v>
      </c>
      <c r="C16" s="41" t="s">
        <v>92</v>
      </c>
      <c r="D16" s="41">
        <v>800</v>
      </c>
      <c r="E16" s="41">
        <v>490</v>
      </c>
      <c r="F16" s="41">
        <v>800</v>
      </c>
      <c r="G16" s="41">
        <v>58.333333333333336</v>
      </c>
      <c r="H16" s="41">
        <v>325</v>
      </c>
    </row>
    <row r="17" spans="2:8" x14ac:dyDescent="0.2">
      <c r="B17" s="41" t="s">
        <v>99</v>
      </c>
      <c r="C17" s="41" t="s">
        <v>100</v>
      </c>
      <c r="D17" s="41">
        <v>1900</v>
      </c>
      <c r="E17" s="41">
        <v>137.5</v>
      </c>
      <c r="F17" s="41">
        <v>1900</v>
      </c>
      <c r="G17" s="41">
        <v>233.33333333333334</v>
      </c>
      <c r="H17" s="41">
        <v>1500</v>
      </c>
    </row>
    <row r="18" spans="2:8" ht="13.5" thickBot="1" x14ac:dyDescent="0.25">
      <c r="B18" s="42" t="s">
        <v>101</v>
      </c>
      <c r="C18" s="42" t="s">
        <v>102</v>
      </c>
      <c r="D18" s="42">
        <v>650</v>
      </c>
      <c r="E18" s="42">
        <v>0</v>
      </c>
      <c r="F18" s="42">
        <v>1400</v>
      </c>
      <c r="G18" s="42">
        <v>1E+30</v>
      </c>
      <c r="H18" s="42">
        <v>750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676D7-D42E-41FB-9DF3-E9283481233F}">
  <dimension ref="A1:H18"/>
  <sheetViews>
    <sheetView showGridLines="0" workbookViewId="0"/>
  </sheetViews>
  <sheetFormatPr defaultRowHeight="12.75" x14ac:dyDescent="0.2"/>
  <cols>
    <col min="1" max="1" width="2.28515625" customWidth="1"/>
    <col min="2" max="2" width="6.28515625" bestFit="1" customWidth="1"/>
    <col min="3" max="3" width="30.85546875" bestFit="1" customWidth="1"/>
    <col min="4" max="4" width="6.28515625" bestFit="1" customWidth="1"/>
    <col min="5" max="5" width="9" bestFit="1" customWidth="1"/>
    <col min="6" max="6" width="10.7109375" bestFit="1" customWidth="1"/>
    <col min="7" max="7" width="12" bestFit="1" customWidth="1"/>
    <col min="8" max="8" width="10.140625" bestFit="1" customWidth="1"/>
  </cols>
  <sheetData>
    <row r="1" spans="1:8" x14ac:dyDescent="0.2">
      <c r="A1" s="12" t="s">
        <v>71</v>
      </c>
    </row>
    <row r="2" spans="1:8" x14ac:dyDescent="0.2">
      <c r="A2" s="12" t="s">
        <v>72</v>
      </c>
    </row>
    <row r="3" spans="1:8" x14ac:dyDescent="0.2">
      <c r="A3" s="12" t="s">
        <v>106</v>
      </c>
    </row>
    <row r="6" spans="1:8" ht="13.5" thickBot="1" x14ac:dyDescent="0.25">
      <c r="A6" t="s">
        <v>73</v>
      </c>
    </row>
    <row r="7" spans="1:8" x14ac:dyDescent="0.2">
      <c r="B7" s="43"/>
      <c r="C7" s="43"/>
      <c r="D7" s="43" t="s">
        <v>76</v>
      </c>
      <c r="E7" s="43" t="s">
        <v>78</v>
      </c>
      <c r="F7" s="43" t="s">
        <v>50</v>
      </c>
      <c r="G7" s="43" t="s">
        <v>81</v>
      </c>
      <c r="H7" s="43" t="s">
        <v>81</v>
      </c>
    </row>
    <row r="8" spans="1:8" ht="13.5" thickBot="1" x14ac:dyDescent="0.25">
      <c r="B8" s="44" t="s">
        <v>74</v>
      </c>
      <c r="C8" s="44" t="s">
        <v>75</v>
      </c>
      <c r="D8" s="44" t="s">
        <v>77</v>
      </c>
      <c r="E8" s="44" t="s">
        <v>79</v>
      </c>
      <c r="F8" s="44" t="s">
        <v>80</v>
      </c>
      <c r="G8" s="44" t="s">
        <v>82</v>
      </c>
      <c r="H8" s="44" t="s">
        <v>83</v>
      </c>
    </row>
    <row r="9" spans="1:8" x14ac:dyDescent="0.2">
      <c r="B9" s="41" t="s">
        <v>95</v>
      </c>
      <c r="C9" s="41" t="s">
        <v>89</v>
      </c>
      <c r="D9" s="41">
        <v>1900</v>
      </c>
      <c r="E9" s="41">
        <v>0</v>
      </c>
      <c r="F9" s="41">
        <v>260</v>
      </c>
      <c r="G9" s="41">
        <v>1E+30</v>
      </c>
      <c r="H9" s="41">
        <v>137.5</v>
      </c>
    </row>
    <row r="10" spans="1:8" ht="13.5" thickBot="1" x14ac:dyDescent="0.25">
      <c r="B10" s="42" t="s">
        <v>96</v>
      </c>
      <c r="C10" s="42" t="s">
        <v>90</v>
      </c>
      <c r="D10" s="42">
        <v>670</v>
      </c>
      <c r="E10" s="42">
        <v>0</v>
      </c>
      <c r="F10" s="42">
        <v>245</v>
      </c>
      <c r="G10" s="42">
        <v>275</v>
      </c>
      <c r="H10" s="42">
        <v>245</v>
      </c>
    </row>
    <row r="12" spans="1:8" ht="13.5" thickBot="1" x14ac:dyDescent="0.25">
      <c r="A12" t="s">
        <v>84</v>
      </c>
    </row>
    <row r="13" spans="1:8" x14ac:dyDescent="0.2">
      <c r="B13" s="43"/>
      <c r="C13" s="43"/>
      <c r="D13" s="43" t="s">
        <v>76</v>
      </c>
      <c r="E13" s="43" t="s">
        <v>85</v>
      </c>
      <c r="F13" s="43" t="s">
        <v>87</v>
      </c>
      <c r="G13" s="43" t="s">
        <v>81</v>
      </c>
      <c r="H13" s="43" t="s">
        <v>81</v>
      </c>
    </row>
    <row r="14" spans="1:8" ht="13.5" thickBot="1" x14ac:dyDescent="0.25">
      <c r="B14" s="44" t="s">
        <v>74</v>
      </c>
      <c r="C14" s="44" t="s">
        <v>75</v>
      </c>
      <c r="D14" s="44" t="s">
        <v>77</v>
      </c>
      <c r="E14" s="44" t="s">
        <v>86</v>
      </c>
      <c r="F14" s="44" t="s">
        <v>88</v>
      </c>
      <c r="G14" s="44" t="s">
        <v>82</v>
      </c>
      <c r="H14" s="44" t="s">
        <v>83</v>
      </c>
    </row>
    <row r="15" spans="1:8" x14ac:dyDescent="0.2">
      <c r="B15" s="41" t="s">
        <v>97</v>
      </c>
      <c r="C15" s="41" t="s">
        <v>91</v>
      </c>
      <c r="D15" s="41">
        <v>771</v>
      </c>
      <c r="E15" s="41">
        <v>0</v>
      </c>
      <c r="F15" s="41">
        <v>800</v>
      </c>
      <c r="G15" s="41">
        <v>1E+30</v>
      </c>
      <c r="H15" s="41">
        <v>29</v>
      </c>
    </row>
    <row r="16" spans="1:8" x14ac:dyDescent="0.2">
      <c r="B16" s="41" t="s">
        <v>98</v>
      </c>
      <c r="C16" s="41" t="s">
        <v>92</v>
      </c>
      <c r="D16" s="41">
        <v>810</v>
      </c>
      <c r="E16" s="41">
        <v>490</v>
      </c>
      <c r="F16" s="41">
        <v>810</v>
      </c>
      <c r="G16" s="41">
        <v>48.333333333333336</v>
      </c>
      <c r="H16" s="41">
        <v>335</v>
      </c>
    </row>
    <row r="17" spans="2:8" x14ac:dyDescent="0.2">
      <c r="B17" s="41" t="s">
        <v>99</v>
      </c>
      <c r="C17" s="41" t="s">
        <v>100</v>
      </c>
      <c r="D17" s="41">
        <v>1900</v>
      </c>
      <c r="E17" s="41">
        <v>137.5</v>
      </c>
      <c r="F17" s="41">
        <v>1900</v>
      </c>
      <c r="G17" s="41">
        <v>193.33333333333334</v>
      </c>
      <c r="H17" s="41">
        <v>1460</v>
      </c>
    </row>
    <row r="18" spans="2:8" ht="13.5" thickBot="1" x14ac:dyDescent="0.25">
      <c r="B18" s="42" t="s">
        <v>101</v>
      </c>
      <c r="C18" s="42" t="s">
        <v>102</v>
      </c>
      <c r="D18" s="42">
        <v>670</v>
      </c>
      <c r="E18" s="42">
        <v>0</v>
      </c>
      <c r="F18" s="42">
        <v>1400</v>
      </c>
      <c r="G18" s="42">
        <v>1E+30</v>
      </c>
      <c r="H18" s="42">
        <v>730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35955-025B-4D91-9150-E9955ABE930F}">
  <dimension ref="A1:H18"/>
  <sheetViews>
    <sheetView showGridLines="0" workbookViewId="0"/>
  </sheetViews>
  <sheetFormatPr defaultRowHeight="12.75" x14ac:dyDescent="0.2"/>
  <cols>
    <col min="1" max="1" width="2.28515625" customWidth="1"/>
    <col min="2" max="2" width="6.28515625" bestFit="1" customWidth="1"/>
    <col min="3" max="3" width="30.85546875" bestFit="1" customWidth="1"/>
    <col min="4" max="4" width="6.28515625" bestFit="1" customWidth="1"/>
    <col min="5" max="5" width="9" bestFit="1" customWidth="1"/>
    <col min="6" max="6" width="10.7109375" bestFit="1" customWidth="1"/>
    <col min="7" max="7" width="12" bestFit="1" customWidth="1"/>
    <col min="8" max="8" width="10.140625" bestFit="1" customWidth="1"/>
  </cols>
  <sheetData>
    <row r="1" spans="1:8" x14ac:dyDescent="0.2">
      <c r="A1" s="12" t="s">
        <v>71</v>
      </c>
    </row>
    <row r="2" spans="1:8" x14ac:dyDescent="0.2">
      <c r="A2" s="12" t="s">
        <v>72</v>
      </c>
    </row>
    <row r="3" spans="1:8" x14ac:dyDescent="0.2">
      <c r="A3" s="12" t="s">
        <v>107</v>
      </c>
    </row>
    <row r="6" spans="1:8" ht="13.5" thickBot="1" x14ac:dyDescent="0.25">
      <c r="A6" t="s">
        <v>73</v>
      </c>
    </row>
    <row r="7" spans="1:8" x14ac:dyDescent="0.2">
      <c r="B7" s="43"/>
      <c r="C7" s="43"/>
      <c r="D7" s="43" t="s">
        <v>76</v>
      </c>
      <c r="E7" s="43" t="s">
        <v>78</v>
      </c>
      <c r="F7" s="43" t="s">
        <v>50</v>
      </c>
      <c r="G7" s="43" t="s">
        <v>81</v>
      </c>
      <c r="H7" s="43" t="s">
        <v>81</v>
      </c>
    </row>
    <row r="8" spans="1:8" ht="13.5" thickBot="1" x14ac:dyDescent="0.25">
      <c r="B8" s="44" t="s">
        <v>74</v>
      </c>
      <c r="C8" s="44" t="s">
        <v>75</v>
      </c>
      <c r="D8" s="44" t="s">
        <v>77</v>
      </c>
      <c r="E8" s="44" t="s">
        <v>79</v>
      </c>
      <c r="F8" s="44" t="s">
        <v>80</v>
      </c>
      <c r="G8" s="44" t="s">
        <v>82</v>
      </c>
      <c r="H8" s="44" t="s">
        <v>83</v>
      </c>
    </row>
    <row r="9" spans="1:8" x14ac:dyDescent="0.2">
      <c r="B9" s="41" t="s">
        <v>95</v>
      </c>
      <c r="C9" s="41" t="s">
        <v>89</v>
      </c>
      <c r="D9" s="41">
        <v>1900</v>
      </c>
      <c r="E9" s="41">
        <v>0</v>
      </c>
      <c r="F9" s="41">
        <v>260</v>
      </c>
      <c r="G9" s="41">
        <v>1E+30</v>
      </c>
      <c r="H9" s="41">
        <v>137.5</v>
      </c>
    </row>
    <row r="10" spans="1:8" ht="13.5" thickBot="1" x14ac:dyDescent="0.25">
      <c r="B10" s="42" t="s">
        <v>96</v>
      </c>
      <c r="C10" s="42" t="s">
        <v>90</v>
      </c>
      <c r="D10" s="42">
        <v>650</v>
      </c>
      <c r="E10" s="42">
        <v>0</v>
      </c>
      <c r="F10" s="42">
        <v>245</v>
      </c>
      <c r="G10" s="42">
        <v>275</v>
      </c>
      <c r="H10" s="42">
        <v>245</v>
      </c>
    </row>
    <row r="12" spans="1:8" ht="13.5" thickBot="1" x14ac:dyDescent="0.25">
      <c r="A12" t="s">
        <v>84</v>
      </c>
    </row>
    <row r="13" spans="1:8" x14ac:dyDescent="0.2">
      <c r="B13" s="43"/>
      <c r="C13" s="43"/>
      <c r="D13" s="43" t="s">
        <v>76</v>
      </c>
      <c r="E13" s="43" t="s">
        <v>85</v>
      </c>
      <c r="F13" s="43" t="s">
        <v>87</v>
      </c>
      <c r="G13" s="43" t="s">
        <v>81</v>
      </c>
      <c r="H13" s="43" t="s">
        <v>81</v>
      </c>
    </row>
    <row r="14" spans="1:8" ht="13.5" thickBot="1" x14ac:dyDescent="0.25">
      <c r="B14" s="44" t="s">
        <v>74</v>
      </c>
      <c r="C14" s="44" t="s">
        <v>75</v>
      </c>
      <c r="D14" s="44" t="s">
        <v>77</v>
      </c>
      <c r="E14" s="44" t="s">
        <v>86</v>
      </c>
      <c r="F14" s="44" t="s">
        <v>88</v>
      </c>
      <c r="G14" s="44" t="s">
        <v>82</v>
      </c>
      <c r="H14" s="44" t="s">
        <v>83</v>
      </c>
    </row>
    <row r="15" spans="1:8" x14ac:dyDescent="0.2">
      <c r="B15" s="41" t="s">
        <v>97</v>
      </c>
      <c r="C15" s="41" t="s">
        <v>91</v>
      </c>
      <c r="D15" s="41">
        <v>765</v>
      </c>
      <c r="E15" s="41">
        <v>0</v>
      </c>
      <c r="F15" s="41">
        <v>815</v>
      </c>
      <c r="G15" s="41">
        <v>1E+30</v>
      </c>
      <c r="H15" s="41">
        <v>50</v>
      </c>
    </row>
    <row r="16" spans="1:8" x14ac:dyDescent="0.2">
      <c r="B16" s="41" t="s">
        <v>98</v>
      </c>
      <c r="C16" s="41" t="s">
        <v>92</v>
      </c>
      <c r="D16" s="41">
        <v>800</v>
      </c>
      <c r="E16" s="41">
        <v>490</v>
      </c>
      <c r="F16" s="41">
        <v>800</v>
      </c>
      <c r="G16" s="41">
        <v>83.333333333333343</v>
      </c>
      <c r="H16" s="41">
        <v>325</v>
      </c>
    </row>
    <row r="17" spans="2:8" x14ac:dyDescent="0.2">
      <c r="B17" s="41" t="s">
        <v>99</v>
      </c>
      <c r="C17" s="41" t="s">
        <v>100</v>
      </c>
      <c r="D17" s="41">
        <v>1900</v>
      </c>
      <c r="E17" s="41">
        <v>137.5</v>
      </c>
      <c r="F17" s="41">
        <v>1900</v>
      </c>
      <c r="G17" s="41">
        <v>333.33333333333337</v>
      </c>
      <c r="H17" s="41">
        <v>1500</v>
      </c>
    </row>
    <row r="18" spans="2:8" ht="13.5" thickBot="1" x14ac:dyDescent="0.25">
      <c r="B18" s="42" t="s">
        <v>101</v>
      </c>
      <c r="C18" s="42" t="s">
        <v>102</v>
      </c>
      <c r="D18" s="42">
        <v>650</v>
      </c>
      <c r="E18" s="42">
        <v>0</v>
      </c>
      <c r="F18" s="42">
        <v>1400</v>
      </c>
      <c r="G18" s="42">
        <v>1E+30</v>
      </c>
      <c r="H18" s="42">
        <v>750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258D8-7B66-4F24-A973-A4031A1B295E}">
  <dimension ref="A1:H18"/>
  <sheetViews>
    <sheetView showGridLines="0" workbookViewId="0">
      <selection activeCell="C26" sqref="C26"/>
    </sheetView>
  </sheetViews>
  <sheetFormatPr defaultRowHeight="12.75" x14ac:dyDescent="0.2"/>
  <cols>
    <col min="1" max="1" width="2.28515625" customWidth="1"/>
    <col min="2" max="2" width="6.28515625" bestFit="1" customWidth="1"/>
    <col min="3" max="3" width="30.85546875" bestFit="1" customWidth="1"/>
    <col min="4" max="4" width="7" bestFit="1" customWidth="1"/>
    <col min="5" max="5" width="9" bestFit="1" customWidth="1"/>
    <col min="6" max="6" width="10.7109375" bestFit="1" customWidth="1"/>
    <col min="7" max="7" width="12" bestFit="1" customWidth="1"/>
    <col min="8" max="8" width="10.140625" bestFit="1" customWidth="1"/>
  </cols>
  <sheetData>
    <row r="1" spans="1:8" x14ac:dyDescent="0.2">
      <c r="A1" s="12" t="s">
        <v>71</v>
      </c>
    </row>
    <row r="2" spans="1:8" x14ac:dyDescent="0.2">
      <c r="A2" s="12" t="s">
        <v>72</v>
      </c>
    </row>
    <row r="3" spans="1:8" x14ac:dyDescent="0.2">
      <c r="A3" s="12" t="s">
        <v>108</v>
      </c>
    </row>
    <row r="6" spans="1:8" ht="13.5" thickBot="1" x14ac:dyDescent="0.25">
      <c r="A6" t="s">
        <v>73</v>
      </c>
    </row>
    <row r="7" spans="1:8" x14ac:dyDescent="0.2">
      <c r="B7" s="43"/>
      <c r="C7" s="43"/>
      <c r="D7" s="43" t="s">
        <v>76</v>
      </c>
      <c r="E7" s="43" t="s">
        <v>78</v>
      </c>
      <c r="F7" s="43" t="s">
        <v>50</v>
      </c>
      <c r="G7" s="43" t="s">
        <v>81</v>
      </c>
      <c r="H7" s="43" t="s">
        <v>81</v>
      </c>
    </row>
    <row r="8" spans="1:8" ht="13.5" thickBot="1" x14ac:dyDescent="0.25">
      <c r="B8" s="44" t="s">
        <v>74</v>
      </c>
      <c r="C8" s="44" t="s">
        <v>75</v>
      </c>
      <c r="D8" s="44" t="s">
        <v>77</v>
      </c>
      <c r="E8" s="44" t="s">
        <v>79</v>
      </c>
      <c r="F8" s="44" t="s">
        <v>80</v>
      </c>
      <c r="G8" s="44" t="s">
        <v>82</v>
      </c>
      <c r="H8" s="44" t="s">
        <v>83</v>
      </c>
    </row>
    <row r="9" spans="1:8" x14ac:dyDescent="0.2">
      <c r="B9" s="41" t="s">
        <v>95</v>
      </c>
      <c r="C9" s="41" t="s">
        <v>89</v>
      </c>
      <c r="D9" s="41">
        <v>1925</v>
      </c>
      <c r="E9" s="41">
        <v>0</v>
      </c>
      <c r="F9" s="41">
        <v>260</v>
      </c>
      <c r="G9" s="41">
        <v>1E+30</v>
      </c>
      <c r="H9" s="41">
        <v>137.5</v>
      </c>
    </row>
    <row r="10" spans="1:8" ht="13.5" thickBot="1" x14ac:dyDescent="0.25">
      <c r="B10" s="42" t="s">
        <v>96</v>
      </c>
      <c r="C10" s="42" t="s">
        <v>90</v>
      </c>
      <c r="D10" s="42">
        <v>637.5</v>
      </c>
      <c r="E10" s="42">
        <v>0</v>
      </c>
      <c r="F10" s="42">
        <v>245</v>
      </c>
      <c r="G10" s="42">
        <v>275</v>
      </c>
      <c r="H10" s="42">
        <v>245</v>
      </c>
    </row>
    <row r="12" spans="1:8" ht="13.5" thickBot="1" x14ac:dyDescent="0.25">
      <c r="A12" t="s">
        <v>84</v>
      </c>
    </row>
    <row r="13" spans="1:8" x14ac:dyDescent="0.2">
      <c r="B13" s="43"/>
      <c r="C13" s="43"/>
      <c r="D13" s="43" t="s">
        <v>76</v>
      </c>
      <c r="E13" s="43" t="s">
        <v>85</v>
      </c>
      <c r="F13" s="43" t="s">
        <v>87</v>
      </c>
      <c r="G13" s="43" t="s">
        <v>81</v>
      </c>
      <c r="H13" s="43" t="s">
        <v>81</v>
      </c>
    </row>
    <row r="14" spans="1:8" ht="13.5" thickBot="1" x14ac:dyDescent="0.25">
      <c r="B14" s="44" t="s">
        <v>74</v>
      </c>
      <c r="C14" s="44" t="s">
        <v>75</v>
      </c>
      <c r="D14" s="44" t="s">
        <v>77</v>
      </c>
      <c r="E14" s="44" t="s">
        <v>86</v>
      </c>
      <c r="F14" s="44" t="s">
        <v>88</v>
      </c>
      <c r="G14" s="44" t="s">
        <v>82</v>
      </c>
      <c r="H14" s="44" t="s">
        <v>83</v>
      </c>
    </row>
    <row r="15" spans="1:8" x14ac:dyDescent="0.2">
      <c r="B15" s="41" t="s">
        <v>97</v>
      </c>
      <c r="C15" s="41" t="s">
        <v>91</v>
      </c>
      <c r="D15" s="41">
        <v>768.75</v>
      </c>
      <c r="E15" s="41">
        <v>0</v>
      </c>
      <c r="F15" s="41">
        <v>800</v>
      </c>
      <c r="G15" s="41">
        <v>1E+30</v>
      </c>
      <c r="H15" s="41">
        <v>31.25</v>
      </c>
    </row>
    <row r="16" spans="1:8" x14ac:dyDescent="0.2">
      <c r="B16" s="41" t="s">
        <v>98</v>
      </c>
      <c r="C16" s="41" t="s">
        <v>92</v>
      </c>
      <c r="D16" s="41">
        <v>800</v>
      </c>
      <c r="E16" s="41">
        <v>490</v>
      </c>
      <c r="F16" s="41">
        <v>800</v>
      </c>
      <c r="G16" s="41">
        <v>52.083333333333336</v>
      </c>
      <c r="H16" s="41">
        <v>318.75</v>
      </c>
    </row>
    <row r="17" spans="2:8" x14ac:dyDescent="0.2">
      <c r="B17" s="41" t="s">
        <v>99</v>
      </c>
      <c r="C17" s="41" t="s">
        <v>100</v>
      </c>
      <c r="D17" s="41">
        <v>1925</v>
      </c>
      <c r="E17" s="41">
        <v>137.5</v>
      </c>
      <c r="F17" s="41">
        <v>1925</v>
      </c>
      <c r="G17" s="41">
        <v>208.33333333333334</v>
      </c>
      <c r="H17" s="41">
        <v>1525</v>
      </c>
    </row>
    <row r="18" spans="2:8" ht="13.5" thickBot="1" x14ac:dyDescent="0.25">
      <c r="B18" s="42" t="s">
        <v>101</v>
      </c>
      <c r="C18" s="42" t="s">
        <v>102</v>
      </c>
      <c r="D18" s="42">
        <v>637.5</v>
      </c>
      <c r="E18" s="42">
        <v>0</v>
      </c>
      <c r="F18" s="42">
        <v>1400</v>
      </c>
      <c r="G18" s="42">
        <v>1E+30</v>
      </c>
      <c r="H18" s="42">
        <v>762.5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A07DF-40A3-4E74-86DC-C1050F0BF29C}">
  <dimension ref="A1:A19"/>
  <sheetViews>
    <sheetView topLeftCell="A3" workbookViewId="0">
      <selection activeCell="A19" sqref="A19"/>
    </sheetView>
  </sheetViews>
  <sheetFormatPr defaultRowHeight="12.75" x14ac:dyDescent="0.2"/>
  <cols>
    <col min="1" max="1" width="92.140625" customWidth="1"/>
  </cols>
  <sheetData>
    <row r="1" spans="1:1" ht="19.5" x14ac:dyDescent="0.2">
      <c r="A1" s="30" t="s">
        <v>53</v>
      </c>
    </row>
    <row r="3" spans="1:1" ht="38.25" x14ac:dyDescent="0.2">
      <c r="A3" s="31" t="s">
        <v>54</v>
      </c>
    </row>
    <row r="4" spans="1:1" x14ac:dyDescent="0.2">
      <c r="A4" s="32"/>
    </row>
    <row r="5" spans="1:1" x14ac:dyDescent="0.2">
      <c r="A5" s="33" t="s">
        <v>55</v>
      </c>
    </row>
    <row r="6" spans="1:1" ht="25.5" x14ac:dyDescent="0.2">
      <c r="A6" s="33" t="s">
        <v>56</v>
      </c>
    </row>
    <row r="7" spans="1:1" ht="25.5" x14ac:dyDescent="0.2">
      <c r="A7" s="33" t="s">
        <v>57</v>
      </c>
    </row>
    <row r="8" spans="1:1" x14ac:dyDescent="0.2">
      <c r="A8" s="34" t="s">
        <v>58</v>
      </c>
    </row>
    <row r="9" spans="1:1" x14ac:dyDescent="0.2">
      <c r="A9" s="34" t="s">
        <v>59</v>
      </c>
    </row>
    <row r="10" spans="1:1" x14ac:dyDescent="0.2">
      <c r="A10" s="33" t="s">
        <v>60</v>
      </c>
    </row>
    <row r="11" spans="1:1" ht="25.5" x14ac:dyDescent="0.2">
      <c r="A11" s="34" t="s">
        <v>61</v>
      </c>
    </row>
    <row r="12" spans="1:1" ht="25.5" x14ac:dyDescent="0.2">
      <c r="A12" s="34" t="s">
        <v>62</v>
      </c>
    </row>
    <row r="13" spans="1:1" ht="38.25" x14ac:dyDescent="0.2">
      <c r="A13" s="34" t="s">
        <v>63</v>
      </c>
    </row>
    <row r="15" spans="1:1" x14ac:dyDescent="0.2">
      <c r="A15" s="34" t="s">
        <v>64</v>
      </c>
    </row>
    <row r="16" spans="1:1" x14ac:dyDescent="0.2">
      <c r="A16" s="32"/>
    </row>
    <row r="17" spans="1:1" x14ac:dyDescent="0.2">
      <c r="A17" s="33"/>
    </row>
    <row r="18" spans="1:1" ht="25.5" x14ac:dyDescent="0.2">
      <c r="A18" s="34" t="s">
        <v>65</v>
      </c>
    </row>
    <row r="19" spans="1:1" ht="25.5" x14ac:dyDescent="0.2">
      <c r="A19" s="34" t="s">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honeticPr fontId="6"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heetViews>
  <sheetFormatPr defaultRowHeight="12.75" x14ac:dyDescent="0.2"/>
  <sheetData>
    <row r="1" spans="1:2" x14ac:dyDescent="0.2">
      <c r="A1">
        <v>1</v>
      </c>
    </row>
    <row r="2" spans="1:2" x14ac:dyDescent="0.2">
      <c r="A2" t="s">
        <v>28</v>
      </c>
    </row>
    <row r="3" spans="1:2" x14ac:dyDescent="0.2">
      <c r="A3">
        <v>1</v>
      </c>
    </row>
    <row r="4" spans="1:2" x14ac:dyDescent="0.2">
      <c r="A4">
        <v>1900</v>
      </c>
    </row>
    <row r="5" spans="1:2" x14ac:dyDescent="0.2">
      <c r="A5">
        <v>1920</v>
      </c>
    </row>
    <row r="6" spans="1:2" x14ac:dyDescent="0.2">
      <c r="A6">
        <v>1</v>
      </c>
    </row>
    <row r="7" spans="1:2" x14ac:dyDescent="0.2">
      <c r="A7" s="13"/>
      <c r="B7" s="13"/>
    </row>
    <row r="8" spans="1:2" x14ac:dyDescent="0.2">
      <c r="A8" t="s">
        <v>30</v>
      </c>
    </row>
    <row r="9" spans="1:2" x14ac:dyDescent="0.2">
      <c r="A9" t="s">
        <v>29</v>
      </c>
    </row>
    <row r="13" spans="1:2" x14ac:dyDescent="0.2">
      <c r="B13" s="13"/>
    </row>
  </sheetData>
  <phoneticPr fontId="6"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AccountingData</vt:lpstr>
      <vt:lpstr>Current Production Plan</vt:lpstr>
      <vt:lpstr>Optimal Production Plan Q1</vt:lpstr>
      <vt:lpstr>Sensitivity Optimal -Q1</vt:lpstr>
      <vt:lpstr>Sensitivity Q4 -Model 1 </vt:lpstr>
      <vt:lpstr>Sensitivity (Q4 model 2)</vt:lpstr>
      <vt:lpstr>Sensitivity (Q4 model 3)</vt:lpstr>
      <vt:lpstr>Questions</vt:lpstr>
      <vt:lpstr>Available_Capacity</vt:lpstr>
      <vt:lpstr>Hours_Available</vt:lpstr>
      <vt:lpstr>Hours_Used</vt:lpstr>
      <vt:lpstr>Production_Plan</vt:lpstr>
      <vt:lpstr>Total_Profit</vt:lpstr>
      <vt:lpstr>Used_Capacity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 Kolesar, Ph. D.</dc:creator>
  <cp:lastModifiedBy>Eddy Kam</cp:lastModifiedBy>
  <cp:lastPrinted>2002-08-15T01:28:31Z</cp:lastPrinted>
  <dcterms:created xsi:type="dcterms:W3CDTF">1997-02-25T01:13:52Z</dcterms:created>
  <dcterms:modified xsi:type="dcterms:W3CDTF">2023-05-01T03:26:40Z</dcterms:modified>
</cp:coreProperties>
</file>