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416" windowHeight="7620" tabRatio="421" firstSheet="1" activeTab="3"/>
  </bookViews>
  <sheets>
    <sheet name="ChartsDataSheet" sheetId="73" state="veryHidden" r:id="rId1"/>
    <sheet name="data" sheetId="61" r:id="rId2"/>
    <sheet name="calculations" sheetId="74" r:id="rId3"/>
    <sheet name="db" sheetId="75" r:id="rId4"/>
  </sheets>
  <calcPr calcId="124519"/>
</workbook>
</file>

<file path=xl/calcChain.xml><?xml version="1.0" encoding="utf-8"?>
<calcChain xmlns="http://schemas.openxmlformats.org/spreadsheetml/2006/main">
  <c r="V2" i="73"/>
  <c r="H2"/>
  <c r="E2" s="1"/>
  <c r="D2"/>
  <c r="C2"/>
  <c r="B2"/>
  <c r="I138" i="74"/>
  <c r="H138"/>
  <c r="G138"/>
  <c r="F138"/>
  <c r="E138"/>
  <c r="I137"/>
  <c r="H137"/>
  <c r="G137"/>
  <c r="F137"/>
  <c r="E137"/>
  <c r="I136"/>
  <c r="H136"/>
  <c r="G136"/>
  <c r="F136"/>
  <c r="E136"/>
  <c r="K135"/>
  <c r="K6" i="75" s="1"/>
  <c r="I135" i="74"/>
  <c r="H135"/>
  <c r="G135"/>
  <c r="F135"/>
  <c r="E135"/>
  <c r="M130"/>
  <c r="I130"/>
  <c r="H130"/>
  <c r="G130"/>
  <c r="F130"/>
  <c r="E130"/>
  <c r="M129"/>
  <c r="I129"/>
  <c r="H129"/>
  <c r="G129"/>
  <c r="F129"/>
  <c r="E129"/>
  <c r="M128"/>
  <c r="I128"/>
  <c r="H128"/>
  <c r="G128"/>
  <c r="F128"/>
  <c r="E128"/>
  <c r="M127"/>
  <c r="K127"/>
  <c r="K4" i="75" s="1"/>
  <c r="I127" i="74"/>
  <c r="H127"/>
  <c r="G127"/>
  <c r="F127"/>
  <c r="E127"/>
  <c r="M123"/>
  <c r="M122"/>
  <c r="M121"/>
  <c r="M120"/>
  <c r="K120"/>
  <c r="K2" i="75" s="1"/>
  <c r="J116" i="74"/>
  <c r="I116"/>
  <c r="H116"/>
  <c r="G116"/>
  <c r="J113"/>
  <c r="I113"/>
  <c r="H113"/>
  <c r="G113"/>
  <c r="I105"/>
  <c r="I104"/>
  <c r="I103"/>
  <c r="I102"/>
  <c r="I101"/>
  <c r="I100"/>
  <c r="L96"/>
  <c r="K96"/>
  <c r="J96"/>
  <c r="I96"/>
  <c r="H96"/>
  <c r="L95"/>
  <c r="K95"/>
  <c r="J95"/>
  <c r="I95"/>
  <c r="H95"/>
  <c r="L94"/>
  <c r="K94"/>
  <c r="J94"/>
  <c r="I94"/>
  <c r="H94"/>
  <c r="L93"/>
  <c r="K93"/>
  <c r="J93"/>
  <c r="I93"/>
  <c r="H93"/>
  <c r="L92"/>
  <c r="K92"/>
  <c r="J92"/>
  <c r="I92"/>
  <c r="H92"/>
  <c r="H67"/>
  <c r="H66"/>
  <c r="H65"/>
  <c r="H64"/>
  <c r="H63"/>
  <c r="H62"/>
  <c r="K57"/>
  <c r="J57"/>
  <c r="I57"/>
  <c r="H57"/>
  <c r="G57"/>
  <c r="K56"/>
  <c r="J56"/>
  <c r="I56"/>
  <c r="H56"/>
  <c r="G56"/>
  <c r="K55"/>
  <c r="J55"/>
  <c r="I55"/>
  <c r="H55"/>
  <c r="G55"/>
  <c r="K54"/>
  <c r="J54"/>
  <c r="I54"/>
  <c r="H54"/>
  <c r="G54"/>
  <c r="K53"/>
  <c r="J53"/>
  <c r="I53"/>
  <c r="H53"/>
  <c r="G53"/>
  <c r="H31"/>
  <c r="H30"/>
  <c r="H29"/>
  <c r="H28"/>
  <c r="H27"/>
  <c r="I27" s="1"/>
  <c r="J27" s="1"/>
  <c r="K27" s="1"/>
  <c r="H26"/>
  <c r="L24"/>
  <c r="L23"/>
  <c r="L22"/>
  <c r="L21"/>
  <c r="E21"/>
  <c r="D21"/>
  <c r="C21"/>
  <c r="B21"/>
  <c r="L20"/>
  <c r="Z17"/>
  <c r="Y17"/>
  <c r="X17"/>
  <c r="W17"/>
  <c r="S17"/>
  <c r="R17"/>
  <c r="Q17"/>
  <c r="P17"/>
  <c r="L17"/>
  <c r="K17"/>
  <c r="J17"/>
  <c r="I17"/>
  <c r="E17"/>
  <c r="D17"/>
  <c r="C17"/>
  <c r="B17"/>
  <c r="O58" i="61"/>
  <c r="N58"/>
  <c r="M58"/>
  <c r="L58"/>
  <c r="O57"/>
  <c r="N57"/>
  <c r="M57"/>
  <c r="L57"/>
  <c r="O56"/>
  <c r="N56"/>
  <c r="M56"/>
  <c r="L56"/>
  <c r="O55"/>
  <c r="N55"/>
  <c r="M55"/>
  <c r="L55"/>
  <c r="O54"/>
  <c r="N54"/>
  <c r="M54"/>
  <c r="L54"/>
  <c r="O53"/>
  <c r="N53"/>
  <c r="M53"/>
  <c r="L53"/>
  <c r="O52"/>
  <c r="N52"/>
  <c r="M52"/>
  <c r="L52"/>
  <c r="O51"/>
  <c r="N51"/>
  <c r="M51"/>
  <c r="L51"/>
  <c r="O50"/>
  <c r="N50"/>
  <c r="M50"/>
  <c r="L50"/>
  <c r="O49"/>
  <c r="N49"/>
  <c r="M49"/>
  <c r="L49"/>
  <c r="O48"/>
  <c r="N48"/>
  <c r="M48"/>
  <c r="L48"/>
  <c r="O47"/>
  <c r="N47"/>
  <c r="M47"/>
  <c r="L47"/>
  <c r="O46"/>
  <c r="N46"/>
  <c r="M46"/>
  <c r="L46"/>
  <c r="O45"/>
  <c r="N45"/>
  <c r="M45"/>
  <c r="L45"/>
  <c r="O44"/>
  <c r="N44"/>
  <c r="M44"/>
  <c r="L44"/>
  <c r="O43"/>
  <c r="N43"/>
  <c r="M43"/>
  <c r="L43"/>
  <c r="O42"/>
  <c r="N42"/>
  <c r="M42"/>
  <c r="L42"/>
  <c r="O41"/>
  <c r="N41"/>
  <c r="M41"/>
  <c r="L41"/>
  <c r="O40"/>
  <c r="N40"/>
  <c r="M40"/>
  <c r="L40"/>
  <c r="O39"/>
  <c r="N39"/>
  <c r="M39"/>
  <c r="L39"/>
  <c r="O38"/>
  <c r="N38"/>
  <c r="M38"/>
  <c r="L38"/>
  <c r="O37"/>
  <c r="N37"/>
  <c r="M37"/>
  <c r="L37"/>
  <c r="O36"/>
  <c r="N36"/>
  <c r="M36"/>
  <c r="L36"/>
  <c r="O35"/>
  <c r="N35"/>
  <c r="M35"/>
  <c r="L35"/>
  <c r="O34"/>
  <c r="N34"/>
  <c r="M34"/>
  <c r="L34"/>
  <c r="O33"/>
  <c r="N33"/>
  <c r="M33"/>
  <c r="L33"/>
  <c r="O32"/>
  <c r="N32"/>
  <c r="M32"/>
  <c r="L32"/>
  <c r="O31"/>
  <c r="N31"/>
  <c r="M31"/>
  <c r="L31"/>
  <c r="O30"/>
  <c r="N30"/>
  <c r="M30"/>
  <c r="L30"/>
  <c r="O29"/>
  <c r="N29"/>
  <c r="M29"/>
  <c r="L29"/>
  <c r="O28"/>
  <c r="N28"/>
  <c r="M28"/>
  <c r="L28"/>
  <c r="O27"/>
  <c r="N27"/>
  <c r="M27"/>
  <c r="L27"/>
  <c r="O26"/>
  <c r="N26"/>
  <c r="M26"/>
  <c r="L26"/>
  <c r="O25"/>
  <c r="N25"/>
  <c r="M25"/>
  <c r="L25"/>
  <c r="O24"/>
  <c r="N24"/>
  <c r="M24"/>
  <c r="L24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T2" i="73"/>
  <c r="S2"/>
</calcChain>
</file>

<file path=xl/sharedStrings.xml><?xml version="1.0" encoding="utf-8"?>
<sst xmlns="http://schemas.openxmlformats.org/spreadsheetml/2006/main" count="197" uniqueCount="76">
  <si>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</si>
  <si>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</si>
  <si>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</si>
  <si>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</si>
  <si>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</si>
  <si>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</si>
  <si>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</si>
  <si>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</si>
  <si>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</si>
  <si>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5</t>
  </si>
  <si>
    <t>ref 6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</si>
  <si>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</si>
  <si>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</si>
  <si>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</si>
  <si>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</si>
  <si>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</si>
  <si>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</si>
  <si>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</si>
  <si>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</si>
  <si>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</si>
  <si>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</si>
  <si>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</si>
  <si>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</si>
  <si>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</si>
  <si>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</si>
  <si>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</si>
  <si>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GC_egy</t>
  </si>
  <si>
    <t>Num</t>
  </si>
  <si>
    <t>Skin 1</t>
  </si>
  <si>
    <t>Time to answer</t>
  </si>
  <si>
    <t>FCR</t>
  </si>
  <si>
    <t>RAW DATA</t>
  </si>
  <si>
    <t>Actual Week</t>
  </si>
  <si>
    <t>Calculations / Consolidation</t>
  </si>
  <si>
    <t>RAW USER DATA</t>
  </si>
  <si>
    <t>Abandon rate (%)</t>
  </si>
  <si>
    <t>Week</t>
  </si>
  <si>
    <t>User 1</t>
  </si>
  <si>
    <t>User 2</t>
  </si>
  <si>
    <t>User 3</t>
  </si>
  <si>
    <t>User 4</t>
  </si>
  <si>
    <t>QUARTER 1</t>
  </si>
  <si>
    <t>TIME TO ANSWER</t>
  </si>
  <si>
    <t>User1</t>
  </si>
  <si>
    <t>User2</t>
  </si>
  <si>
    <t>User3</t>
  </si>
  <si>
    <t>User4</t>
  </si>
  <si>
    <t>All</t>
  </si>
  <si>
    <t>Quarter1</t>
  </si>
  <si>
    <t>Quarter2</t>
  </si>
  <si>
    <t>Quarter3</t>
  </si>
  <si>
    <t>Quarter4</t>
  </si>
  <si>
    <t>ABANDON RATE</t>
  </si>
  <si>
    <t>COMPANY</t>
  </si>
  <si>
    <t>Company</t>
  </si>
  <si>
    <t>First Call Resolution</t>
  </si>
  <si>
    <t>FIRST CALL RESOLUTION</t>
  </si>
  <si>
    <t>BEST USER</t>
  </si>
  <si>
    <t>BEST USER ACCORDINGLY</t>
  </si>
  <si>
    <t>Year</t>
  </si>
  <si>
    <t>TTA</t>
  </si>
  <si>
    <t>AB</t>
  </si>
  <si>
    <t>user1</t>
  </si>
  <si>
    <t>user2</t>
  </si>
  <si>
    <t>user3</t>
  </si>
  <si>
    <t>user4</t>
  </si>
  <si>
    <t>quarter1</t>
  </si>
  <si>
    <t>quarter2</t>
  </si>
  <si>
    <t>quarter3</t>
  </si>
  <si>
    <t>quarter4</t>
  </si>
  <si>
    <t>all</t>
  </si>
  <si>
    <t>AR</t>
  </si>
  <si>
    <t>for q1 and q2</t>
  </si>
  <si>
    <t>Abandon Rate</t>
  </si>
  <si>
    <t>Time To Answer</t>
  </si>
  <si>
    <t>Overall</t>
  </si>
</sst>
</file>

<file path=xl/styles.xml><?xml version="1.0" encoding="utf-8"?>
<styleSheet xmlns="http://schemas.openxmlformats.org/spreadsheetml/2006/main">
  <numFmts count="3">
    <numFmt numFmtId="164" formatCode="&quot;W&quot;\ 00"/>
    <numFmt numFmtId="165" formatCode="ddd\,\ dd/mm/yy"/>
    <numFmt numFmtId="166" formatCode="\W\ &quot;01&quot;"/>
  </numFmts>
  <fonts count="17">
    <font>
      <sz val="10"/>
      <name val="Arial"/>
      <charset val="134"/>
    </font>
    <font>
      <sz val="10"/>
      <name val="Segoe UI"/>
      <family val="2"/>
    </font>
    <font>
      <b/>
      <sz val="10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2"/>
      <color indexed="8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Tahoma"/>
      <family val="2"/>
    </font>
    <font>
      <sz val="10"/>
      <name val="Cambria"/>
      <family val="1"/>
      <scheme val="major"/>
    </font>
    <font>
      <sz val="16"/>
      <name val="Cambria"/>
      <family val="1"/>
      <scheme val="major"/>
    </font>
    <font>
      <b/>
      <i/>
      <sz val="12"/>
      <name val="Arial"/>
      <family val="2"/>
    </font>
    <font>
      <sz val="14"/>
      <name val="Cambria"/>
      <family val="1"/>
      <scheme val="major"/>
    </font>
    <font>
      <sz val="14"/>
      <name val="Arial"/>
      <family val="2"/>
    </font>
    <font>
      <sz val="2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4" fillId="0" borderId="0" xfId="0" applyFont="1" applyFill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left" vertical="center" indent="1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Border="1" applyAlignment="1" applyProtection="1">
      <alignment horizontal="left" vertical="center" indent="1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164" fontId="4" fillId="0" borderId="0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Fill="1" applyBorder="1" applyAlignment="1" applyProtection="1">
      <alignment horizontal="left" vertical="center" wrapText="1" indent="2"/>
      <protection hidden="1"/>
    </xf>
    <xf numFmtId="0" fontId="2" fillId="0" borderId="1" xfId="0" applyFont="1" applyFill="1" applyBorder="1" applyAlignment="1" applyProtection="1">
      <alignment horizontal="left" vertical="center" indent="1"/>
      <protection hidden="1"/>
    </xf>
    <xf numFmtId="0" fontId="4" fillId="0" borderId="1" xfId="0" applyFont="1" applyFill="1" applyBorder="1" applyAlignment="1" applyProtection="1">
      <alignment vertic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3" fillId="0" borderId="5" xfId="0" applyFont="1" applyFill="1" applyBorder="1" applyAlignment="1" applyProtection="1">
      <alignment horizontal="left" vertical="center" wrapText="1" indent="2"/>
      <protection hidden="1"/>
    </xf>
    <xf numFmtId="0" fontId="1" fillId="0" borderId="6" xfId="0" applyFont="1" applyFill="1" applyBorder="1" applyAlignment="1" applyProtection="1">
      <alignment horizontal="center" vertical="center"/>
      <protection hidden="1"/>
    </xf>
    <xf numFmtId="0" fontId="4" fillId="0" borderId="6" xfId="0" applyFont="1" applyFill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165" fontId="1" fillId="0" borderId="8" xfId="0" applyNumberFormat="1" applyFont="1" applyFill="1" applyBorder="1" applyAlignment="1" applyProtection="1">
      <alignment horizontal="center" vertical="center"/>
      <protection hidden="1"/>
    </xf>
    <xf numFmtId="164" fontId="4" fillId="0" borderId="9" xfId="0" applyNumberFormat="1" applyFont="1" applyFill="1" applyBorder="1" applyAlignment="1" applyProtection="1">
      <alignment horizontal="center" vertical="center"/>
      <protection hidden="1"/>
    </xf>
    <xf numFmtId="3" fontId="4" fillId="0" borderId="9" xfId="0" applyNumberFormat="1" applyFont="1" applyFill="1" applyBorder="1" applyAlignment="1" applyProtection="1">
      <alignment vertical="center"/>
      <protection hidden="1"/>
    </xf>
    <xf numFmtId="165" fontId="1" fillId="0" borderId="10" xfId="0" applyNumberFormat="1" applyFont="1" applyFill="1" applyBorder="1" applyAlignment="1" applyProtection="1">
      <alignment horizontal="center" vertical="center"/>
      <protection hidden="1"/>
    </xf>
    <xf numFmtId="164" fontId="4" fillId="0" borderId="11" xfId="0" applyNumberFormat="1" applyFont="1" applyFill="1" applyBorder="1" applyAlignment="1" applyProtection="1">
      <alignment horizontal="center" vertical="center"/>
      <protection hidden="1"/>
    </xf>
    <xf numFmtId="165" fontId="4" fillId="0" borderId="10" xfId="0" applyNumberFormat="1" applyFont="1" applyFill="1" applyBorder="1" applyAlignment="1" applyProtection="1">
      <alignment horizontal="center" vertical="center"/>
      <protection hidden="1"/>
    </xf>
    <xf numFmtId="165" fontId="4" fillId="0" borderId="12" xfId="0" applyNumberFormat="1" applyFont="1" applyFill="1" applyBorder="1" applyAlignment="1" applyProtection="1">
      <alignment horizontal="center" vertical="center"/>
      <protection hidden="1"/>
    </xf>
    <xf numFmtId="164" fontId="4" fillId="0" borderId="13" xfId="0" applyNumberFormat="1" applyFont="1" applyFill="1" applyBorder="1" applyAlignment="1" applyProtection="1">
      <alignment horizontal="center" vertical="center"/>
      <protection hidden="1"/>
    </xf>
    <xf numFmtId="165" fontId="4" fillId="0" borderId="8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3" fontId="4" fillId="0" borderId="0" xfId="0" applyNumberFormat="1" applyFont="1" applyFill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164" fontId="4" fillId="0" borderId="0" xfId="0" applyNumberFormat="1" applyFont="1" applyFill="1" applyAlignment="1" applyProtection="1">
      <alignment vertical="center"/>
      <protection hidden="1"/>
    </xf>
    <xf numFmtId="10" fontId="4" fillId="0" borderId="0" xfId="1" applyNumberFormat="1" applyFont="1" applyFill="1" applyAlignment="1" applyProtection="1">
      <alignment vertical="center"/>
      <protection hidden="1"/>
    </xf>
    <xf numFmtId="10" fontId="4" fillId="0" borderId="0" xfId="0" applyNumberFormat="1" applyFont="1" applyFill="1" applyAlignment="1" applyProtection="1">
      <alignment vertical="center"/>
      <protection hidden="1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3" fillId="0" borderId="0" xfId="0" applyNumberFormat="1" applyFont="1" applyFill="1" applyBorder="1" applyAlignment="1" applyProtection="1">
      <alignment horizontal="left" vertical="center" wrapText="1" indent="2"/>
      <protection hidden="1"/>
    </xf>
    <xf numFmtId="3" fontId="0" fillId="0" borderId="0" xfId="0" applyNumberFormat="1"/>
    <xf numFmtId="0" fontId="6" fillId="0" borderId="0" xfId="0" applyFont="1"/>
    <xf numFmtId="10" fontId="0" fillId="0" borderId="0" xfId="0" applyNumberFormat="1"/>
    <xf numFmtId="0" fontId="0" fillId="2" borderId="0" xfId="0" applyFill="1"/>
    <xf numFmtId="0" fontId="11" fillId="2" borderId="0" xfId="0" applyFont="1" applyFill="1"/>
    <xf numFmtId="0" fontId="6" fillId="2" borderId="0" xfId="0" applyFont="1" applyFill="1"/>
    <xf numFmtId="0" fontId="12" fillId="2" borderId="0" xfId="0" applyFont="1" applyFill="1"/>
    <xf numFmtId="0" fontId="0" fillId="3" borderId="0" xfId="0" applyFill="1"/>
    <xf numFmtId="0" fontId="13" fillId="0" borderId="0" xfId="0" applyFont="1"/>
    <xf numFmtId="164" fontId="4" fillId="0" borderId="6" xfId="0" applyNumberFormat="1" applyFont="1" applyFill="1" applyBorder="1" applyAlignment="1" applyProtection="1">
      <alignment horizontal="center" vertical="center"/>
      <protection hidden="1"/>
    </xf>
    <xf numFmtId="3" fontId="4" fillId="0" borderId="6" xfId="0" applyNumberFormat="1" applyFont="1" applyFill="1" applyBorder="1" applyAlignment="1" applyProtection="1">
      <alignment vertical="center"/>
      <protection hidden="1"/>
    </xf>
    <xf numFmtId="0" fontId="12" fillId="3" borderId="0" xfId="0" applyFont="1" applyFill="1"/>
    <xf numFmtId="2" fontId="0" fillId="0" borderId="0" xfId="0" applyNumberFormat="1"/>
    <xf numFmtId="0" fontId="14" fillId="3" borderId="0" xfId="0" applyFont="1" applyFill="1"/>
    <xf numFmtId="0" fontId="15" fillId="3" borderId="0" xfId="0" applyFont="1" applyFill="1"/>
    <xf numFmtId="0" fontId="16" fillId="3" borderId="0" xfId="0" applyFont="1" applyFill="1"/>
    <xf numFmtId="0" fontId="3" fillId="0" borderId="2" xfId="0" applyFont="1" applyFill="1" applyBorder="1" applyAlignment="1" applyProtection="1">
      <alignment horizontal="center" vertical="center"/>
      <protection hidden="1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3" fillId="0" borderId="14" xfId="0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0" fontId="3" fillId="0" borderId="16" xfId="0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414749"/>
      <rgbColor rgb="00008000"/>
      <rgbColor rgb="00CBCCCD"/>
      <rgbColor rgb="00808000"/>
      <rgbColor rgb="00800080"/>
      <rgbColor rgb="00008080"/>
      <rgbColor rgb="00C0C0C0"/>
      <rgbColor rgb="00808080"/>
      <rgbColor rgb="00FFCC00"/>
      <rgbColor rgb="00414B52"/>
      <rgbColor rgb="009D272A"/>
      <rgbColor rgb="00CBCCCD"/>
      <rgbColor rgb="0096999A"/>
      <rgbColor rgb="006B7072"/>
      <rgbColor rgb="00414749"/>
      <rgbColor rgb="00E2001A"/>
      <rgbColor rgb="00FFCC00"/>
      <rgbColor rgb="00414B52"/>
      <rgbColor rgb="009D272A"/>
      <rgbColor rgb="00CBCCCD"/>
      <rgbColor rgb="0096999A"/>
      <rgbColor rgb="006B7072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C10330"/>
      <rgbColor rgb="00339966"/>
      <rgbColor rgb="00E2001A"/>
      <rgbColor rgb="00414B52"/>
      <rgbColor rgb="00FFCC00"/>
      <rgbColor rgb="00993366"/>
      <rgbColor rgb="0096999A"/>
      <rgbColor rgb="006B7072"/>
    </indexedColors>
    <mruColors>
      <color rgb="FFFFFF99"/>
      <color rgb="FFFF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calculations!$H$26</c:f>
              <c:strCache>
                <c:ptCount val="1"/>
                <c:pt idx="0">
                  <c:v>User1</c:v>
                </c:pt>
              </c:strCache>
            </c:strRef>
          </c:tx>
          <c:cat>
            <c:strRef>
              <c:f>calculations!$G$27:$G$31</c:f>
              <c:strCache>
                <c:ptCount val="5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  <c:pt idx="4">
                  <c:v>All</c:v>
                </c:pt>
              </c:strCache>
            </c:strRef>
          </c:cat>
          <c:val>
            <c:numRef>
              <c:f>calculations!$H$27:$H$31</c:f>
              <c:numCache>
                <c:formatCode>General</c:formatCode>
                <c:ptCount val="5"/>
                <c:pt idx="0">
                  <c:v>125</c:v>
                </c:pt>
                <c:pt idx="1">
                  <c:v>103</c:v>
                </c:pt>
                <c:pt idx="2">
                  <c:v>108</c:v>
                </c:pt>
                <c:pt idx="3">
                  <c:v>119</c:v>
                </c:pt>
                <c:pt idx="4">
                  <c:v>114</c:v>
                </c:pt>
              </c:numCache>
            </c:numRef>
          </c:val>
        </c:ser>
        <c:overlap val="100"/>
        <c:axId val="108405504"/>
        <c:axId val="108407040"/>
      </c:barChart>
      <c:catAx>
        <c:axId val="108405504"/>
        <c:scaling>
          <c:orientation val="minMax"/>
        </c:scaling>
        <c:axPos val="b"/>
        <c:tickLblPos val="nextTo"/>
        <c:crossAx val="108407040"/>
        <c:crosses val="autoZero"/>
        <c:auto val="1"/>
        <c:lblAlgn val="ctr"/>
        <c:lblOffset val="100"/>
      </c:catAx>
      <c:valAx>
        <c:axId val="108407040"/>
        <c:scaling>
          <c:orientation val="minMax"/>
          <c:max val="140"/>
          <c:min val="0"/>
        </c:scaling>
        <c:axPos val="l"/>
        <c:majorGridlines/>
        <c:numFmt formatCode="General" sourceLinked="0"/>
        <c:tickLblPos val="nextTo"/>
        <c:crossAx val="108405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calculations!$H$62</c:f>
              <c:strCache>
                <c:ptCount val="1"/>
                <c:pt idx="0">
                  <c:v>User1</c:v>
                </c:pt>
              </c:strCache>
            </c:strRef>
          </c:tx>
          <c:cat>
            <c:strRef>
              <c:f>calculations!$G$63:$G$67</c:f>
              <c:strCache>
                <c:ptCount val="5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  <c:pt idx="4">
                  <c:v>All</c:v>
                </c:pt>
              </c:strCache>
            </c:strRef>
          </c:cat>
          <c:val>
            <c:numRef>
              <c:f>calculations!$H$63:$H$67</c:f>
              <c:numCache>
                <c:formatCode>0.00%</c:formatCode>
                <c:ptCount val="5"/>
                <c:pt idx="0">
                  <c:v>4.4250000000000005E-2</c:v>
                </c:pt>
                <c:pt idx="1">
                  <c:v>4.2583333333333334E-2</c:v>
                </c:pt>
                <c:pt idx="2">
                  <c:v>5.525E-2</c:v>
                </c:pt>
                <c:pt idx="3">
                  <c:v>1.0999999999999998E-2</c:v>
                </c:pt>
                <c:pt idx="4">
                  <c:v>3.8270833333333337E-2</c:v>
                </c:pt>
              </c:numCache>
            </c:numRef>
          </c:val>
        </c:ser>
        <c:overlap val="100"/>
        <c:axId val="108435712"/>
        <c:axId val="108441600"/>
      </c:barChart>
      <c:catAx>
        <c:axId val="108435712"/>
        <c:scaling>
          <c:orientation val="minMax"/>
        </c:scaling>
        <c:axPos val="b"/>
        <c:tickLblPos val="nextTo"/>
        <c:crossAx val="108441600"/>
        <c:crosses val="autoZero"/>
        <c:auto val="1"/>
        <c:lblAlgn val="ctr"/>
        <c:lblOffset val="100"/>
      </c:catAx>
      <c:valAx>
        <c:axId val="108441600"/>
        <c:scaling>
          <c:orientation val="minMax"/>
          <c:max val="8.0000000000000043E-2"/>
          <c:min val="0"/>
        </c:scaling>
        <c:axPos val="l"/>
        <c:majorGridlines/>
        <c:numFmt formatCode="0.00%" sourceLinked="1"/>
        <c:tickLblPos val="nextTo"/>
        <c:crossAx val="10843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calculations!$I$100</c:f>
              <c:strCache>
                <c:ptCount val="1"/>
                <c:pt idx="0">
                  <c:v>User1</c:v>
                </c:pt>
              </c:strCache>
            </c:strRef>
          </c:tx>
          <c:cat>
            <c:strRef>
              <c:f>calculations!$H$101:$H$105</c:f>
              <c:strCache>
                <c:ptCount val="5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  <c:pt idx="4">
                  <c:v>All</c:v>
                </c:pt>
              </c:strCache>
            </c:strRef>
          </c:cat>
          <c:val>
            <c:numRef>
              <c:f>calculations!$I$101:$I$105</c:f>
              <c:numCache>
                <c:formatCode>0.00%</c:formatCode>
                <c:ptCount val="5"/>
                <c:pt idx="0">
                  <c:v>0.91254166666666681</c:v>
                </c:pt>
                <c:pt idx="1">
                  <c:v>0.91469999999999996</c:v>
                </c:pt>
                <c:pt idx="2">
                  <c:v>0.91369166666666679</c:v>
                </c:pt>
                <c:pt idx="3">
                  <c:v>0.91285000000000005</c:v>
                </c:pt>
                <c:pt idx="4">
                  <c:v>0.9134458333333334</c:v>
                </c:pt>
              </c:numCache>
            </c:numRef>
          </c:val>
        </c:ser>
        <c:overlap val="100"/>
        <c:axId val="107224448"/>
        <c:axId val="107230336"/>
      </c:barChart>
      <c:catAx>
        <c:axId val="107224448"/>
        <c:scaling>
          <c:orientation val="minMax"/>
        </c:scaling>
        <c:axPos val="b"/>
        <c:tickLblPos val="nextTo"/>
        <c:crossAx val="107230336"/>
        <c:crosses val="autoZero"/>
        <c:auto val="1"/>
        <c:lblAlgn val="ctr"/>
        <c:lblOffset val="100"/>
      </c:catAx>
      <c:valAx>
        <c:axId val="107230336"/>
        <c:scaling>
          <c:orientation val="minMax"/>
          <c:max val="1"/>
          <c:min val="0"/>
        </c:scaling>
        <c:axPos val="l"/>
        <c:majorGridlines/>
        <c:numFmt formatCode="0.00%" sourceLinked="1"/>
        <c:tickLblPos val="nextTo"/>
        <c:crossAx val="107224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66675</xdr:rowOff>
    </xdr:from>
    <xdr:to>
      <xdr:col>6</xdr:col>
      <xdr:colOff>495300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10</xdr:row>
      <xdr:rowOff>57150</xdr:rowOff>
    </xdr:from>
    <xdr:to>
      <xdr:col>13</xdr:col>
      <xdr:colOff>390525</xdr:colOff>
      <xdr:row>23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476251</xdr:colOff>
      <xdr:row>10</xdr:row>
      <xdr:rowOff>57150</xdr:rowOff>
    </xdr:from>
    <xdr:to>
      <xdr:col>20</xdr:col>
      <xdr:colOff>361951</xdr:colOff>
      <xdr:row>23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EX2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2"/>
  <cols>
    <col min="1" max="1" width="18.44140625" style="35" customWidth="1"/>
    <col min="2" max="2" width="3.5546875" style="35" customWidth="1"/>
    <col min="3" max="5" width="2" style="35" customWidth="1"/>
    <col min="6" max="6" width="4.44140625" style="35" customWidth="1"/>
    <col min="7" max="7" width="4.6640625" style="35" customWidth="1"/>
    <col min="8" max="8" width="4.109375" style="35" customWidth="1"/>
    <col min="9" max="9" width="7.33203125" style="35" customWidth="1"/>
    <col min="10" max="10" width="9" style="35" customWidth="1"/>
    <col min="11" max="11" width="10.44140625" style="35" customWidth="1"/>
    <col min="12" max="12" width="7.44140625" style="35" customWidth="1"/>
    <col min="13" max="14" width="5" style="35" customWidth="1"/>
    <col min="15" max="17" width="6.88671875" style="35" customWidth="1"/>
    <col min="18" max="18" width="4.6640625" style="35" customWidth="1"/>
    <col min="19" max="19" width="11.88671875" style="35" customWidth="1"/>
    <col min="20" max="20" width="11.5546875" style="35" customWidth="1"/>
    <col min="21" max="21" width="9" style="35" customWidth="1"/>
    <col min="22" max="22" width="10.109375" style="35" customWidth="1"/>
    <col min="23" max="25" width="9.109375" style="35"/>
    <col min="26" max="26" width="20.44140625" style="35" customWidth="1"/>
    <col min="27" max="27" width="11.88671875" style="35" customWidth="1"/>
    <col min="28" max="28" width="11.5546875" style="35" customWidth="1"/>
    <col min="29" max="29" width="9" style="35" customWidth="1"/>
    <col min="30" max="30" width="10.109375" style="35" customWidth="1"/>
    <col min="31" max="32" width="6.44140625" style="35" customWidth="1"/>
    <col min="33" max="33" width="4.33203125" style="35" customWidth="1"/>
    <col min="34" max="35" width="7.88671875" style="35" customWidth="1"/>
    <col min="36" max="37" width="6.44140625" style="35" customWidth="1"/>
    <col min="38" max="38" width="4.33203125" style="35" customWidth="1"/>
    <col min="39" max="40" width="7.88671875" style="35" customWidth="1"/>
    <col min="41" max="50" width="9.109375" style="35"/>
  </cols>
  <sheetData>
    <row r="1" spans="1:50 1501:1506" s="34" customFormat="1" ht="14.4">
      <c r="A1" s="36" t="s">
        <v>0</v>
      </c>
      <c r="B1" s="36" t="s">
        <v>1</v>
      </c>
      <c r="C1" s="36">
        <v>1</v>
      </c>
      <c r="D1" s="36">
        <v>2</v>
      </c>
      <c r="E1" s="36">
        <v>3</v>
      </c>
      <c r="F1" s="36" t="s">
        <v>2</v>
      </c>
      <c r="G1" s="36" t="s">
        <v>3</v>
      </c>
      <c r="H1" s="36" t="s">
        <v>4</v>
      </c>
      <c r="I1" s="36" t="s">
        <v>5</v>
      </c>
      <c r="J1" s="36" t="s">
        <v>6</v>
      </c>
      <c r="K1" s="36" t="s">
        <v>7</v>
      </c>
      <c r="L1" s="36" t="s">
        <v>8</v>
      </c>
      <c r="M1" s="36" t="s">
        <v>9</v>
      </c>
      <c r="N1" s="36" t="s">
        <v>10</v>
      </c>
      <c r="O1" s="37" t="s">
        <v>11</v>
      </c>
      <c r="P1" s="36" t="s">
        <v>12</v>
      </c>
      <c r="Q1" s="36" t="s">
        <v>13</v>
      </c>
      <c r="R1" s="36" t="s">
        <v>14</v>
      </c>
      <c r="S1" s="36" t="s">
        <v>15</v>
      </c>
      <c r="T1" s="36" t="s">
        <v>16</v>
      </c>
      <c r="U1" s="36" t="s">
        <v>17</v>
      </c>
      <c r="V1" s="36" t="s">
        <v>18</v>
      </c>
      <c r="W1" s="38"/>
      <c r="X1" s="38"/>
      <c r="Y1" s="38"/>
      <c r="Z1" s="36" t="s">
        <v>19</v>
      </c>
      <c r="AA1" s="36" t="s">
        <v>15</v>
      </c>
      <c r="AB1" s="36" t="s">
        <v>16</v>
      </c>
      <c r="AC1" s="39" t="s">
        <v>17</v>
      </c>
      <c r="AD1" s="36" t="s">
        <v>18</v>
      </c>
      <c r="AE1" s="39" t="s">
        <v>20</v>
      </c>
      <c r="AF1" s="39" t="s">
        <v>21</v>
      </c>
      <c r="AG1" s="39" t="s">
        <v>22</v>
      </c>
      <c r="AH1" s="39" t="s">
        <v>23</v>
      </c>
      <c r="AI1" s="39" t="s">
        <v>24</v>
      </c>
      <c r="AJ1" s="39" t="s">
        <v>20</v>
      </c>
      <c r="AK1" s="39" t="s">
        <v>21</v>
      </c>
      <c r="AL1" s="39" t="s">
        <v>22</v>
      </c>
      <c r="AM1" s="39" t="s">
        <v>23</v>
      </c>
      <c r="AN1" s="39" t="s">
        <v>24</v>
      </c>
      <c r="AO1" s="38"/>
      <c r="AP1" s="38"/>
      <c r="AQ1" s="38"/>
      <c r="AR1" s="38"/>
      <c r="AS1" s="38"/>
      <c r="AT1" s="38"/>
      <c r="AU1" s="38"/>
      <c r="AV1" s="38"/>
      <c r="AW1" s="38"/>
      <c r="AX1" s="38"/>
      <c r="BES1" s="36" t="s">
        <v>25</v>
      </c>
      <c r="BET1" s="36" t="s">
        <v>15</v>
      </c>
      <c r="BEU1" s="36" t="s">
        <v>16</v>
      </c>
      <c r="BEV1" s="39" t="s">
        <v>17</v>
      </c>
      <c r="BEW1" s="36" t="s">
        <v>18</v>
      </c>
      <c r="BEX1" s="39" t="s">
        <v>23</v>
      </c>
    </row>
    <row r="2" spans="1:50 1501:1506">
      <c r="A2" s="35" t="s">
        <v>26</v>
      </c>
      <c r="B2" s="35">
        <f>55</f>
        <v>55</v>
      </c>
      <c r="C2" s="35">
        <f>B2-F2</f>
        <v>55</v>
      </c>
      <c r="D2" s="35">
        <f>H2/50</f>
        <v>2</v>
      </c>
      <c r="E2" s="35">
        <f>1.5*H2-C2-D2</f>
        <v>93</v>
      </c>
      <c r="F2" s="35">
        <v>0</v>
      </c>
      <c r="G2" s="35">
        <v>100</v>
      </c>
      <c r="H2" s="35">
        <f>G2-F2</f>
        <v>100</v>
      </c>
      <c r="I2" s="35" t="s">
        <v>27</v>
      </c>
      <c r="J2" s="35">
        <v>0</v>
      </c>
      <c r="K2" s="35">
        <v>9</v>
      </c>
      <c r="L2" s="35">
        <v>15</v>
      </c>
      <c r="M2" s="35">
        <v>70</v>
      </c>
      <c r="N2" s="35">
        <v>30</v>
      </c>
      <c r="O2" s="35">
        <v>255</v>
      </c>
      <c r="P2" s="35">
        <v>65535</v>
      </c>
      <c r="Q2" s="35">
        <v>65280</v>
      </c>
      <c r="R2" s="35" t="s">
        <v>28</v>
      </c>
      <c r="S2" s="35" t="e">
        <f ca="1">SUBSTITUTE(MID(_xlfn.FORMULATEXT(V2),2,FIND("!",_xlfn.FORMULATEXT(V2),1)-2),"'","")</f>
        <v>#NAME?</v>
      </c>
      <c r="T2" s="35" t="e">
        <f ca="1">_xlfn.SHEET(#REF!)</f>
        <v>#NAME?</v>
      </c>
      <c r="V2" s="35" t="e">
        <f>#REF!</f>
        <v>#REF!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theme="0" tint="-4.9989318521683403E-2"/>
    <pageSetUpPr fitToPage="1"/>
  </sheetPr>
  <dimension ref="B1:AE59"/>
  <sheetViews>
    <sheetView showGridLines="0" zoomScale="85" zoomScaleNormal="85" workbookViewId="0">
      <selection activeCell="AB10" sqref="AB10"/>
    </sheetView>
  </sheetViews>
  <sheetFormatPr defaultColWidth="12.6640625" defaultRowHeight="15"/>
  <cols>
    <col min="1" max="1" width="2.6640625" style="1" customWidth="1"/>
    <col min="2" max="2" width="14.5546875" style="1" customWidth="1"/>
    <col min="3" max="3" width="15.6640625" style="1" customWidth="1"/>
    <col min="4" max="4" width="9.44140625" style="1" bestFit="1" customWidth="1"/>
    <col min="5" max="7" width="7" style="1" customWidth="1"/>
    <col min="8" max="9" width="2.6640625" style="1" customWidth="1"/>
    <col min="10" max="10" width="2" style="1" customWidth="1"/>
    <col min="11" max="11" width="3" style="1" customWidth="1"/>
    <col min="12" max="15" width="6.5546875" style="1" customWidth="1"/>
    <col min="16" max="16" width="1.33203125" style="1" customWidth="1"/>
    <col min="17" max="17" width="1.88671875" style="1" customWidth="1"/>
    <col min="18" max="21" width="6.5546875" style="1" customWidth="1"/>
    <col min="22" max="22" width="4" style="1" customWidth="1"/>
    <col min="23" max="26" width="7.33203125" style="1" customWidth="1"/>
    <col min="27" max="16384" width="12.6640625" style="1"/>
  </cols>
  <sheetData>
    <row r="1" spans="2:31" s="2" customFormat="1"/>
    <row r="2" spans="2:31" s="2" customFormat="1" ht="30" customHeight="1">
      <c r="B2" s="3" t="s">
        <v>31</v>
      </c>
      <c r="C2" s="4"/>
      <c r="D2" s="4"/>
      <c r="E2" s="4"/>
      <c r="F2" s="4"/>
      <c r="G2" s="4"/>
      <c r="H2" s="5"/>
    </row>
    <row r="3" spans="2:31" s="2" customFormat="1" ht="12.75" customHeight="1">
      <c r="B3" s="6"/>
      <c r="C3" s="6"/>
      <c r="D3" s="5"/>
      <c r="E3" s="5"/>
      <c r="F3" s="5"/>
      <c r="G3" s="5"/>
      <c r="H3" s="7"/>
      <c r="I3" s="7"/>
    </row>
    <row r="4" spans="2:31" s="2" customFormat="1" ht="12.75" customHeight="1">
      <c r="B4" s="6" t="s">
        <v>32</v>
      </c>
      <c r="C4" s="8">
        <v>5</v>
      </c>
      <c r="D4" s="40">
        <v>1</v>
      </c>
      <c r="E4" s="5"/>
      <c r="F4" s="5"/>
      <c r="G4" s="5"/>
    </row>
    <row r="5" spans="2:31" s="2" customFormat="1" ht="12.75" customHeight="1">
      <c r="B5" s="9"/>
      <c r="C5" s="10"/>
      <c r="D5" s="5"/>
      <c r="E5" s="5"/>
      <c r="F5" s="5"/>
      <c r="G5" s="5"/>
      <c r="H5" s="5"/>
    </row>
    <row r="6" spans="2:31" s="2" customFormat="1" ht="20.100000000000001" customHeight="1">
      <c r="B6" s="11" t="s">
        <v>33</v>
      </c>
      <c r="C6" s="12"/>
      <c r="D6" s="12"/>
      <c r="E6" s="12"/>
      <c r="F6" s="12"/>
      <c r="G6" s="12"/>
      <c r="H6" s="12"/>
    </row>
    <row r="7" spans="2:31" s="2" customFormat="1">
      <c r="B7" s="13"/>
    </row>
    <row r="8" spans="2:31" s="2" customFormat="1">
      <c r="B8" s="13"/>
      <c r="D8" s="57" t="s">
        <v>34</v>
      </c>
      <c r="E8" s="58"/>
      <c r="F8" s="58"/>
      <c r="G8" s="59"/>
      <c r="H8" s="14"/>
      <c r="I8" s="7"/>
      <c r="L8" s="60" t="s">
        <v>29</v>
      </c>
      <c r="M8" s="61"/>
      <c r="N8" s="61"/>
      <c r="O8" s="62"/>
      <c r="R8" s="60" t="s">
        <v>35</v>
      </c>
      <c r="S8" s="61"/>
      <c r="T8" s="61"/>
      <c r="U8" s="62"/>
      <c r="W8" s="60" t="s">
        <v>30</v>
      </c>
      <c r="X8" s="61"/>
      <c r="Y8" s="61"/>
      <c r="Z8" s="62"/>
    </row>
    <row r="9" spans="2:31" s="2" customFormat="1">
      <c r="B9" s="15"/>
      <c r="C9" s="16" t="s">
        <v>36</v>
      </c>
      <c r="D9" s="17" t="s">
        <v>37</v>
      </c>
      <c r="E9" s="17" t="s">
        <v>38</v>
      </c>
      <c r="F9" s="17" t="s">
        <v>39</v>
      </c>
      <c r="G9" s="17" t="s">
        <v>40</v>
      </c>
      <c r="H9" s="5"/>
      <c r="L9" s="17" t="s">
        <v>37</v>
      </c>
      <c r="M9" s="17" t="s">
        <v>38</v>
      </c>
      <c r="N9" s="17" t="s">
        <v>39</v>
      </c>
      <c r="O9" s="17" t="s">
        <v>40</v>
      </c>
      <c r="P9" s="27"/>
      <c r="R9" s="29" t="s">
        <v>37</v>
      </c>
      <c r="S9" s="29" t="s">
        <v>38</v>
      </c>
      <c r="T9" s="29" t="s">
        <v>39</v>
      </c>
      <c r="U9" s="29" t="s">
        <v>40</v>
      </c>
      <c r="V9" s="27"/>
      <c r="W9" s="29" t="s">
        <v>37</v>
      </c>
      <c r="X9" s="29" t="s">
        <v>38</v>
      </c>
      <c r="Y9" s="29" t="s">
        <v>39</v>
      </c>
      <c r="Z9" s="29" t="s">
        <v>40</v>
      </c>
    </row>
    <row r="10" spans="2:31" s="2" customFormat="1">
      <c r="B10" s="13"/>
      <c r="R10" s="30"/>
      <c r="S10" s="30"/>
      <c r="T10" s="30"/>
      <c r="U10" s="30"/>
      <c r="W10" s="31"/>
      <c r="X10" s="32"/>
      <c r="Y10" s="32"/>
      <c r="Z10" s="32"/>
    </row>
    <row r="11" spans="2:31" s="2" customFormat="1">
      <c r="B11" s="18"/>
      <c r="C11" s="19">
        <v>1</v>
      </c>
      <c r="D11" s="20">
        <v>118</v>
      </c>
      <c r="E11" s="20">
        <v>69</v>
      </c>
      <c r="F11" s="20">
        <v>145</v>
      </c>
      <c r="G11" s="20">
        <v>84</v>
      </c>
      <c r="H11" s="5"/>
      <c r="J11" s="28"/>
      <c r="L11" s="28">
        <f>+D11</f>
        <v>118</v>
      </c>
      <c r="M11" s="28">
        <f>+E11</f>
        <v>69</v>
      </c>
      <c r="N11" s="28">
        <f>+F11</f>
        <v>145</v>
      </c>
      <c r="O11" s="28">
        <f>+G11</f>
        <v>84</v>
      </c>
      <c r="P11" s="28"/>
      <c r="R11" s="32">
        <v>8.0000000000000002E-3</v>
      </c>
      <c r="S11" s="32">
        <v>6.7000000000000004E-2</v>
      </c>
      <c r="T11" s="32">
        <v>0.01</v>
      </c>
      <c r="U11" s="32">
        <v>2E-3</v>
      </c>
      <c r="W11" s="33">
        <v>0.91149999999999998</v>
      </c>
      <c r="X11" s="33">
        <v>0.91100000000000003</v>
      </c>
      <c r="Y11" s="33">
        <v>0.91549999999999998</v>
      </c>
      <c r="Z11" s="33">
        <v>0.91559999999999997</v>
      </c>
      <c r="AB11" s="33"/>
      <c r="AC11" s="33"/>
      <c r="AD11" s="33"/>
      <c r="AE11" s="33"/>
    </row>
    <row r="12" spans="2:31" s="2" customFormat="1">
      <c r="B12" s="21"/>
      <c r="C12" s="22">
        <v>2</v>
      </c>
      <c r="D12" s="20">
        <v>129</v>
      </c>
      <c r="E12" s="20">
        <v>126</v>
      </c>
      <c r="F12" s="20">
        <v>165</v>
      </c>
      <c r="G12" s="20">
        <v>124</v>
      </c>
      <c r="H12" s="5"/>
      <c r="J12" s="28"/>
      <c r="L12" s="28">
        <f>+D11+D12</f>
        <v>247</v>
      </c>
      <c r="M12" s="28">
        <f>+E11+E12</f>
        <v>195</v>
      </c>
      <c r="N12" s="28">
        <f>+F11+F12</f>
        <v>310</v>
      </c>
      <c r="O12" s="28">
        <f>+G11+G12</f>
        <v>208</v>
      </c>
      <c r="P12" s="28"/>
      <c r="R12" s="32">
        <v>9.1999999999999998E-2</v>
      </c>
      <c r="S12" s="32">
        <v>7.2999999999999995E-2</v>
      </c>
      <c r="T12" s="32">
        <v>0.02</v>
      </c>
      <c r="U12" s="32">
        <v>5.8000000000000003E-2</v>
      </c>
      <c r="W12" s="33">
        <v>0.91439999999999999</v>
      </c>
      <c r="X12" s="33">
        <v>0.91610000000000003</v>
      </c>
      <c r="Y12" s="33">
        <v>0.9173</v>
      </c>
      <c r="Z12" s="33">
        <v>0.91049999999999998</v>
      </c>
      <c r="AB12" s="33"/>
      <c r="AC12" s="33"/>
      <c r="AD12" s="33"/>
      <c r="AE12" s="33"/>
    </row>
    <row r="13" spans="2:31" s="2" customFormat="1">
      <c r="B13" s="21"/>
      <c r="C13" s="22">
        <v>3</v>
      </c>
      <c r="D13" s="20">
        <v>167</v>
      </c>
      <c r="E13" s="20">
        <v>116</v>
      </c>
      <c r="F13" s="20">
        <v>103</v>
      </c>
      <c r="G13" s="20">
        <v>97</v>
      </c>
      <c r="H13" s="5"/>
      <c r="J13" s="28"/>
      <c r="L13" s="28">
        <f>+L12+D13</f>
        <v>414</v>
      </c>
      <c r="M13" s="28">
        <f>+M12+E13</f>
        <v>311</v>
      </c>
      <c r="N13" s="28">
        <f>+N12+F13</f>
        <v>413</v>
      </c>
      <c r="O13" s="28">
        <f>+O12+G13</f>
        <v>305</v>
      </c>
      <c r="P13" s="28"/>
      <c r="R13" s="32">
        <v>1.7999999999999999E-2</v>
      </c>
      <c r="S13" s="32">
        <v>7.0000000000000001E-3</v>
      </c>
      <c r="T13" s="32">
        <v>1.2999999999999999E-2</v>
      </c>
      <c r="U13" s="32">
        <v>2.5999999999999999E-2</v>
      </c>
      <c r="W13" s="33">
        <v>0.9093</v>
      </c>
      <c r="X13" s="33">
        <v>0.91879999999999995</v>
      </c>
      <c r="Y13" s="33">
        <v>0.91759999999999997</v>
      </c>
      <c r="Z13" s="33">
        <v>0.93</v>
      </c>
      <c r="AB13" s="33"/>
      <c r="AC13" s="33"/>
      <c r="AD13" s="33"/>
      <c r="AE13" s="33"/>
    </row>
    <row r="14" spans="2:31" s="2" customFormat="1">
      <c r="B14" s="21"/>
      <c r="C14" s="22">
        <v>4</v>
      </c>
      <c r="D14" s="20">
        <v>130</v>
      </c>
      <c r="E14" s="20">
        <v>131</v>
      </c>
      <c r="F14" s="20">
        <v>151</v>
      </c>
      <c r="G14" s="20">
        <v>106</v>
      </c>
      <c r="H14" s="5"/>
      <c r="J14" s="28"/>
      <c r="L14" s="28">
        <f t="shared" ref="L14:L58" si="0">+L13+D14</f>
        <v>544</v>
      </c>
      <c r="M14" s="28">
        <f t="shared" ref="M14:O58" si="1">+M13+E14</f>
        <v>442</v>
      </c>
      <c r="N14" s="28">
        <f t="shared" si="1"/>
        <v>564</v>
      </c>
      <c r="O14" s="28">
        <f t="shared" si="1"/>
        <v>411</v>
      </c>
      <c r="P14" s="28"/>
      <c r="R14" s="32">
        <v>3.4000000000000002E-2</v>
      </c>
      <c r="S14" s="32">
        <v>3.6999999999999998E-2</v>
      </c>
      <c r="T14" s="32">
        <v>4.5999999999999999E-2</v>
      </c>
      <c r="U14" s="32">
        <v>9.1999999999999998E-2</v>
      </c>
      <c r="W14" s="33">
        <v>0.9093</v>
      </c>
      <c r="X14" s="33">
        <v>0.91710000000000003</v>
      </c>
      <c r="Y14" s="33">
        <v>0.91759999999999997</v>
      </c>
      <c r="Z14" s="33">
        <v>0.91049999999999998</v>
      </c>
      <c r="AB14" s="33"/>
      <c r="AC14" s="33"/>
      <c r="AD14" s="33"/>
      <c r="AE14" s="33"/>
    </row>
    <row r="15" spans="2:31" s="2" customFormat="1">
      <c r="B15" s="21"/>
      <c r="C15" s="22">
        <v>5</v>
      </c>
      <c r="D15" s="20">
        <v>145</v>
      </c>
      <c r="E15" s="20">
        <v>118</v>
      </c>
      <c r="F15" s="20">
        <v>71</v>
      </c>
      <c r="G15" s="20">
        <v>88</v>
      </c>
      <c r="H15" s="5"/>
      <c r="J15" s="28"/>
      <c r="L15" s="28">
        <f t="shared" si="0"/>
        <v>689</v>
      </c>
      <c r="M15" s="28">
        <f t="shared" si="1"/>
        <v>560</v>
      </c>
      <c r="N15" s="28">
        <f t="shared" si="1"/>
        <v>635</v>
      </c>
      <c r="O15" s="28">
        <f t="shared" si="1"/>
        <v>499</v>
      </c>
      <c r="P15" s="28"/>
      <c r="R15" s="32">
        <v>2.5999999999999999E-2</v>
      </c>
      <c r="S15" s="32">
        <v>7.0999999999999994E-2</v>
      </c>
      <c r="T15" s="32">
        <v>1.7000000000000001E-2</v>
      </c>
      <c r="U15" s="32">
        <v>2.4E-2</v>
      </c>
      <c r="W15" s="33">
        <v>0.91810000000000003</v>
      </c>
      <c r="X15" s="33">
        <v>0.91069999999999995</v>
      </c>
      <c r="Y15" s="33">
        <v>0.91500000000000004</v>
      </c>
      <c r="Z15" s="33">
        <v>0.91869999999999996</v>
      </c>
      <c r="AB15" s="33"/>
      <c r="AC15" s="33"/>
      <c r="AD15" s="33"/>
      <c r="AE15" s="33"/>
    </row>
    <row r="16" spans="2:31" s="2" customFormat="1">
      <c r="B16" s="21"/>
      <c r="C16" s="22">
        <v>6</v>
      </c>
      <c r="D16" s="20">
        <v>107</v>
      </c>
      <c r="E16" s="20">
        <v>97</v>
      </c>
      <c r="F16" s="20">
        <v>163</v>
      </c>
      <c r="G16" s="20">
        <v>161</v>
      </c>
      <c r="H16" s="5"/>
      <c r="J16" s="28"/>
      <c r="L16" s="28">
        <f t="shared" si="0"/>
        <v>796</v>
      </c>
      <c r="M16" s="28">
        <f t="shared" si="1"/>
        <v>657</v>
      </c>
      <c r="N16" s="28">
        <f t="shared" si="1"/>
        <v>798</v>
      </c>
      <c r="O16" s="28">
        <f t="shared" si="1"/>
        <v>660</v>
      </c>
      <c r="P16" s="28"/>
      <c r="R16" s="32">
        <v>2.1000000000000001E-2</v>
      </c>
      <c r="S16" s="32">
        <v>2.5000000000000001E-2</v>
      </c>
      <c r="T16" s="32">
        <v>8.1000000000000003E-2</v>
      </c>
      <c r="U16" s="32">
        <v>3.7999999999999999E-2</v>
      </c>
      <c r="W16" s="33">
        <v>0.9103</v>
      </c>
      <c r="X16" s="33">
        <v>0.91180000000000005</v>
      </c>
      <c r="Y16" s="33">
        <v>0.90990000000000004</v>
      </c>
      <c r="Z16" s="33">
        <v>0.91510000000000002</v>
      </c>
      <c r="AB16" s="33"/>
      <c r="AC16" s="33"/>
      <c r="AD16" s="33"/>
      <c r="AE16" s="33"/>
    </row>
    <row r="17" spans="2:31" s="2" customFormat="1">
      <c r="B17" s="23"/>
      <c r="C17" s="22">
        <v>7</v>
      </c>
      <c r="D17" s="20">
        <v>69</v>
      </c>
      <c r="E17" s="20">
        <v>88</v>
      </c>
      <c r="F17" s="20">
        <v>168</v>
      </c>
      <c r="G17" s="20">
        <v>85</v>
      </c>
      <c r="H17" s="5"/>
      <c r="J17" s="28"/>
      <c r="L17" s="28">
        <f t="shared" si="0"/>
        <v>865</v>
      </c>
      <c r="M17" s="28">
        <f t="shared" si="1"/>
        <v>745</v>
      </c>
      <c r="N17" s="28">
        <f t="shared" si="1"/>
        <v>966</v>
      </c>
      <c r="O17" s="28">
        <f t="shared" si="1"/>
        <v>745</v>
      </c>
      <c r="P17" s="28"/>
      <c r="R17" s="32">
        <v>7.3999999999999996E-2</v>
      </c>
      <c r="S17" s="32">
        <v>5.0000000000000001E-3</v>
      </c>
      <c r="T17" s="32">
        <v>4.7E-2</v>
      </c>
      <c r="U17" s="32">
        <v>3.9E-2</v>
      </c>
      <c r="W17" s="33">
        <v>0.90959999999999996</v>
      </c>
      <c r="X17" s="33">
        <v>0.91669999999999996</v>
      </c>
      <c r="Y17" s="33">
        <v>0.91720000000000002</v>
      </c>
      <c r="Z17" s="33">
        <v>0.91720000000000002</v>
      </c>
      <c r="AB17" s="33"/>
      <c r="AC17" s="33"/>
      <c r="AD17" s="33"/>
      <c r="AE17" s="33"/>
    </row>
    <row r="18" spans="2:31" s="2" customFormat="1">
      <c r="B18" s="23"/>
      <c r="C18" s="22">
        <v>8</v>
      </c>
      <c r="D18" s="20">
        <v>163</v>
      </c>
      <c r="E18" s="20">
        <v>147</v>
      </c>
      <c r="F18" s="20">
        <v>109</v>
      </c>
      <c r="G18" s="20">
        <v>94</v>
      </c>
      <c r="H18" s="5"/>
      <c r="J18" s="28"/>
      <c r="L18" s="28">
        <f t="shared" si="0"/>
        <v>1028</v>
      </c>
      <c r="M18" s="28">
        <f t="shared" si="1"/>
        <v>892</v>
      </c>
      <c r="N18" s="28">
        <f t="shared" si="1"/>
        <v>1075</v>
      </c>
      <c r="O18" s="28">
        <f t="shared" si="1"/>
        <v>839</v>
      </c>
      <c r="P18" s="28"/>
      <c r="R18" s="32">
        <v>5.1999999999999998E-2</v>
      </c>
      <c r="S18" s="32">
        <v>1.2E-2</v>
      </c>
      <c r="T18" s="32">
        <v>0.05</v>
      </c>
      <c r="U18" s="32">
        <v>7.0999999999999994E-2</v>
      </c>
      <c r="W18" s="33">
        <v>0.9123</v>
      </c>
      <c r="X18" s="33">
        <v>0.91839999999999999</v>
      </c>
      <c r="Y18" s="33">
        <v>0.91279999999999994</v>
      </c>
      <c r="Z18" s="33">
        <v>0.91259999999999997</v>
      </c>
      <c r="AB18" s="33"/>
      <c r="AC18" s="33"/>
      <c r="AD18" s="33"/>
      <c r="AE18" s="33"/>
    </row>
    <row r="19" spans="2:31" s="2" customFormat="1">
      <c r="B19" s="23"/>
      <c r="C19" s="22">
        <v>9</v>
      </c>
      <c r="D19" s="20">
        <v>86</v>
      </c>
      <c r="E19" s="20">
        <v>66</v>
      </c>
      <c r="F19" s="20">
        <v>78</v>
      </c>
      <c r="G19" s="20">
        <v>117</v>
      </c>
      <c r="H19" s="5"/>
      <c r="J19" s="28"/>
      <c r="L19" s="28">
        <f t="shared" si="0"/>
        <v>1114</v>
      </c>
      <c r="M19" s="28">
        <f t="shared" si="1"/>
        <v>958</v>
      </c>
      <c r="N19" s="28">
        <f t="shared" si="1"/>
        <v>1153</v>
      </c>
      <c r="O19" s="28">
        <f t="shared" si="1"/>
        <v>956</v>
      </c>
      <c r="P19" s="28"/>
      <c r="R19" s="32">
        <v>3.7999999999999999E-2</v>
      </c>
      <c r="S19" s="32">
        <v>3.3000000000000002E-2</v>
      </c>
      <c r="T19" s="32">
        <v>4.7E-2</v>
      </c>
      <c r="U19" s="32">
        <v>1.4E-2</v>
      </c>
      <c r="W19" s="33">
        <v>0.9143</v>
      </c>
      <c r="X19" s="33">
        <v>0.91249999999999998</v>
      </c>
      <c r="Y19" s="33">
        <v>0.91710000000000003</v>
      </c>
      <c r="Z19" s="33">
        <v>0.91210000000000002</v>
      </c>
      <c r="AB19" s="33"/>
      <c r="AC19" s="33"/>
      <c r="AD19" s="33"/>
      <c r="AE19" s="33"/>
    </row>
    <row r="20" spans="2:31" s="2" customFormat="1">
      <c r="B20" s="23"/>
      <c r="C20" s="22">
        <v>10</v>
      </c>
      <c r="D20" s="20">
        <v>115</v>
      </c>
      <c r="E20" s="20">
        <v>69</v>
      </c>
      <c r="F20" s="20">
        <v>151</v>
      </c>
      <c r="G20" s="20">
        <v>140</v>
      </c>
      <c r="H20" s="5"/>
      <c r="J20" s="28"/>
      <c r="L20" s="28">
        <f t="shared" si="0"/>
        <v>1229</v>
      </c>
      <c r="M20" s="28">
        <f t="shared" si="1"/>
        <v>1027</v>
      </c>
      <c r="N20" s="28">
        <f t="shared" si="1"/>
        <v>1304</v>
      </c>
      <c r="O20" s="28">
        <f t="shared" si="1"/>
        <v>1096</v>
      </c>
      <c r="P20" s="28"/>
      <c r="R20" s="32">
        <v>7.2999999999999995E-2</v>
      </c>
      <c r="S20" s="32">
        <v>6.7000000000000004E-2</v>
      </c>
      <c r="T20" s="32">
        <v>6.3E-2</v>
      </c>
      <c r="U20" s="32">
        <v>1.7999999999999999E-2</v>
      </c>
      <c r="W20" s="33">
        <v>0.91290000000000004</v>
      </c>
      <c r="X20" s="33">
        <v>0.91759999999999997</v>
      </c>
      <c r="Y20" s="33">
        <v>0.91910000000000003</v>
      </c>
      <c r="Z20" s="33">
        <v>0.92</v>
      </c>
      <c r="AB20" s="33"/>
      <c r="AC20" s="33"/>
      <c r="AD20" s="33"/>
      <c r="AE20" s="33"/>
    </row>
    <row r="21" spans="2:31" s="2" customFormat="1">
      <c r="B21" s="23"/>
      <c r="C21" s="22">
        <v>11</v>
      </c>
      <c r="D21" s="20">
        <v>124</v>
      </c>
      <c r="E21" s="20">
        <v>149</v>
      </c>
      <c r="F21" s="20">
        <v>121</v>
      </c>
      <c r="G21" s="20">
        <v>142</v>
      </c>
      <c r="H21" s="5"/>
      <c r="J21" s="28"/>
      <c r="L21" s="28">
        <f t="shared" si="0"/>
        <v>1353</v>
      </c>
      <c r="M21" s="28">
        <f t="shared" si="1"/>
        <v>1176</v>
      </c>
      <c r="N21" s="28">
        <f t="shared" si="1"/>
        <v>1425</v>
      </c>
      <c r="O21" s="28">
        <f t="shared" si="1"/>
        <v>1238</v>
      </c>
      <c r="P21" s="28"/>
      <c r="R21" s="32">
        <v>6.4000000000000001E-2</v>
      </c>
      <c r="S21" s="32">
        <v>6.6000000000000003E-2</v>
      </c>
      <c r="T21" s="32">
        <v>8.1000000000000003E-2</v>
      </c>
      <c r="U21" s="32">
        <v>7.0000000000000007E-2</v>
      </c>
      <c r="W21" s="33">
        <v>0.91220000000000001</v>
      </c>
      <c r="X21" s="33">
        <v>0.91749999999999998</v>
      </c>
      <c r="Y21" s="33">
        <v>0.91600000000000004</v>
      </c>
      <c r="Z21" s="33">
        <v>0.91749999999999998</v>
      </c>
      <c r="AB21" s="33"/>
      <c r="AC21" s="33"/>
      <c r="AD21" s="33"/>
      <c r="AE21" s="33"/>
    </row>
    <row r="22" spans="2:31" s="2" customFormat="1">
      <c r="B22" s="24"/>
      <c r="C22" s="25">
        <v>12</v>
      </c>
      <c r="D22" s="20">
        <v>144</v>
      </c>
      <c r="E22" s="20">
        <v>80</v>
      </c>
      <c r="F22" s="20">
        <v>101</v>
      </c>
      <c r="G22" s="20">
        <v>138</v>
      </c>
      <c r="H22" s="5"/>
      <c r="J22" s="28"/>
      <c r="L22" s="28">
        <f t="shared" si="0"/>
        <v>1497</v>
      </c>
      <c r="M22" s="28">
        <f t="shared" si="1"/>
        <v>1256</v>
      </c>
      <c r="N22" s="28">
        <f t="shared" si="1"/>
        <v>1526</v>
      </c>
      <c r="O22" s="28">
        <f t="shared" si="1"/>
        <v>1376</v>
      </c>
      <c r="P22" s="28"/>
      <c r="R22" s="32">
        <v>3.1E-2</v>
      </c>
      <c r="S22" s="32">
        <v>9.2999999999999999E-2</v>
      </c>
      <c r="T22" s="32">
        <v>6.3E-2</v>
      </c>
      <c r="U22" s="32">
        <v>5.3999999999999999E-2</v>
      </c>
      <c r="W22" s="33">
        <v>0.9163</v>
      </c>
      <c r="X22" s="33">
        <v>0.91139999999999999</v>
      </c>
      <c r="Y22" s="33">
        <v>0.91310000000000002</v>
      </c>
      <c r="Z22" s="33">
        <v>0.91439999999999999</v>
      </c>
      <c r="AB22" s="33"/>
      <c r="AC22" s="33"/>
      <c r="AD22" s="33"/>
      <c r="AE22" s="33"/>
    </row>
    <row r="23" spans="2:31" s="2" customFormat="1">
      <c r="B23" s="26"/>
      <c r="C23" s="19">
        <v>13</v>
      </c>
      <c r="D23" s="20">
        <v>110</v>
      </c>
      <c r="E23" s="20">
        <v>69</v>
      </c>
      <c r="F23" s="20">
        <v>112</v>
      </c>
      <c r="G23" s="20">
        <v>163</v>
      </c>
      <c r="H23" s="5"/>
      <c r="J23" s="28"/>
      <c r="L23" s="28">
        <f t="shared" si="0"/>
        <v>1607</v>
      </c>
      <c r="M23" s="28">
        <f t="shared" si="1"/>
        <v>1325</v>
      </c>
      <c r="N23" s="28">
        <f t="shared" si="1"/>
        <v>1638</v>
      </c>
      <c r="O23" s="28">
        <f t="shared" si="1"/>
        <v>1539</v>
      </c>
      <c r="P23" s="28"/>
      <c r="R23" s="32">
        <v>0.08</v>
      </c>
      <c r="S23" s="32">
        <v>0.09</v>
      </c>
      <c r="T23" s="32">
        <v>2.3E-2</v>
      </c>
      <c r="U23" s="32">
        <v>6.0999999999999999E-2</v>
      </c>
      <c r="W23" s="33">
        <v>0.9123</v>
      </c>
      <c r="X23" s="33">
        <v>0.91500000000000004</v>
      </c>
      <c r="Y23" s="33">
        <v>0.91749999999999998</v>
      </c>
      <c r="Z23" s="33">
        <v>0.94</v>
      </c>
      <c r="AB23" s="33"/>
      <c r="AC23" s="33"/>
      <c r="AD23" s="33"/>
      <c r="AE23" s="33"/>
    </row>
    <row r="24" spans="2:31" s="2" customFormat="1">
      <c r="B24" s="23"/>
      <c r="C24" s="22">
        <v>14</v>
      </c>
      <c r="D24" s="20">
        <v>141</v>
      </c>
      <c r="E24" s="20">
        <v>83</v>
      </c>
      <c r="F24" s="20">
        <v>169</v>
      </c>
      <c r="G24" s="20">
        <v>166</v>
      </c>
      <c r="H24" s="5"/>
      <c r="J24" s="28"/>
      <c r="L24" s="28">
        <f t="shared" si="0"/>
        <v>1748</v>
      </c>
      <c r="M24" s="28">
        <f t="shared" si="1"/>
        <v>1408</v>
      </c>
      <c r="N24" s="28">
        <f t="shared" si="1"/>
        <v>1807</v>
      </c>
      <c r="O24" s="28">
        <f t="shared" si="1"/>
        <v>1705</v>
      </c>
      <c r="P24" s="28"/>
      <c r="R24" s="32">
        <v>7.3999999999999996E-2</v>
      </c>
      <c r="S24" s="32">
        <v>6.7000000000000004E-2</v>
      </c>
      <c r="T24" s="32">
        <v>2.3E-2</v>
      </c>
      <c r="U24" s="32">
        <v>2.9000000000000001E-2</v>
      </c>
      <c r="W24" s="33">
        <v>0.91090000000000004</v>
      </c>
      <c r="X24" s="33">
        <v>0.91900000000000004</v>
      </c>
      <c r="Y24" s="33">
        <v>0.90939999999999999</v>
      </c>
      <c r="Z24" s="33">
        <v>0.91369999999999996</v>
      </c>
      <c r="AB24" s="33"/>
      <c r="AC24" s="33"/>
      <c r="AD24" s="33"/>
      <c r="AE24" s="33"/>
    </row>
    <row r="25" spans="2:31" s="2" customFormat="1">
      <c r="B25" s="23"/>
      <c r="C25" s="22">
        <v>15</v>
      </c>
      <c r="D25" s="20">
        <v>91</v>
      </c>
      <c r="E25" s="20">
        <v>96</v>
      </c>
      <c r="F25" s="20">
        <v>109</v>
      </c>
      <c r="G25" s="20">
        <v>112</v>
      </c>
      <c r="H25" s="5"/>
      <c r="J25" s="28"/>
      <c r="L25" s="28">
        <f t="shared" si="0"/>
        <v>1839</v>
      </c>
      <c r="M25" s="28">
        <f t="shared" si="1"/>
        <v>1504</v>
      </c>
      <c r="N25" s="28">
        <f t="shared" si="1"/>
        <v>1916</v>
      </c>
      <c r="O25" s="28">
        <f t="shared" si="1"/>
        <v>1817</v>
      </c>
      <c r="P25" s="28"/>
      <c r="R25" s="32">
        <v>3.0000000000000001E-3</v>
      </c>
      <c r="S25" s="32">
        <v>9.8000000000000004E-2</v>
      </c>
      <c r="T25" s="32">
        <v>5.0000000000000001E-3</v>
      </c>
      <c r="U25" s="32">
        <v>8.0000000000000002E-3</v>
      </c>
      <c r="W25" s="33">
        <v>0.91359999999999997</v>
      </c>
      <c r="X25" s="33">
        <v>0.91649999999999998</v>
      </c>
      <c r="Y25" s="33">
        <v>0.91859999999999997</v>
      </c>
      <c r="Z25" s="33">
        <v>0.91400000000000003</v>
      </c>
      <c r="AB25" s="33"/>
      <c r="AC25" s="33"/>
      <c r="AD25" s="33"/>
      <c r="AE25" s="33"/>
    </row>
    <row r="26" spans="2:31" s="2" customFormat="1">
      <c r="B26" s="23"/>
      <c r="C26" s="22">
        <v>16</v>
      </c>
      <c r="D26" s="20">
        <v>83</v>
      </c>
      <c r="E26" s="20">
        <v>98</v>
      </c>
      <c r="F26" s="20">
        <v>82</v>
      </c>
      <c r="G26" s="20">
        <v>80</v>
      </c>
      <c r="H26" s="5"/>
      <c r="J26" s="28"/>
      <c r="L26" s="28">
        <f t="shared" si="0"/>
        <v>1922</v>
      </c>
      <c r="M26" s="28">
        <f t="shared" si="1"/>
        <v>1602</v>
      </c>
      <c r="N26" s="28">
        <f t="shared" si="1"/>
        <v>1998</v>
      </c>
      <c r="O26" s="28">
        <f t="shared" si="1"/>
        <v>1897</v>
      </c>
      <c r="P26" s="28"/>
      <c r="R26" s="32">
        <v>1.4E-2</v>
      </c>
      <c r="S26" s="32">
        <v>8.2000000000000003E-2</v>
      </c>
      <c r="T26" s="32">
        <v>0.09</v>
      </c>
      <c r="U26" s="32">
        <v>4.9000000000000002E-2</v>
      </c>
      <c r="W26" s="33">
        <v>0.91220000000000001</v>
      </c>
      <c r="X26" s="33">
        <v>0.91249999999999998</v>
      </c>
      <c r="Y26" s="33">
        <v>0.91059999999999997</v>
      </c>
      <c r="Z26" s="33">
        <v>0.90920000000000001</v>
      </c>
      <c r="AB26" s="33"/>
      <c r="AC26" s="33"/>
      <c r="AD26" s="33"/>
      <c r="AE26" s="33"/>
    </row>
    <row r="27" spans="2:31" s="2" customFormat="1">
      <c r="B27" s="23"/>
      <c r="C27" s="22">
        <v>17</v>
      </c>
      <c r="D27" s="20">
        <v>91</v>
      </c>
      <c r="E27" s="20">
        <v>94</v>
      </c>
      <c r="F27" s="20">
        <v>119</v>
      </c>
      <c r="G27" s="20">
        <v>68</v>
      </c>
      <c r="H27" s="5"/>
      <c r="J27" s="28"/>
      <c r="L27" s="28">
        <f t="shared" si="0"/>
        <v>2013</v>
      </c>
      <c r="M27" s="28">
        <f t="shared" si="1"/>
        <v>1696</v>
      </c>
      <c r="N27" s="28">
        <f t="shared" si="1"/>
        <v>2117</v>
      </c>
      <c r="O27" s="28">
        <f t="shared" si="1"/>
        <v>1965</v>
      </c>
      <c r="P27" s="28"/>
      <c r="R27" s="32">
        <v>3.3000000000000002E-2</v>
      </c>
      <c r="S27" s="32">
        <v>8.7999999999999995E-2</v>
      </c>
      <c r="T27" s="32">
        <v>0.05</v>
      </c>
      <c r="U27" s="32">
        <v>8.2000000000000003E-2</v>
      </c>
      <c r="W27" s="33">
        <v>0.91539999999999999</v>
      </c>
      <c r="X27" s="33">
        <v>0.91159999999999997</v>
      </c>
      <c r="Y27" s="33">
        <v>0.91049999999999998</v>
      </c>
      <c r="Z27" s="33">
        <v>0.91610000000000003</v>
      </c>
      <c r="AB27" s="33"/>
      <c r="AC27" s="33"/>
      <c r="AD27" s="33"/>
      <c r="AE27" s="33"/>
    </row>
    <row r="28" spans="2:31" s="2" customFormat="1">
      <c r="B28" s="23"/>
      <c r="C28" s="22">
        <v>18</v>
      </c>
      <c r="D28" s="20">
        <v>125</v>
      </c>
      <c r="E28" s="20">
        <v>169</v>
      </c>
      <c r="F28" s="20">
        <v>155</v>
      </c>
      <c r="G28" s="20">
        <v>156</v>
      </c>
      <c r="H28" s="5"/>
      <c r="J28" s="28"/>
      <c r="L28" s="28">
        <f t="shared" si="0"/>
        <v>2138</v>
      </c>
      <c r="M28" s="28">
        <f t="shared" si="1"/>
        <v>1865</v>
      </c>
      <c r="N28" s="28">
        <f t="shared" si="1"/>
        <v>2272</v>
      </c>
      <c r="O28" s="28">
        <f t="shared" si="1"/>
        <v>2121</v>
      </c>
      <c r="P28" s="28"/>
      <c r="R28" s="32">
        <v>0.01</v>
      </c>
      <c r="S28" s="32">
        <v>8.4000000000000005E-2</v>
      </c>
      <c r="T28" s="32">
        <v>6.3E-2</v>
      </c>
      <c r="U28" s="32">
        <v>2.7E-2</v>
      </c>
      <c r="W28" s="33">
        <v>0.91590000000000005</v>
      </c>
      <c r="X28" s="33">
        <v>0.91139999999999999</v>
      </c>
      <c r="Y28" s="33">
        <v>0.91579999999999995</v>
      </c>
      <c r="Z28" s="33">
        <v>0.91779999999999995</v>
      </c>
      <c r="AB28" s="33"/>
      <c r="AC28" s="33"/>
      <c r="AD28" s="33"/>
      <c r="AE28" s="33"/>
    </row>
    <row r="29" spans="2:31" s="2" customFormat="1">
      <c r="B29" s="23"/>
      <c r="C29" s="22">
        <v>19</v>
      </c>
      <c r="D29" s="20">
        <v>62</v>
      </c>
      <c r="E29" s="20">
        <v>145</v>
      </c>
      <c r="F29" s="20">
        <v>79</v>
      </c>
      <c r="G29" s="20">
        <v>145</v>
      </c>
      <c r="H29" s="5"/>
      <c r="J29" s="28"/>
      <c r="L29" s="28">
        <f t="shared" si="0"/>
        <v>2200</v>
      </c>
      <c r="M29" s="28">
        <f t="shared" si="1"/>
        <v>2010</v>
      </c>
      <c r="N29" s="28">
        <f t="shared" si="1"/>
        <v>2351</v>
      </c>
      <c r="O29" s="28">
        <f t="shared" si="1"/>
        <v>2266</v>
      </c>
      <c r="P29" s="28"/>
      <c r="R29" s="32">
        <v>3.7999999999999999E-2</v>
      </c>
      <c r="S29" s="32">
        <v>0.06</v>
      </c>
      <c r="T29" s="32">
        <v>9.7000000000000003E-2</v>
      </c>
      <c r="U29" s="32">
        <v>5.8000000000000003E-2</v>
      </c>
      <c r="W29" s="33">
        <v>0.91879999999999995</v>
      </c>
      <c r="X29" s="33">
        <v>0.91259999999999997</v>
      </c>
      <c r="Y29" s="33">
        <v>0.91339999999999999</v>
      </c>
      <c r="Z29" s="33">
        <v>0.91339999999999999</v>
      </c>
      <c r="AB29" s="33"/>
      <c r="AC29" s="33"/>
      <c r="AD29" s="33"/>
      <c r="AE29" s="33"/>
    </row>
    <row r="30" spans="2:31" s="2" customFormat="1">
      <c r="B30" s="23"/>
      <c r="C30" s="22">
        <v>20</v>
      </c>
      <c r="D30" s="20">
        <v>154</v>
      </c>
      <c r="E30" s="20">
        <v>88</v>
      </c>
      <c r="F30" s="20">
        <v>150</v>
      </c>
      <c r="G30" s="20">
        <v>127</v>
      </c>
      <c r="H30" s="5"/>
      <c r="J30" s="28"/>
      <c r="L30" s="28">
        <f t="shared" si="0"/>
        <v>2354</v>
      </c>
      <c r="M30" s="28">
        <f t="shared" si="1"/>
        <v>2098</v>
      </c>
      <c r="N30" s="28">
        <f t="shared" si="1"/>
        <v>2501</v>
      </c>
      <c r="O30" s="28">
        <f t="shared" si="1"/>
        <v>2393</v>
      </c>
      <c r="P30" s="28"/>
      <c r="R30" s="32">
        <v>5.8999999999999997E-2</v>
      </c>
      <c r="S30" s="32">
        <v>3.5000000000000003E-2</v>
      </c>
      <c r="T30" s="32">
        <v>7.2999999999999995E-2</v>
      </c>
      <c r="U30" s="32">
        <v>0.09</v>
      </c>
      <c r="W30" s="33">
        <v>0.91710000000000003</v>
      </c>
      <c r="X30" s="33">
        <v>0.91220000000000001</v>
      </c>
      <c r="Y30" s="33">
        <v>0.91839999999999999</v>
      </c>
      <c r="Z30" s="33">
        <v>0.91549999999999998</v>
      </c>
      <c r="AB30" s="33"/>
      <c r="AC30" s="33"/>
      <c r="AD30" s="33"/>
      <c r="AE30" s="33"/>
    </row>
    <row r="31" spans="2:31" s="2" customFormat="1">
      <c r="B31" s="23"/>
      <c r="C31" s="22">
        <v>21</v>
      </c>
      <c r="D31" s="20">
        <v>62</v>
      </c>
      <c r="E31" s="20">
        <v>140</v>
      </c>
      <c r="F31" s="20">
        <v>124</v>
      </c>
      <c r="G31" s="20">
        <v>110</v>
      </c>
      <c r="H31" s="5"/>
      <c r="J31" s="28"/>
      <c r="L31" s="28">
        <f t="shared" si="0"/>
        <v>2416</v>
      </c>
      <c r="M31" s="28">
        <f t="shared" si="1"/>
        <v>2238</v>
      </c>
      <c r="N31" s="28">
        <f t="shared" si="1"/>
        <v>2625</v>
      </c>
      <c r="O31" s="28">
        <f t="shared" si="1"/>
        <v>2503</v>
      </c>
      <c r="P31" s="28"/>
      <c r="R31" s="32">
        <v>6.6000000000000003E-2</v>
      </c>
      <c r="S31" s="32">
        <v>4.5999999999999999E-2</v>
      </c>
      <c r="T31" s="32">
        <v>5.2999999999999999E-2</v>
      </c>
      <c r="U31" s="32">
        <v>2.7E-2</v>
      </c>
      <c r="W31" s="33">
        <v>0.91820000000000002</v>
      </c>
      <c r="X31" s="33">
        <v>0.91779999999999995</v>
      </c>
      <c r="Y31" s="33">
        <v>0.91810000000000003</v>
      </c>
      <c r="Z31" s="33">
        <v>0.91469999999999996</v>
      </c>
      <c r="AB31" s="33"/>
      <c r="AC31" s="33"/>
      <c r="AD31" s="33"/>
      <c r="AE31" s="33"/>
    </row>
    <row r="32" spans="2:31" s="2" customFormat="1">
      <c r="B32" s="23"/>
      <c r="C32" s="22">
        <v>22</v>
      </c>
      <c r="D32" s="20">
        <v>74</v>
      </c>
      <c r="E32" s="20">
        <v>168</v>
      </c>
      <c r="F32" s="20">
        <v>127</v>
      </c>
      <c r="G32" s="20">
        <v>169</v>
      </c>
      <c r="H32" s="5"/>
      <c r="J32" s="28"/>
      <c r="L32" s="28">
        <f t="shared" si="0"/>
        <v>2490</v>
      </c>
      <c r="M32" s="28">
        <f t="shared" si="1"/>
        <v>2406</v>
      </c>
      <c r="N32" s="28">
        <f t="shared" si="1"/>
        <v>2752</v>
      </c>
      <c r="O32" s="28">
        <f t="shared" si="1"/>
        <v>2672</v>
      </c>
      <c r="P32" s="28"/>
      <c r="R32" s="32">
        <v>0.03</v>
      </c>
      <c r="S32" s="32">
        <v>9.9000000000000005E-2</v>
      </c>
      <c r="T32" s="32">
        <v>7.3999999999999996E-2</v>
      </c>
      <c r="U32" s="32">
        <v>4.9000000000000002E-2</v>
      </c>
      <c r="W32" s="33">
        <v>0.91200000000000003</v>
      </c>
      <c r="X32" s="33">
        <v>0.91830000000000001</v>
      </c>
      <c r="Y32" s="33">
        <v>0.91290000000000004</v>
      </c>
      <c r="Z32" s="33">
        <v>0.95</v>
      </c>
      <c r="AB32" s="33"/>
      <c r="AC32" s="33"/>
      <c r="AD32" s="33"/>
      <c r="AE32" s="33"/>
    </row>
    <row r="33" spans="2:31" s="2" customFormat="1">
      <c r="B33" s="23"/>
      <c r="C33" s="22">
        <v>23</v>
      </c>
      <c r="D33" s="20">
        <v>155</v>
      </c>
      <c r="E33" s="20">
        <v>95</v>
      </c>
      <c r="F33" s="20">
        <v>65</v>
      </c>
      <c r="G33" s="20">
        <v>112</v>
      </c>
      <c r="H33" s="5"/>
      <c r="J33" s="28"/>
      <c r="L33" s="28">
        <f t="shared" si="0"/>
        <v>2645</v>
      </c>
      <c r="M33" s="28">
        <f t="shared" si="1"/>
        <v>2501</v>
      </c>
      <c r="N33" s="28">
        <f t="shared" si="1"/>
        <v>2817</v>
      </c>
      <c r="O33" s="28">
        <f t="shared" si="1"/>
        <v>2784</v>
      </c>
      <c r="P33" s="28"/>
      <c r="R33" s="32">
        <v>8.5000000000000006E-2</v>
      </c>
      <c r="S33" s="32">
        <v>9.8000000000000004E-2</v>
      </c>
      <c r="T33" s="32">
        <v>9.8000000000000004E-2</v>
      </c>
      <c r="U33" s="32">
        <v>2.7E-2</v>
      </c>
      <c r="W33" s="33">
        <v>0.91320000000000001</v>
      </c>
      <c r="X33" s="33">
        <v>0.91739999999999999</v>
      </c>
      <c r="Y33" s="33">
        <v>0.91479999999999995</v>
      </c>
      <c r="Z33" s="33">
        <v>0.9123</v>
      </c>
      <c r="AB33" s="33"/>
      <c r="AC33" s="33"/>
      <c r="AD33" s="33"/>
      <c r="AE33" s="33"/>
    </row>
    <row r="34" spans="2:31" s="2" customFormat="1">
      <c r="B34" s="24"/>
      <c r="C34" s="25">
        <v>24</v>
      </c>
      <c r="D34" s="20">
        <v>85</v>
      </c>
      <c r="E34" s="20">
        <v>139</v>
      </c>
      <c r="F34" s="20">
        <v>112</v>
      </c>
      <c r="G34" s="20">
        <v>135</v>
      </c>
      <c r="H34" s="5"/>
      <c r="J34" s="28"/>
      <c r="L34" s="28">
        <f t="shared" si="0"/>
        <v>2730</v>
      </c>
      <c r="M34" s="28">
        <f t="shared" si="1"/>
        <v>2640</v>
      </c>
      <c r="N34" s="28">
        <f t="shared" si="1"/>
        <v>2929</v>
      </c>
      <c r="O34" s="28">
        <f t="shared" si="1"/>
        <v>2919</v>
      </c>
      <c r="P34" s="28"/>
      <c r="R34" s="32">
        <v>1.9E-2</v>
      </c>
      <c r="S34" s="32">
        <v>1.7999999999999999E-2</v>
      </c>
      <c r="T34" s="32">
        <v>4.3999999999999997E-2</v>
      </c>
      <c r="U34" s="32">
        <v>0.08</v>
      </c>
      <c r="W34" s="33">
        <v>0.91679999999999995</v>
      </c>
      <c r="X34" s="33">
        <v>0.91669999999999996</v>
      </c>
      <c r="Y34" s="33">
        <v>0.91020000000000001</v>
      </c>
      <c r="Z34" s="33">
        <v>0.91749999999999998</v>
      </c>
      <c r="AB34" s="33"/>
      <c r="AC34" s="33"/>
      <c r="AD34" s="33"/>
      <c r="AE34" s="33"/>
    </row>
    <row r="35" spans="2:31" s="2" customFormat="1">
      <c r="B35" s="26"/>
      <c r="C35" s="19">
        <v>25</v>
      </c>
      <c r="D35" s="20">
        <v>88</v>
      </c>
      <c r="E35" s="20">
        <v>84</v>
      </c>
      <c r="F35" s="20">
        <v>77</v>
      </c>
      <c r="G35" s="20">
        <v>152</v>
      </c>
      <c r="H35" s="5"/>
      <c r="J35" s="28"/>
      <c r="L35" s="28">
        <f t="shared" si="0"/>
        <v>2818</v>
      </c>
      <c r="M35" s="28">
        <f t="shared" si="1"/>
        <v>2724</v>
      </c>
      <c r="N35" s="28">
        <f t="shared" si="1"/>
        <v>3006</v>
      </c>
      <c r="O35" s="28">
        <f t="shared" si="1"/>
        <v>3071</v>
      </c>
      <c r="P35" s="28"/>
      <c r="R35" s="32">
        <v>8.5000000000000006E-2</v>
      </c>
      <c r="S35" s="32">
        <v>2.1000000000000001E-2</v>
      </c>
      <c r="T35" s="32">
        <v>5.0000000000000001E-3</v>
      </c>
      <c r="U35" s="32">
        <v>9.0999999999999998E-2</v>
      </c>
      <c r="W35" s="33">
        <v>0.91669999999999996</v>
      </c>
      <c r="X35" s="33">
        <v>0.91069999999999995</v>
      </c>
      <c r="Y35" s="33">
        <v>0.91869999999999996</v>
      </c>
      <c r="Z35" s="33">
        <v>0.91139999999999999</v>
      </c>
      <c r="AB35" s="33"/>
      <c r="AC35" s="33"/>
      <c r="AD35" s="33"/>
      <c r="AE35" s="33"/>
    </row>
    <row r="36" spans="2:31" s="2" customFormat="1">
      <c r="B36" s="23"/>
      <c r="C36" s="22">
        <v>26</v>
      </c>
      <c r="D36" s="20">
        <v>120</v>
      </c>
      <c r="E36" s="20">
        <v>84</v>
      </c>
      <c r="F36" s="20">
        <v>103</v>
      </c>
      <c r="G36" s="20">
        <v>149</v>
      </c>
      <c r="H36" s="5"/>
      <c r="J36" s="28"/>
      <c r="L36" s="28">
        <f t="shared" si="0"/>
        <v>2938</v>
      </c>
      <c r="M36" s="28">
        <f t="shared" si="1"/>
        <v>2808</v>
      </c>
      <c r="N36" s="28">
        <f t="shared" si="1"/>
        <v>3109</v>
      </c>
      <c r="O36" s="28">
        <f t="shared" si="1"/>
        <v>3220</v>
      </c>
      <c r="P36" s="28"/>
      <c r="R36" s="32">
        <v>3.5999999999999997E-2</v>
      </c>
      <c r="S36" s="32">
        <v>3.5000000000000003E-2</v>
      </c>
      <c r="T36" s="32">
        <v>4.3999999999999997E-2</v>
      </c>
      <c r="U36" s="32">
        <v>8.5999999999999993E-2</v>
      </c>
      <c r="W36" s="33">
        <v>0.91</v>
      </c>
      <c r="X36" s="33">
        <v>0.91739999999999999</v>
      </c>
      <c r="Y36" s="33">
        <v>0.91479999999999995</v>
      </c>
      <c r="Z36" s="33">
        <v>0.91859999999999997</v>
      </c>
      <c r="AB36" s="33"/>
      <c r="AC36" s="33"/>
      <c r="AD36" s="33"/>
      <c r="AE36" s="33"/>
    </row>
    <row r="37" spans="2:31" s="2" customFormat="1">
      <c r="B37" s="23"/>
      <c r="C37" s="22">
        <v>27</v>
      </c>
      <c r="D37" s="20">
        <v>91</v>
      </c>
      <c r="E37" s="20">
        <v>156</v>
      </c>
      <c r="F37" s="20">
        <v>139</v>
      </c>
      <c r="G37" s="20">
        <v>152</v>
      </c>
      <c r="H37" s="5"/>
      <c r="J37" s="28"/>
      <c r="L37" s="28">
        <f t="shared" si="0"/>
        <v>3029</v>
      </c>
      <c r="M37" s="28">
        <f t="shared" si="1"/>
        <v>2964</v>
      </c>
      <c r="N37" s="28">
        <f t="shared" si="1"/>
        <v>3248</v>
      </c>
      <c r="O37" s="28">
        <f t="shared" si="1"/>
        <v>3372</v>
      </c>
      <c r="P37" s="28"/>
      <c r="R37" s="32">
        <v>9.8000000000000004E-2</v>
      </c>
      <c r="S37" s="32">
        <v>6.7000000000000004E-2</v>
      </c>
      <c r="T37" s="32">
        <v>4.7E-2</v>
      </c>
      <c r="U37" s="32">
        <v>2.5000000000000001E-2</v>
      </c>
      <c r="W37" s="33">
        <v>0.91669999999999996</v>
      </c>
      <c r="X37" s="33">
        <v>0.91669999999999996</v>
      </c>
      <c r="Y37" s="33">
        <v>0.91710000000000003</v>
      </c>
      <c r="Z37" s="33">
        <v>0.97</v>
      </c>
      <c r="AB37" s="33"/>
      <c r="AC37" s="33"/>
      <c r="AD37" s="33"/>
      <c r="AE37" s="33"/>
    </row>
    <row r="38" spans="2:31" s="2" customFormat="1">
      <c r="B38" s="23"/>
      <c r="C38" s="22">
        <v>28</v>
      </c>
      <c r="D38" s="20">
        <v>62</v>
      </c>
      <c r="E38" s="20">
        <v>96</v>
      </c>
      <c r="F38" s="20">
        <v>93</v>
      </c>
      <c r="G38" s="20">
        <v>128</v>
      </c>
      <c r="H38" s="5"/>
      <c r="J38" s="28"/>
      <c r="L38" s="28">
        <f t="shared" si="0"/>
        <v>3091</v>
      </c>
      <c r="M38" s="28">
        <f t="shared" si="1"/>
        <v>3060</v>
      </c>
      <c r="N38" s="28">
        <f t="shared" si="1"/>
        <v>3341</v>
      </c>
      <c r="O38" s="28">
        <f t="shared" si="1"/>
        <v>3500</v>
      </c>
      <c r="P38" s="28"/>
      <c r="R38" s="32">
        <v>9.1999999999999998E-2</v>
      </c>
      <c r="S38" s="32">
        <v>1.4999999999999999E-2</v>
      </c>
      <c r="T38" s="32">
        <v>5.6000000000000001E-2</v>
      </c>
      <c r="U38" s="32">
        <v>6.7000000000000004E-2</v>
      </c>
      <c r="W38" s="33">
        <v>0.91439999999999999</v>
      </c>
      <c r="X38" s="33">
        <v>0.91710000000000003</v>
      </c>
      <c r="Y38" s="33">
        <v>0.91890000000000005</v>
      </c>
      <c r="Z38" s="33">
        <v>0.9143</v>
      </c>
      <c r="AB38" s="33"/>
      <c r="AC38" s="33"/>
      <c r="AD38" s="33"/>
      <c r="AE38" s="33"/>
    </row>
    <row r="39" spans="2:31" s="2" customFormat="1">
      <c r="B39" s="23"/>
      <c r="C39" s="22">
        <v>29</v>
      </c>
      <c r="D39" s="20">
        <v>157</v>
      </c>
      <c r="E39" s="20">
        <v>72</v>
      </c>
      <c r="F39" s="20">
        <v>149</v>
      </c>
      <c r="G39" s="20">
        <v>83</v>
      </c>
      <c r="H39" s="5"/>
      <c r="J39" s="28"/>
      <c r="L39" s="28">
        <f t="shared" si="0"/>
        <v>3248</v>
      </c>
      <c r="M39" s="28">
        <f t="shared" si="1"/>
        <v>3132</v>
      </c>
      <c r="N39" s="28">
        <f t="shared" si="1"/>
        <v>3490</v>
      </c>
      <c r="O39" s="28">
        <f t="shared" si="1"/>
        <v>3583</v>
      </c>
      <c r="P39" s="28"/>
      <c r="R39" s="32">
        <v>8.4000000000000005E-2</v>
      </c>
      <c r="S39" s="32">
        <v>1.7999999999999999E-2</v>
      </c>
      <c r="T39" s="32">
        <v>9.8000000000000004E-2</v>
      </c>
      <c r="U39" s="32">
        <v>1.6E-2</v>
      </c>
      <c r="W39" s="33">
        <v>0.91449999999999998</v>
      </c>
      <c r="X39" s="33">
        <v>0.91220000000000001</v>
      </c>
      <c r="Y39" s="33">
        <v>0.9133</v>
      </c>
      <c r="Z39" s="33">
        <v>0.9153</v>
      </c>
      <c r="AB39" s="33"/>
      <c r="AC39" s="33"/>
      <c r="AD39" s="33"/>
      <c r="AE39" s="33"/>
    </row>
    <row r="40" spans="2:31" s="2" customFormat="1">
      <c r="B40" s="23"/>
      <c r="C40" s="22">
        <v>30</v>
      </c>
      <c r="D40" s="20">
        <v>109</v>
      </c>
      <c r="E40" s="20">
        <v>98</v>
      </c>
      <c r="F40" s="20">
        <v>130</v>
      </c>
      <c r="G40" s="20">
        <v>98</v>
      </c>
      <c r="H40" s="5"/>
      <c r="J40" s="28"/>
      <c r="L40" s="28">
        <f t="shared" si="0"/>
        <v>3357</v>
      </c>
      <c r="M40" s="28">
        <f t="shared" si="1"/>
        <v>3230</v>
      </c>
      <c r="N40" s="28">
        <f t="shared" si="1"/>
        <v>3620</v>
      </c>
      <c r="O40" s="28">
        <f t="shared" si="1"/>
        <v>3681</v>
      </c>
      <c r="P40" s="28"/>
      <c r="R40" s="32">
        <v>1.0999999999999999E-2</v>
      </c>
      <c r="S40" s="32">
        <v>1.0999999999999999E-2</v>
      </c>
      <c r="T40" s="32">
        <v>4.2000000000000003E-2</v>
      </c>
      <c r="U40" s="32">
        <v>0.01</v>
      </c>
      <c r="W40" s="33">
        <v>0.90990000000000004</v>
      </c>
      <c r="X40" s="33">
        <v>0.91049999999999998</v>
      </c>
      <c r="Y40" s="33">
        <v>0.90990000000000004</v>
      </c>
      <c r="Z40" s="33">
        <v>0.91779999999999995</v>
      </c>
      <c r="AB40" s="33"/>
      <c r="AC40" s="33"/>
      <c r="AD40" s="33"/>
      <c r="AE40" s="33"/>
    </row>
    <row r="41" spans="2:31" s="2" customFormat="1">
      <c r="B41" s="23"/>
      <c r="C41" s="22">
        <v>31</v>
      </c>
      <c r="D41" s="20">
        <v>120</v>
      </c>
      <c r="E41" s="20">
        <v>106</v>
      </c>
      <c r="F41" s="20">
        <v>161</v>
      </c>
      <c r="G41" s="20">
        <v>155</v>
      </c>
      <c r="H41" s="5"/>
      <c r="J41" s="28"/>
      <c r="L41" s="28">
        <f t="shared" si="0"/>
        <v>3477</v>
      </c>
      <c r="M41" s="28">
        <f t="shared" si="1"/>
        <v>3336</v>
      </c>
      <c r="N41" s="28">
        <f t="shared" si="1"/>
        <v>3781</v>
      </c>
      <c r="O41" s="28">
        <f t="shared" si="1"/>
        <v>3836</v>
      </c>
      <c r="P41" s="28"/>
      <c r="R41" s="32">
        <v>4.2000000000000003E-2</v>
      </c>
      <c r="S41" s="32">
        <v>7.3999999999999996E-2</v>
      </c>
      <c r="T41" s="32">
        <v>4.3999999999999997E-2</v>
      </c>
      <c r="U41" s="32">
        <v>9.1999999999999998E-2</v>
      </c>
      <c r="W41" s="33">
        <v>0.91269999999999996</v>
      </c>
      <c r="X41" s="33">
        <v>0.91820000000000002</v>
      </c>
      <c r="Y41" s="33">
        <v>0.91059999999999997</v>
      </c>
      <c r="Z41" s="33">
        <v>0.90939999999999999</v>
      </c>
      <c r="AB41" s="33"/>
      <c r="AC41" s="33"/>
      <c r="AD41" s="33"/>
      <c r="AE41" s="33"/>
    </row>
    <row r="42" spans="2:31" s="2" customFormat="1">
      <c r="B42" s="23"/>
      <c r="C42" s="22">
        <v>32</v>
      </c>
      <c r="D42" s="20">
        <v>130</v>
      </c>
      <c r="E42" s="20">
        <v>96</v>
      </c>
      <c r="F42" s="20">
        <v>127</v>
      </c>
      <c r="G42" s="20">
        <v>82</v>
      </c>
      <c r="H42" s="5"/>
      <c r="J42" s="28"/>
      <c r="L42" s="28">
        <f t="shared" si="0"/>
        <v>3607</v>
      </c>
      <c r="M42" s="28">
        <f t="shared" si="1"/>
        <v>3432</v>
      </c>
      <c r="N42" s="28">
        <f t="shared" si="1"/>
        <v>3908</v>
      </c>
      <c r="O42" s="28">
        <f t="shared" si="1"/>
        <v>3918</v>
      </c>
      <c r="P42" s="28"/>
      <c r="R42" s="32">
        <v>3.2000000000000001E-2</v>
      </c>
      <c r="S42" s="32">
        <v>9.5000000000000001E-2</v>
      </c>
      <c r="T42" s="32">
        <v>3.5000000000000003E-2</v>
      </c>
      <c r="U42" s="32">
        <v>2.8000000000000001E-2</v>
      </c>
      <c r="W42" s="33">
        <v>0.91739999999999999</v>
      </c>
      <c r="X42" s="33">
        <v>0.91269999999999996</v>
      </c>
      <c r="Y42" s="33">
        <v>0.91539999999999999</v>
      </c>
      <c r="Z42" s="33">
        <v>0.91479999999999995</v>
      </c>
      <c r="AB42" s="33"/>
      <c r="AC42" s="33"/>
      <c r="AD42" s="33"/>
      <c r="AE42" s="33"/>
    </row>
    <row r="43" spans="2:31" s="2" customFormat="1">
      <c r="B43" s="23"/>
      <c r="C43" s="22">
        <v>33</v>
      </c>
      <c r="D43" s="20">
        <v>92</v>
      </c>
      <c r="E43" s="20">
        <v>135</v>
      </c>
      <c r="F43" s="20">
        <v>104</v>
      </c>
      <c r="G43" s="20">
        <v>97</v>
      </c>
      <c r="H43" s="5"/>
      <c r="J43" s="28"/>
      <c r="L43" s="28">
        <f t="shared" si="0"/>
        <v>3699</v>
      </c>
      <c r="M43" s="28">
        <f t="shared" si="1"/>
        <v>3567</v>
      </c>
      <c r="N43" s="28">
        <f t="shared" si="1"/>
        <v>4012</v>
      </c>
      <c r="O43" s="28">
        <f t="shared" si="1"/>
        <v>4015</v>
      </c>
      <c r="P43" s="28"/>
      <c r="R43" s="32">
        <v>2.7E-2</v>
      </c>
      <c r="S43" s="32">
        <v>7.5999999999999998E-2</v>
      </c>
      <c r="T43" s="32">
        <v>6.3E-2</v>
      </c>
      <c r="U43" s="32">
        <v>7.0999999999999994E-2</v>
      </c>
      <c r="W43" s="33">
        <v>0.91200000000000003</v>
      </c>
      <c r="X43" s="33">
        <v>0.91559999999999997</v>
      </c>
      <c r="Y43" s="33">
        <v>0.9133</v>
      </c>
      <c r="Z43" s="33">
        <v>0.91869999999999996</v>
      </c>
      <c r="AB43" s="33"/>
      <c r="AC43" s="33"/>
      <c r="AD43" s="33"/>
      <c r="AE43" s="33"/>
    </row>
    <row r="44" spans="2:31" s="2" customFormat="1">
      <c r="B44" s="23"/>
      <c r="C44" s="22">
        <v>34</v>
      </c>
      <c r="D44" s="20">
        <v>116</v>
      </c>
      <c r="E44" s="20">
        <v>129</v>
      </c>
      <c r="F44" s="20">
        <v>132</v>
      </c>
      <c r="G44" s="20">
        <v>89</v>
      </c>
      <c r="H44" s="5"/>
      <c r="J44" s="28"/>
      <c r="L44" s="28">
        <f t="shared" si="0"/>
        <v>3815</v>
      </c>
      <c r="M44" s="28">
        <f t="shared" si="1"/>
        <v>3696</v>
      </c>
      <c r="N44" s="28">
        <f t="shared" si="1"/>
        <v>4144</v>
      </c>
      <c r="O44" s="28">
        <f t="shared" si="1"/>
        <v>4104</v>
      </c>
      <c r="P44" s="28"/>
      <c r="R44" s="32">
        <v>5.8000000000000003E-2</v>
      </c>
      <c r="S44" s="32">
        <v>5.8999999999999997E-2</v>
      </c>
      <c r="T44" s="32">
        <v>8.1000000000000003E-2</v>
      </c>
      <c r="U44" s="32">
        <v>0.04</v>
      </c>
      <c r="W44" s="33">
        <v>0.91320000000000001</v>
      </c>
      <c r="X44" s="33">
        <v>0.9143</v>
      </c>
      <c r="Y44" s="33">
        <v>0.91790000000000005</v>
      </c>
      <c r="Z44" s="33">
        <v>0.90910000000000002</v>
      </c>
      <c r="AB44" s="33"/>
      <c r="AC44" s="33"/>
      <c r="AD44" s="33"/>
      <c r="AE44" s="33"/>
    </row>
    <row r="45" spans="2:31" s="2" customFormat="1">
      <c r="B45" s="23"/>
      <c r="C45" s="22">
        <v>35</v>
      </c>
      <c r="D45" s="20">
        <v>148</v>
      </c>
      <c r="E45" s="20">
        <v>157</v>
      </c>
      <c r="F45" s="20">
        <v>106</v>
      </c>
      <c r="G45" s="20">
        <v>110</v>
      </c>
      <c r="H45" s="5"/>
      <c r="J45" s="28"/>
      <c r="L45" s="28">
        <f t="shared" si="0"/>
        <v>3963</v>
      </c>
      <c r="M45" s="28">
        <f t="shared" si="1"/>
        <v>3853</v>
      </c>
      <c r="N45" s="28">
        <f t="shared" si="1"/>
        <v>4250</v>
      </c>
      <c r="O45" s="28">
        <f t="shared" si="1"/>
        <v>4214</v>
      </c>
      <c r="P45" s="28"/>
      <c r="R45" s="32">
        <v>3.1E-2</v>
      </c>
      <c r="S45" s="32">
        <v>6.9000000000000006E-2</v>
      </c>
      <c r="T45" s="32">
        <v>8.6999999999999994E-2</v>
      </c>
      <c r="U45" s="32">
        <v>0.05</v>
      </c>
      <c r="W45" s="33">
        <v>0.91359999999999997</v>
      </c>
      <c r="X45" s="33">
        <v>0.91349999999999998</v>
      </c>
      <c r="Y45" s="33">
        <v>0.90980000000000005</v>
      </c>
      <c r="Z45" s="33">
        <v>0.91600000000000004</v>
      </c>
      <c r="AB45" s="33"/>
      <c r="AC45" s="33"/>
      <c r="AD45" s="33"/>
      <c r="AE45" s="33"/>
    </row>
    <row r="46" spans="2:31" s="2" customFormat="1">
      <c r="B46" s="24"/>
      <c r="C46" s="25">
        <v>36</v>
      </c>
      <c r="D46" s="20">
        <v>68</v>
      </c>
      <c r="E46" s="20">
        <v>120</v>
      </c>
      <c r="F46" s="20">
        <v>167</v>
      </c>
      <c r="G46" s="20">
        <v>118</v>
      </c>
      <c r="H46" s="5"/>
      <c r="J46" s="28"/>
      <c r="L46" s="28">
        <f t="shared" si="0"/>
        <v>4031</v>
      </c>
      <c r="M46" s="28">
        <f t="shared" si="1"/>
        <v>3973</v>
      </c>
      <c r="N46" s="28">
        <f t="shared" si="1"/>
        <v>4417</v>
      </c>
      <c r="O46" s="28">
        <f t="shared" si="1"/>
        <v>4332</v>
      </c>
      <c r="P46" s="28"/>
      <c r="R46" s="32">
        <v>6.7000000000000004E-2</v>
      </c>
      <c r="S46" s="32">
        <v>8.9999999999999993E-3</v>
      </c>
      <c r="T46" s="32">
        <v>6.7000000000000004E-2</v>
      </c>
      <c r="U46" s="32">
        <v>4.8000000000000001E-2</v>
      </c>
      <c r="W46" s="33">
        <v>0.91320000000000001</v>
      </c>
      <c r="X46" s="33">
        <v>0.91820000000000002</v>
      </c>
      <c r="Y46" s="33">
        <v>0.90949999999999998</v>
      </c>
      <c r="Z46" s="33">
        <v>0.91390000000000005</v>
      </c>
      <c r="AB46" s="33"/>
      <c r="AC46" s="33"/>
      <c r="AD46" s="33"/>
      <c r="AE46" s="33"/>
    </row>
    <row r="47" spans="2:31" s="2" customFormat="1">
      <c r="B47" s="26"/>
      <c r="C47" s="19">
        <v>37</v>
      </c>
      <c r="D47" s="20">
        <v>158</v>
      </c>
      <c r="E47" s="20">
        <v>105</v>
      </c>
      <c r="F47" s="20">
        <v>102</v>
      </c>
      <c r="G47" s="20">
        <v>82</v>
      </c>
      <c r="H47" s="5"/>
      <c r="J47" s="28"/>
      <c r="L47" s="28">
        <f t="shared" si="0"/>
        <v>4189</v>
      </c>
      <c r="M47" s="28">
        <f t="shared" si="1"/>
        <v>4078</v>
      </c>
      <c r="N47" s="28">
        <f t="shared" si="1"/>
        <v>4519</v>
      </c>
      <c r="O47" s="28">
        <f t="shared" si="1"/>
        <v>4414</v>
      </c>
      <c r="P47" s="28"/>
      <c r="R47" s="32">
        <v>1.0999999999999999E-2</v>
      </c>
      <c r="S47" s="32">
        <v>4.9000000000000002E-2</v>
      </c>
      <c r="T47" s="32">
        <v>1.0999999999999999E-2</v>
      </c>
      <c r="U47" s="32">
        <v>4.2999999999999997E-2</v>
      </c>
      <c r="W47" s="33">
        <v>0.91</v>
      </c>
      <c r="X47" s="33">
        <v>0.91090000000000004</v>
      </c>
      <c r="Y47" s="33">
        <v>0.91910000000000003</v>
      </c>
      <c r="Z47" s="33">
        <v>0.91600000000000004</v>
      </c>
      <c r="AB47" s="33"/>
      <c r="AC47" s="33"/>
      <c r="AD47" s="33"/>
      <c r="AE47" s="33"/>
    </row>
    <row r="48" spans="2:31" s="2" customFormat="1">
      <c r="B48" s="23"/>
      <c r="C48" s="22">
        <v>38</v>
      </c>
      <c r="D48" s="20">
        <v>140</v>
      </c>
      <c r="E48" s="20">
        <v>154</v>
      </c>
      <c r="F48" s="20">
        <v>157</v>
      </c>
      <c r="G48" s="20">
        <v>118</v>
      </c>
      <c r="H48" s="5"/>
      <c r="J48" s="28"/>
      <c r="L48" s="28">
        <f t="shared" si="0"/>
        <v>4329</v>
      </c>
      <c r="M48" s="28">
        <f t="shared" si="1"/>
        <v>4232</v>
      </c>
      <c r="N48" s="28">
        <f t="shared" si="1"/>
        <v>4676</v>
      </c>
      <c r="O48" s="28">
        <f t="shared" si="1"/>
        <v>4532</v>
      </c>
      <c r="P48" s="28"/>
      <c r="R48" s="32">
        <v>1.0999999999999999E-2</v>
      </c>
      <c r="S48" s="32">
        <v>4.9000000000000002E-2</v>
      </c>
      <c r="T48" s="32">
        <v>1.0999999999999999E-2</v>
      </c>
      <c r="U48" s="32">
        <v>4.2999999999999997E-2</v>
      </c>
      <c r="W48" s="33">
        <v>0.91410000000000002</v>
      </c>
      <c r="X48" s="33">
        <v>0.91420000000000001</v>
      </c>
      <c r="Y48" s="33">
        <v>0.91190000000000004</v>
      </c>
      <c r="Z48" s="33">
        <v>0.9123</v>
      </c>
      <c r="AB48" s="33"/>
      <c r="AC48" s="33"/>
      <c r="AD48" s="33"/>
      <c r="AE48" s="33"/>
    </row>
    <row r="49" spans="2:31" s="2" customFormat="1">
      <c r="B49" s="23"/>
      <c r="C49" s="22">
        <v>39</v>
      </c>
      <c r="D49" s="20">
        <v>77</v>
      </c>
      <c r="E49" s="20">
        <v>86</v>
      </c>
      <c r="F49" s="20">
        <v>163</v>
      </c>
      <c r="G49" s="20">
        <v>131</v>
      </c>
      <c r="H49" s="5"/>
      <c r="J49" s="28"/>
      <c r="L49" s="28">
        <f t="shared" si="0"/>
        <v>4406</v>
      </c>
      <c r="M49" s="28">
        <f t="shared" si="1"/>
        <v>4318</v>
      </c>
      <c r="N49" s="28">
        <f t="shared" si="1"/>
        <v>4839</v>
      </c>
      <c r="O49" s="28">
        <f t="shared" si="1"/>
        <v>4663</v>
      </c>
      <c r="P49" s="28"/>
      <c r="R49" s="32">
        <v>1.0999999999999999E-2</v>
      </c>
      <c r="S49" s="32">
        <v>4.9000000000000002E-2</v>
      </c>
      <c r="T49" s="32">
        <v>1.0999999999999999E-2</v>
      </c>
      <c r="U49" s="32">
        <v>4.2999999999999997E-2</v>
      </c>
      <c r="W49" s="33">
        <v>0.91239999999999999</v>
      </c>
      <c r="X49" s="33">
        <v>0.91180000000000005</v>
      </c>
      <c r="Y49" s="33">
        <v>0.90939999999999999</v>
      </c>
      <c r="Z49" s="33">
        <v>0.91139999999999999</v>
      </c>
      <c r="AB49" s="33"/>
      <c r="AC49" s="33"/>
      <c r="AD49" s="33"/>
      <c r="AE49" s="33"/>
    </row>
    <row r="50" spans="2:31" s="2" customFormat="1">
      <c r="B50" s="23"/>
      <c r="C50" s="22">
        <v>40</v>
      </c>
      <c r="D50" s="20">
        <v>165</v>
      </c>
      <c r="E50" s="20">
        <v>92</v>
      </c>
      <c r="F50" s="20">
        <v>167</v>
      </c>
      <c r="G50" s="20">
        <v>94</v>
      </c>
      <c r="H50" s="5"/>
      <c r="J50" s="28"/>
      <c r="L50" s="28">
        <f t="shared" si="0"/>
        <v>4571</v>
      </c>
      <c r="M50" s="28">
        <f t="shared" si="1"/>
        <v>4410</v>
      </c>
      <c r="N50" s="28">
        <f t="shared" si="1"/>
        <v>5006</v>
      </c>
      <c r="O50" s="28">
        <f t="shared" si="1"/>
        <v>4757</v>
      </c>
      <c r="P50" s="28"/>
      <c r="R50" s="32">
        <v>1.0999999999999999E-2</v>
      </c>
      <c r="S50" s="32">
        <v>4.9000000000000002E-2</v>
      </c>
      <c r="T50" s="32">
        <v>1.0999999999999999E-2</v>
      </c>
      <c r="U50" s="32">
        <v>4.2999999999999997E-2</v>
      </c>
      <c r="W50" s="33">
        <v>0.90980000000000005</v>
      </c>
      <c r="X50" s="33">
        <v>0.91110000000000002</v>
      </c>
      <c r="Y50" s="33">
        <v>0.91300000000000003</v>
      </c>
      <c r="Z50" s="33">
        <v>0.91059999999999997</v>
      </c>
      <c r="AB50" s="33"/>
      <c r="AC50" s="33"/>
      <c r="AD50" s="33"/>
      <c r="AE50" s="33"/>
    </row>
    <row r="51" spans="2:31" s="2" customFormat="1">
      <c r="B51" s="23"/>
      <c r="C51" s="22">
        <v>41</v>
      </c>
      <c r="D51" s="20">
        <v>118</v>
      </c>
      <c r="E51" s="20">
        <v>79</v>
      </c>
      <c r="F51" s="20">
        <v>61</v>
      </c>
      <c r="G51" s="20">
        <v>166</v>
      </c>
      <c r="H51" s="5"/>
      <c r="J51" s="28"/>
      <c r="L51" s="28">
        <f t="shared" si="0"/>
        <v>4689</v>
      </c>
      <c r="M51" s="28">
        <f t="shared" si="1"/>
        <v>4489</v>
      </c>
      <c r="N51" s="28">
        <f t="shared" si="1"/>
        <v>5067</v>
      </c>
      <c r="O51" s="28">
        <f t="shared" si="1"/>
        <v>4923</v>
      </c>
      <c r="P51" s="28"/>
      <c r="R51" s="32">
        <v>1.0999999999999999E-2</v>
      </c>
      <c r="S51" s="32">
        <v>4.9000000000000002E-2</v>
      </c>
      <c r="T51" s="32">
        <v>1.0999999999999999E-2</v>
      </c>
      <c r="U51" s="32">
        <v>4.2999999999999997E-2</v>
      </c>
      <c r="W51" s="33">
        <v>0.91320000000000001</v>
      </c>
      <c r="X51" s="33">
        <v>0.91259999999999997</v>
      </c>
      <c r="Y51" s="33">
        <v>0.91739999999999999</v>
      </c>
      <c r="Z51" s="33">
        <v>0.91090000000000004</v>
      </c>
      <c r="AB51" s="33"/>
      <c r="AC51" s="33"/>
      <c r="AD51" s="33"/>
      <c r="AE51" s="33"/>
    </row>
    <row r="52" spans="2:31" s="2" customFormat="1">
      <c r="B52" s="23"/>
      <c r="C52" s="22">
        <v>42</v>
      </c>
      <c r="D52" s="20">
        <v>167</v>
      </c>
      <c r="E52" s="20">
        <v>87</v>
      </c>
      <c r="F52" s="20">
        <v>72</v>
      </c>
      <c r="G52" s="20">
        <v>89</v>
      </c>
      <c r="H52" s="5"/>
      <c r="J52" s="28"/>
      <c r="L52" s="28">
        <f t="shared" si="0"/>
        <v>4856</v>
      </c>
      <c r="M52" s="28">
        <f t="shared" si="1"/>
        <v>4576</v>
      </c>
      <c r="N52" s="28">
        <f t="shared" si="1"/>
        <v>5139</v>
      </c>
      <c r="O52" s="28">
        <f t="shared" si="1"/>
        <v>5012</v>
      </c>
      <c r="P52" s="28"/>
      <c r="R52" s="32">
        <v>1.0999999999999999E-2</v>
      </c>
      <c r="S52" s="32">
        <v>4.9000000000000002E-2</v>
      </c>
      <c r="T52" s="32">
        <v>1.0999999999999999E-2</v>
      </c>
      <c r="U52" s="32">
        <v>4.2999999999999997E-2</v>
      </c>
      <c r="W52" s="33">
        <v>0.91120000000000001</v>
      </c>
      <c r="X52" s="33">
        <v>0.9133</v>
      </c>
      <c r="Y52" s="33">
        <v>0.9143</v>
      </c>
      <c r="Z52" s="33">
        <v>0.91579999999999995</v>
      </c>
      <c r="AB52" s="33"/>
      <c r="AC52" s="33"/>
      <c r="AD52" s="33"/>
      <c r="AE52" s="33"/>
    </row>
    <row r="53" spans="2:31" s="2" customFormat="1">
      <c r="B53" s="23"/>
      <c r="C53" s="22">
        <v>43</v>
      </c>
      <c r="D53" s="20">
        <v>120</v>
      </c>
      <c r="E53" s="20">
        <v>123</v>
      </c>
      <c r="F53" s="20">
        <v>81</v>
      </c>
      <c r="G53" s="20">
        <v>117</v>
      </c>
      <c r="H53" s="5"/>
      <c r="J53" s="28"/>
      <c r="L53" s="28">
        <f t="shared" si="0"/>
        <v>4976</v>
      </c>
      <c r="M53" s="28">
        <f t="shared" si="1"/>
        <v>4699</v>
      </c>
      <c r="N53" s="28">
        <f t="shared" si="1"/>
        <v>5220</v>
      </c>
      <c r="O53" s="28">
        <f t="shared" si="1"/>
        <v>5129</v>
      </c>
      <c r="P53" s="28"/>
      <c r="R53" s="32">
        <v>1.0999999999999999E-2</v>
      </c>
      <c r="S53" s="32">
        <v>4.9000000000000002E-2</v>
      </c>
      <c r="T53" s="32">
        <v>1.0999999999999999E-2</v>
      </c>
      <c r="U53" s="32">
        <v>4.2999999999999997E-2</v>
      </c>
      <c r="W53" s="33">
        <v>0.91590000000000005</v>
      </c>
      <c r="X53" s="33">
        <v>0.9123</v>
      </c>
      <c r="Y53" s="33">
        <v>0.91759999999999997</v>
      </c>
      <c r="Z53" s="33">
        <v>0.91100000000000003</v>
      </c>
      <c r="AB53" s="33"/>
      <c r="AC53" s="33"/>
      <c r="AD53" s="33"/>
      <c r="AE53" s="33"/>
    </row>
    <row r="54" spans="2:31" s="2" customFormat="1">
      <c r="B54" s="23"/>
      <c r="C54" s="22">
        <v>44</v>
      </c>
      <c r="D54" s="20">
        <v>123</v>
      </c>
      <c r="E54" s="20">
        <v>136</v>
      </c>
      <c r="F54" s="20">
        <v>139</v>
      </c>
      <c r="G54" s="20">
        <v>89</v>
      </c>
      <c r="H54" s="5"/>
      <c r="J54" s="28"/>
      <c r="L54" s="28">
        <f t="shared" si="0"/>
        <v>5099</v>
      </c>
      <c r="M54" s="28">
        <f t="shared" si="1"/>
        <v>4835</v>
      </c>
      <c r="N54" s="28">
        <f t="shared" si="1"/>
        <v>5359</v>
      </c>
      <c r="O54" s="28">
        <f t="shared" si="1"/>
        <v>5218</v>
      </c>
      <c r="P54" s="28"/>
      <c r="R54" s="32">
        <v>1.0999999999999999E-2</v>
      </c>
      <c r="S54" s="32">
        <v>4.9000000000000002E-2</v>
      </c>
      <c r="T54" s="32">
        <v>1.0999999999999999E-2</v>
      </c>
      <c r="U54" s="32">
        <v>4.2999999999999997E-2</v>
      </c>
      <c r="W54" s="33">
        <v>0.91269999999999996</v>
      </c>
      <c r="X54" s="33">
        <v>0.91169999999999995</v>
      </c>
      <c r="Y54" s="33">
        <v>0.91700000000000004</v>
      </c>
      <c r="Z54" s="33">
        <v>0.90949999999999998</v>
      </c>
      <c r="AB54" s="33"/>
      <c r="AC54" s="33"/>
      <c r="AD54" s="33"/>
      <c r="AE54" s="33"/>
    </row>
    <row r="55" spans="2:31" s="2" customFormat="1">
      <c r="B55" s="23"/>
      <c r="C55" s="22">
        <v>45</v>
      </c>
      <c r="D55" s="20">
        <v>64</v>
      </c>
      <c r="E55" s="20">
        <v>163</v>
      </c>
      <c r="F55" s="20">
        <v>146</v>
      </c>
      <c r="G55" s="20">
        <v>67</v>
      </c>
      <c r="H55" s="5"/>
      <c r="J55" s="28"/>
      <c r="L55" s="28">
        <f t="shared" si="0"/>
        <v>5163</v>
      </c>
      <c r="M55" s="28">
        <f t="shared" si="1"/>
        <v>4998</v>
      </c>
      <c r="N55" s="28">
        <f t="shared" si="1"/>
        <v>5505</v>
      </c>
      <c r="O55" s="28">
        <f t="shared" si="1"/>
        <v>5285</v>
      </c>
      <c r="P55" s="28"/>
      <c r="R55" s="32">
        <v>1.0999999999999999E-2</v>
      </c>
      <c r="S55" s="32">
        <v>4.9000000000000002E-2</v>
      </c>
      <c r="T55" s="32">
        <v>1.0999999999999999E-2</v>
      </c>
      <c r="U55" s="32">
        <v>4.2999999999999997E-2</v>
      </c>
      <c r="W55" s="33">
        <v>0.9173</v>
      </c>
      <c r="X55" s="33">
        <v>0.90980000000000005</v>
      </c>
      <c r="Y55" s="33">
        <v>0.91710000000000003</v>
      </c>
      <c r="Z55" s="33">
        <v>0.91090000000000004</v>
      </c>
      <c r="AB55" s="33"/>
      <c r="AC55" s="33"/>
      <c r="AD55" s="33"/>
      <c r="AE55" s="33"/>
    </row>
    <row r="56" spans="2:31" s="2" customFormat="1">
      <c r="B56" s="23"/>
      <c r="C56" s="22">
        <v>46</v>
      </c>
      <c r="D56" s="20">
        <v>124</v>
      </c>
      <c r="E56" s="20">
        <v>85</v>
      </c>
      <c r="F56" s="20">
        <v>100</v>
      </c>
      <c r="G56" s="20">
        <v>142</v>
      </c>
      <c r="H56" s="5"/>
      <c r="J56" s="28"/>
      <c r="L56" s="28">
        <f t="shared" si="0"/>
        <v>5287</v>
      </c>
      <c r="M56" s="28">
        <f t="shared" si="1"/>
        <v>5083</v>
      </c>
      <c r="N56" s="28">
        <f t="shared" si="1"/>
        <v>5605</v>
      </c>
      <c r="O56" s="28">
        <f t="shared" si="1"/>
        <v>5427</v>
      </c>
      <c r="P56" s="28"/>
      <c r="R56" s="32">
        <v>1.0999999999999999E-2</v>
      </c>
      <c r="S56" s="32">
        <v>4.9000000000000002E-2</v>
      </c>
      <c r="T56" s="32">
        <v>1.0999999999999999E-2</v>
      </c>
      <c r="U56" s="32">
        <v>4.2999999999999997E-2</v>
      </c>
      <c r="W56" s="33">
        <v>0.90910000000000002</v>
      </c>
      <c r="X56" s="33">
        <v>0.91659999999999997</v>
      </c>
      <c r="Y56" s="33">
        <v>0.91159999999999997</v>
      </c>
      <c r="Z56" s="33">
        <v>0.9123</v>
      </c>
      <c r="AB56" s="33"/>
      <c r="AC56" s="33"/>
      <c r="AD56" s="33"/>
      <c r="AE56" s="33"/>
    </row>
    <row r="57" spans="2:31" s="2" customFormat="1">
      <c r="B57" s="23"/>
      <c r="C57" s="22">
        <v>47</v>
      </c>
      <c r="D57" s="20">
        <v>69</v>
      </c>
      <c r="E57" s="20">
        <v>158</v>
      </c>
      <c r="F57" s="20">
        <v>61</v>
      </c>
      <c r="G57" s="20">
        <v>81</v>
      </c>
      <c r="H57" s="5"/>
      <c r="J57" s="28"/>
      <c r="L57" s="28">
        <f t="shared" si="0"/>
        <v>5356</v>
      </c>
      <c r="M57" s="28">
        <f t="shared" si="1"/>
        <v>5241</v>
      </c>
      <c r="N57" s="28">
        <f t="shared" si="1"/>
        <v>5666</v>
      </c>
      <c r="O57" s="28">
        <f t="shared" si="1"/>
        <v>5508</v>
      </c>
      <c r="P57" s="28"/>
      <c r="R57" s="32">
        <v>1.0999999999999999E-2</v>
      </c>
      <c r="S57" s="32">
        <v>4.9000000000000002E-2</v>
      </c>
      <c r="T57" s="32">
        <v>1.0999999999999999E-2</v>
      </c>
      <c r="U57" s="32">
        <v>4.2999999999999997E-2</v>
      </c>
      <c r="W57" s="33">
        <v>0.91720000000000002</v>
      </c>
      <c r="X57" s="33">
        <v>0.91910000000000003</v>
      </c>
      <c r="Y57" s="33">
        <v>0.91600000000000004</v>
      </c>
      <c r="Z57" s="33">
        <v>0.91279999999999994</v>
      </c>
      <c r="AB57" s="33"/>
      <c r="AC57" s="33"/>
      <c r="AD57" s="33"/>
      <c r="AE57" s="33"/>
    </row>
    <row r="58" spans="2:31" s="2" customFormat="1">
      <c r="B58" s="24"/>
      <c r="C58" s="25">
        <v>48</v>
      </c>
      <c r="D58" s="20">
        <v>107</v>
      </c>
      <c r="E58" s="20">
        <v>105</v>
      </c>
      <c r="F58" s="20">
        <v>108</v>
      </c>
      <c r="G58" s="20">
        <v>123</v>
      </c>
      <c r="H58" s="5"/>
      <c r="J58" s="28"/>
      <c r="L58" s="28">
        <f t="shared" si="0"/>
        <v>5463</v>
      </c>
      <c r="M58" s="28">
        <f t="shared" si="1"/>
        <v>5346</v>
      </c>
      <c r="N58" s="28">
        <f t="shared" si="1"/>
        <v>5774</v>
      </c>
      <c r="O58" s="28">
        <f t="shared" si="1"/>
        <v>5631</v>
      </c>
      <c r="P58" s="28"/>
      <c r="R58" s="32">
        <v>1.0999999999999999E-2</v>
      </c>
      <c r="S58" s="32">
        <v>4.9000000000000002E-2</v>
      </c>
      <c r="T58" s="32">
        <v>1.0999999999999999E-2</v>
      </c>
      <c r="U58" s="32">
        <v>4.2999999999999997E-2</v>
      </c>
      <c r="W58" s="33">
        <v>0.9113</v>
      </c>
      <c r="X58" s="33">
        <v>0.9113</v>
      </c>
      <c r="Y58" s="33">
        <v>0.91310000000000002</v>
      </c>
      <c r="Z58" s="33">
        <v>0.91110000000000002</v>
      </c>
      <c r="AB58" s="33"/>
      <c r="AC58" s="33"/>
      <c r="AD58" s="33"/>
      <c r="AE58" s="33"/>
    </row>
    <row r="59" spans="2:31" s="2" customFormat="1"/>
  </sheetData>
  <mergeCells count="4">
    <mergeCell ref="D8:G8"/>
    <mergeCell ref="L8:O8"/>
    <mergeCell ref="R8:U8"/>
    <mergeCell ref="W8:Z8"/>
  </mergeCells>
  <printOptions horizontalCentered="1"/>
  <pageMargins left="0.196527777777778" right="0.196527777777778" top="0.39305555555555599" bottom="0.39305555555555599" header="0.196527777777778" footer="0.196527777777778"/>
  <pageSetup paperSize="9" scale="45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Z143"/>
  <sheetViews>
    <sheetView topLeftCell="A110" zoomScale="85" zoomScaleNormal="85" workbookViewId="0">
      <selection activeCell="K135" sqref="K135"/>
    </sheetView>
  </sheetViews>
  <sheetFormatPr defaultRowHeight="13.2"/>
  <cols>
    <col min="8" max="8" width="8.88671875" customWidth="1"/>
  </cols>
  <sheetData>
    <row r="1" spans="1:26" ht="15.6">
      <c r="H1" s="49" t="s">
        <v>42</v>
      </c>
      <c r="I1" s="49"/>
    </row>
    <row r="2" spans="1:26" ht="13.8" thickBot="1">
      <c r="A2" t="s">
        <v>41</v>
      </c>
    </row>
    <row r="3" spans="1:26" ht="15.6" thickBot="1">
      <c r="A3" s="50">
        <v>1</v>
      </c>
      <c r="B3" s="51">
        <v>118</v>
      </c>
      <c r="C3" s="51">
        <v>69</v>
      </c>
      <c r="D3" s="51">
        <v>145</v>
      </c>
      <c r="E3" s="51">
        <v>84</v>
      </c>
      <c r="H3" s="50">
        <v>13</v>
      </c>
      <c r="I3" s="51">
        <v>110</v>
      </c>
      <c r="J3" s="51">
        <v>69</v>
      </c>
      <c r="K3" s="51">
        <v>112</v>
      </c>
      <c r="L3" s="51">
        <v>163</v>
      </c>
      <c r="O3" s="50">
        <v>25</v>
      </c>
      <c r="P3" s="51">
        <v>88</v>
      </c>
      <c r="Q3" s="51">
        <v>84</v>
      </c>
      <c r="R3" s="51">
        <v>77</v>
      </c>
      <c r="S3" s="51">
        <v>152</v>
      </c>
      <c r="V3" s="19">
        <v>37</v>
      </c>
      <c r="W3" s="20">
        <v>158</v>
      </c>
      <c r="X3" s="20">
        <v>105</v>
      </c>
      <c r="Y3" s="20">
        <v>102</v>
      </c>
      <c r="Z3" s="20">
        <v>82</v>
      </c>
    </row>
    <row r="4" spans="1:26" ht="15.6" thickBot="1">
      <c r="A4" s="50">
        <v>2</v>
      </c>
      <c r="B4" s="51">
        <v>129</v>
      </c>
      <c r="C4" s="51">
        <v>126</v>
      </c>
      <c r="D4" s="51">
        <v>165</v>
      </c>
      <c r="E4" s="51">
        <v>124</v>
      </c>
      <c r="F4" s="28"/>
      <c r="H4" s="50">
        <v>14</v>
      </c>
      <c r="I4" s="51">
        <v>141</v>
      </c>
      <c r="J4" s="51">
        <v>83</v>
      </c>
      <c r="K4" s="51">
        <v>169</v>
      </c>
      <c r="L4" s="51">
        <v>166</v>
      </c>
      <c r="O4" s="50">
        <v>26</v>
      </c>
      <c r="P4" s="51">
        <v>120</v>
      </c>
      <c r="Q4" s="51">
        <v>84</v>
      </c>
      <c r="R4" s="51">
        <v>103</v>
      </c>
      <c r="S4" s="51">
        <v>149</v>
      </c>
      <c r="V4" s="22">
        <v>38</v>
      </c>
      <c r="W4" s="20">
        <v>140</v>
      </c>
      <c r="X4" s="20">
        <v>154</v>
      </c>
      <c r="Y4" s="20">
        <v>157</v>
      </c>
      <c r="Z4" s="20">
        <v>118</v>
      </c>
    </row>
    <row r="5" spans="1:26" ht="15.6" thickBot="1">
      <c r="A5" s="50">
        <v>3</v>
      </c>
      <c r="B5" s="51">
        <v>167</v>
      </c>
      <c r="C5" s="51">
        <v>116</v>
      </c>
      <c r="D5" s="51">
        <v>103</v>
      </c>
      <c r="E5" s="51">
        <v>97</v>
      </c>
      <c r="H5" s="50">
        <v>15</v>
      </c>
      <c r="I5" s="51">
        <v>91</v>
      </c>
      <c r="J5" s="51">
        <v>96</v>
      </c>
      <c r="K5" s="51">
        <v>109</v>
      </c>
      <c r="L5" s="51">
        <v>112</v>
      </c>
      <c r="O5" s="50">
        <v>27</v>
      </c>
      <c r="P5" s="51">
        <v>91</v>
      </c>
      <c r="Q5" s="51">
        <v>156</v>
      </c>
      <c r="R5" s="51">
        <v>139</v>
      </c>
      <c r="S5" s="51">
        <v>152</v>
      </c>
      <c r="V5" s="22">
        <v>39</v>
      </c>
      <c r="W5" s="20">
        <v>77</v>
      </c>
      <c r="X5" s="20">
        <v>86</v>
      </c>
      <c r="Y5" s="20">
        <v>163</v>
      </c>
      <c r="Z5" s="20">
        <v>131</v>
      </c>
    </row>
    <row r="6" spans="1:26" ht="15.6" thickBot="1">
      <c r="A6" s="50">
        <v>4</v>
      </c>
      <c r="B6" s="51">
        <v>130</v>
      </c>
      <c r="C6" s="51">
        <v>131</v>
      </c>
      <c r="D6" s="51">
        <v>151</v>
      </c>
      <c r="E6" s="51">
        <v>106</v>
      </c>
      <c r="H6" s="50">
        <v>16</v>
      </c>
      <c r="I6" s="51">
        <v>83</v>
      </c>
      <c r="J6" s="51">
        <v>98</v>
      </c>
      <c r="K6" s="51">
        <v>82</v>
      </c>
      <c r="L6" s="51">
        <v>80</v>
      </c>
      <c r="O6" s="50">
        <v>28</v>
      </c>
      <c r="P6" s="51">
        <v>62</v>
      </c>
      <c r="Q6" s="51">
        <v>96</v>
      </c>
      <c r="R6" s="51">
        <v>93</v>
      </c>
      <c r="S6" s="51">
        <v>128</v>
      </c>
      <c r="V6" s="22">
        <v>40</v>
      </c>
      <c r="W6" s="20">
        <v>165</v>
      </c>
      <c r="X6" s="20">
        <v>92</v>
      </c>
      <c r="Y6" s="20">
        <v>167</v>
      </c>
      <c r="Z6" s="20">
        <v>94</v>
      </c>
    </row>
    <row r="7" spans="1:26" ht="15.6" thickBot="1">
      <c r="A7" s="50">
        <v>5</v>
      </c>
      <c r="B7" s="51">
        <v>145</v>
      </c>
      <c r="C7" s="51">
        <v>118</v>
      </c>
      <c r="D7" s="51">
        <v>71</v>
      </c>
      <c r="E7" s="51">
        <v>88</v>
      </c>
      <c r="H7" s="50">
        <v>17</v>
      </c>
      <c r="I7" s="51">
        <v>91</v>
      </c>
      <c r="J7" s="51">
        <v>94</v>
      </c>
      <c r="K7" s="51">
        <v>119</v>
      </c>
      <c r="L7" s="51">
        <v>68</v>
      </c>
      <c r="O7" s="50">
        <v>29</v>
      </c>
      <c r="P7" s="51">
        <v>157</v>
      </c>
      <c r="Q7" s="51">
        <v>72</v>
      </c>
      <c r="R7" s="51">
        <v>149</v>
      </c>
      <c r="S7" s="51">
        <v>83</v>
      </c>
      <c r="V7" s="22">
        <v>41</v>
      </c>
      <c r="W7" s="20">
        <v>118</v>
      </c>
      <c r="X7" s="20">
        <v>79</v>
      </c>
      <c r="Y7" s="20">
        <v>61</v>
      </c>
      <c r="Z7" s="20">
        <v>166</v>
      </c>
    </row>
    <row r="8" spans="1:26" ht="15.6" thickBot="1">
      <c r="A8" s="50">
        <v>6</v>
      </c>
      <c r="B8" s="51">
        <v>107</v>
      </c>
      <c r="C8" s="51">
        <v>97</v>
      </c>
      <c r="D8" s="51">
        <v>163</v>
      </c>
      <c r="E8" s="51">
        <v>161</v>
      </c>
      <c r="H8" s="50">
        <v>18</v>
      </c>
      <c r="I8" s="51">
        <v>125</v>
      </c>
      <c r="J8" s="51">
        <v>169</v>
      </c>
      <c r="K8" s="51">
        <v>155</v>
      </c>
      <c r="L8" s="51">
        <v>156</v>
      </c>
      <c r="O8" s="50">
        <v>30</v>
      </c>
      <c r="P8" s="51">
        <v>109</v>
      </c>
      <c r="Q8" s="51">
        <v>98</v>
      </c>
      <c r="R8" s="51">
        <v>130</v>
      </c>
      <c r="S8" s="51">
        <v>98</v>
      </c>
      <c r="V8" s="22">
        <v>42</v>
      </c>
      <c r="W8" s="20">
        <v>167</v>
      </c>
      <c r="X8" s="20">
        <v>87</v>
      </c>
      <c r="Y8" s="20">
        <v>72</v>
      </c>
      <c r="Z8" s="20">
        <v>89</v>
      </c>
    </row>
    <row r="9" spans="1:26" ht="15.6" thickBot="1">
      <c r="A9" s="50">
        <v>7</v>
      </c>
      <c r="B9" s="51">
        <v>69</v>
      </c>
      <c r="C9" s="51">
        <v>88</v>
      </c>
      <c r="D9" s="51">
        <v>168</v>
      </c>
      <c r="E9" s="51">
        <v>85</v>
      </c>
      <c r="H9" s="50">
        <v>19</v>
      </c>
      <c r="I9" s="51">
        <v>62</v>
      </c>
      <c r="J9" s="51">
        <v>145</v>
      </c>
      <c r="K9" s="51">
        <v>79</v>
      </c>
      <c r="L9" s="51">
        <v>145</v>
      </c>
      <c r="O9" s="50">
        <v>31</v>
      </c>
      <c r="P9" s="51">
        <v>120</v>
      </c>
      <c r="Q9" s="51">
        <v>106</v>
      </c>
      <c r="R9" s="51">
        <v>161</v>
      </c>
      <c r="S9" s="51">
        <v>155</v>
      </c>
      <c r="V9" s="22">
        <v>43</v>
      </c>
      <c r="W9" s="20">
        <v>120</v>
      </c>
      <c r="X9" s="20">
        <v>123</v>
      </c>
      <c r="Y9" s="20">
        <v>81</v>
      </c>
      <c r="Z9" s="20">
        <v>117</v>
      </c>
    </row>
    <row r="10" spans="1:26" ht="15.6" thickBot="1">
      <c r="A10" s="50">
        <v>8</v>
      </c>
      <c r="B10" s="51">
        <v>163</v>
      </c>
      <c r="C10" s="51">
        <v>147</v>
      </c>
      <c r="D10" s="51">
        <v>109</v>
      </c>
      <c r="E10" s="51">
        <v>94</v>
      </c>
      <c r="H10" s="50">
        <v>20</v>
      </c>
      <c r="I10" s="51">
        <v>154</v>
      </c>
      <c r="J10" s="51">
        <v>88</v>
      </c>
      <c r="K10" s="51">
        <v>150</v>
      </c>
      <c r="L10" s="51">
        <v>127</v>
      </c>
      <c r="O10" s="50">
        <v>32</v>
      </c>
      <c r="P10" s="51">
        <v>130</v>
      </c>
      <c r="Q10" s="51">
        <v>96</v>
      </c>
      <c r="R10" s="51">
        <v>127</v>
      </c>
      <c r="S10" s="51">
        <v>82</v>
      </c>
      <c r="V10" s="22">
        <v>44</v>
      </c>
      <c r="W10" s="20">
        <v>123</v>
      </c>
      <c r="X10" s="20">
        <v>136</v>
      </c>
      <c r="Y10" s="20">
        <v>139</v>
      </c>
      <c r="Z10" s="20">
        <v>89</v>
      </c>
    </row>
    <row r="11" spans="1:26" ht="15.6" thickBot="1">
      <c r="A11" s="50">
        <v>9</v>
      </c>
      <c r="B11" s="51">
        <v>86</v>
      </c>
      <c r="C11" s="51">
        <v>66</v>
      </c>
      <c r="D11" s="51">
        <v>78</v>
      </c>
      <c r="E11" s="51">
        <v>117</v>
      </c>
      <c r="H11" s="50">
        <v>21</v>
      </c>
      <c r="I11" s="51">
        <v>62</v>
      </c>
      <c r="J11" s="51">
        <v>140</v>
      </c>
      <c r="K11" s="51">
        <v>124</v>
      </c>
      <c r="L11" s="51">
        <v>110</v>
      </c>
      <c r="O11" s="50">
        <v>33</v>
      </c>
      <c r="P11" s="51">
        <v>92</v>
      </c>
      <c r="Q11" s="51">
        <v>135</v>
      </c>
      <c r="R11" s="51">
        <v>104</v>
      </c>
      <c r="S11" s="51">
        <v>97</v>
      </c>
      <c r="V11" s="22">
        <v>45</v>
      </c>
      <c r="W11" s="20">
        <v>64</v>
      </c>
      <c r="X11" s="20">
        <v>163</v>
      </c>
      <c r="Y11" s="20">
        <v>146</v>
      </c>
      <c r="Z11" s="20">
        <v>67</v>
      </c>
    </row>
    <row r="12" spans="1:26" ht="15.6" thickBot="1">
      <c r="A12" s="50">
        <v>10</v>
      </c>
      <c r="B12" s="51">
        <v>115</v>
      </c>
      <c r="C12" s="51">
        <v>69</v>
      </c>
      <c r="D12" s="51">
        <v>151</v>
      </c>
      <c r="E12" s="51">
        <v>140</v>
      </c>
      <c r="H12" s="50">
        <v>22</v>
      </c>
      <c r="I12" s="51">
        <v>74</v>
      </c>
      <c r="J12" s="51">
        <v>168</v>
      </c>
      <c r="K12" s="51">
        <v>127</v>
      </c>
      <c r="L12" s="51">
        <v>169</v>
      </c>
      <c r="O12" s="50">
        <v>34</v>
      </c>
      <c r="P12" s="51">
        <v>116</v>
      </c>
      <c r="Q12" s="51">
        <v>129</v>
      </c>
      <c r="R12" s="51">
        <v>132</v>
      </c>
      <c r="S12" s="51">
        <v>89</v>
      </c>
      <c r="V12" s="22">
        <v>46</v>
      </c>
      <c r="W12" s="20">
        <v>124</v>
      </c>
      <c r="X12" s="20">
        <v>85</v>
      </c>
      <c r="Y12" s="20">
        <v>100</v>
      </c>
      <c r="Z12" s="20">
        <v>142</v>
      </c>
    </row>
    <row r="13" spans="1:26" ht="15.6" thickBot="1">
      <c r="A13" s="50">
        <v>11</v>
      </c>
      <c r="B13" s="51">
        <v>124</v>
      </c>
      <c r="C13" s="51">
        <v>149</v>
      </c>
      <c r="D13" s="51">
        <v>121</v>
      </c>
      <c r="E13" s="51">
        <v>142</v>
      </c>
      <c r="H13" s="50">
        <v>23</v>
      </c>
      <c r="I13" s="51">
        <v>155</v>
      </c>
      <c r="J13" s="51">
        <v>95</v>
      </c>
      <c r="K13" s="51">
        <v>65</v>
      </c>
      <c r="L13" s="51">
        <v>112</v>
      </c>
      <c r="O13" s="50">
        <v>35</v>
      </c>
      <c r="P13" s="51">
        <v>148</v>
      </c>
      <c r="Q13" s="51">
        <v>157</v>
      </c>
      <c r="R13" s="51">
        <v>106</v>
      </c>
      <c r="S13" s="51">
        <v>110</v>
      </c>
      <c r="V13" s="22">
        <v>47</v>
      </c>
      <c r="W13" s="20">
        <v>69</v>
      </c>
      <c r="X13" s="20">
        <v>158</v>
      </c>
      <c r="Y13" s="20">
        <v>61</v>
      </c>
      <c r="Z13" s="20">
        <v>81</v>
      </c>
    </row>
    <row r="14" spans="1:26" ht="15.6" thickBot="1">
      <c r="A14" s="50">
        <v>12</v>
      </c>
      <c r="B14" s="51">
        <v>144</v>
      </c>
      <c r="C14" s="51">
        <v>80</v>
      </c>
      <c r="D14" s="51">
        <v>101</v>
      </c>
      <c r="E14" s="51">
        <v>138</v>
      </c>
      <c r="H14" s="50">
        <v>24</v>
      </c>
      <c r="I14" s="51">
        <v>85</v>
      </c>
      <c r="J14" s="51">
        <v>139</v>
      </c>
      <c r="K14" s="51">
        <v>112</v>
      </c>
      <c r="L14" s="51">
        <v>135</v>
      </c>
      <c r="O14" s="50">
        <v>36</v>
      </c>
      <c r="P14" s="51">
        <v>68</v>
      </c>
      <c r="Q14" s="51">
        <v>120</v>
      </c>
      <c r="R14" s="51">
        <v>167</v>
      </c>
      <c r="S14" s="51">
        <v>118</v>
      </c>
      <c r="V14" s="25">
        <v>48</v>
      </c>
      <c r="W14" s="20">
        <v>107</v>
      </c>
      <c r="X14" s="20">
        <v>105</v>
      </c>
      <c r="Y14" s="20">
        <v>108</v>
      </c>
      <c r="Z14" s="20">
        <v>123</v>
      </c>
    </row>
    <row r="16" spans="1:26">
      <c r="B16" s="42" t="s">
        <v>43</v>
      </c>
      <c r="C16" t="s">
        <v>44</v>
      </c>
      <c r="D16" t="s">
        <v>45</v>
      </c>
      <c r="E16" t="s">
        <v>46</v>
      </c>
      <c r="I16" s="42" t="s">
        <v>43</v>
      </c>
      <c r="J16" t="s">
        <v>44</v>
      </c>
      <c r="K16" t="s">
        <v>45</v>
      </c>
      <c r="L16" t="s">
        <v>46</v>
      </c>
      <c r="P16" s="42" t="s">
        <v>43</v>
      </c>
      <c r="Q16" t="s">
        <v>44</v>
      </c>
      <c r="R16" t="s">
        <v>45</v>
      </c>
      <c r="S16" t="s">
        <v>46</v>
      </c>
      <c r="W16" s="42" t="s">
        <v>43</v>
      </c>
      <c r="X16" t="s">
        <v>44</v>
      </c>
      <c r="Y16" t="s">
        <v>45</v>
      </c>
      <c r="Z16" t="s">
        <v>46</v>
      </c>
    </row>
    <row r="17" spans="1:26">
      <c r="B17" s="41">
        <f>AVERAGE(B3:B14)</f>
        <v>124.75</v>
      </c>
      <c r="C17" s="41">
        <f>AVERAGE(C3:C14)</f>
        <v>104.66666666666667</v>
      </c>
      <c r="D17" s="41">
        <f>AVERAGE(D3:D14)</f>
        <v>127.16666666666667</v>
      </c>
      <c r="E17" s="41">
        <f>AVERAGE(E3:E14)</f>
        <v>114.66666666666667</v>
      </c>
      <c r="I17" s="41">
        <f>AVERAGE(I3:I14)</f>
        <v>102.75</v>
      </c>
      <c r="J17" s="41">
        <f>AVERAGE(J3:J14)</f>
        <v>115.33333333333333</v>
      </c>
      <c r="K17" s="41">
        <f>AVERAGE(K3:K14)</f>
        <v>116.91666666666667</v>
      </c>
      <c r="L17" s="41">
        <f>AVERAGE(L3:L14)</f>
        <v>128.58333333333334</v>
      </c>
      <c r="P17" s="41">
        <f>AVERAGE(P3:P14)</f>
        <v>108.41666666666667</v>
      </c>
      <c r="Q17" s="41">
        <f>AVERAGE(Q3:Q14)</f>
        <v>111.08333333333333</v>
      </c>
      <c r="R17" s="41">
        <f>AVERAGE(R3:R14)</f>
        <v>124</v>
      </c>
      <c r="S17" s="41">
        <f>AVERAGE(S3:S14)</f>
        <v>117.75</v>
      </c>
      <c r="W17" s="41">
        <f>AVERAGE(W3:W14)</f>
        <v>119.33333333333333</v>
      </c>
      <c r="X17" s="41">
        <f>AVERAGE(X3:X14)</f>
        <v>114.41666666666667</v>
      </c>
      <c r="Y17" s="41">
        <f>AVERAGE(Y3:Y14)</f>
        <v>113.08333333333333</v>
      </c>
      <c r="Z17" s="41">
        <f>AVERAGE(Z3:Z14)</f>
        <v>108.25</v>
      </c>
    </row>
    <row r="19" spans="1:26">
      <c r="H19" s="42" t="s">
        <v>43</v>
      </c>
      <c r="I19" t="s">
        <v>44</v>
      </c>
      <c r="J19" t="s">
        <v>45</v>
      </c>
      <c r="K19" t="s">
        <v>46</v>
      </c>
      <c r="L19" s="42" t="s">
        <v>54</v>
      </c>
    </row>
    <row r="20" spans="1:26">
      <c r="A20" s="42" t="s">
        <v>47</v>
      </c>
      <c r="B20" s="42" t="s">
        <v>43</v>
      </c>
      <c r="C20" t="s">
        <v>44</v>
      </c>
      <c r="D20" t="s">
        <v>45</v>
      </c>
      <c r="E20" t="s">
        <v>46</v>
      </c>
      <c r="G20" s="42" t="s">
        <v>48</v>
      </c>
      <c r="H20" s="41">
        <v>125</v>
      </c>
      <c r="I20">
        <v>105</v>
      </c>
      <c r="J20">
        <v>127</v>
      </c>
      <c r="K20">
        <v>115</v>
      </c>
      <c r="L20" s="41">
        <f>AVERAGE(H20:K20)</f>
        <v>118</v>
      </c>
    </row>
    <row r="21" spans="1:26">
      <c r="B21" s="41">
        <f>AVERAGE(B17,I17,P17,W17)</f>
        <v>113.8125</v>
      </c>
      <c r="C21" s="41">
        <f>AVERAGE(C17,J17,Q17,X17)</f>
        <v>111.375</v>
      </c>
      <c r="D21" s="41">
        <f>AVERAGE(D17,K17,R17,Y17)</f>
        <v>120.29166666666667</v>
      </c>
      <c r="E21" s="41">
        <f>AVERAGE(E17,L17,S17,Z17)</f>
        <v>117.3125</v>
      </c>
      <c r="G21" s="42" t="s">
        <v>49</v>
      </c>
      <c r="H21">
        <v>103</v>
      </c>
      <c r="I21">
        <v>115</v>
      </c>
      <c r="J21">
        <v>117</v>
      </c>
      <c r="K21">
        <v>129</v>
      </c>
      <c r="L21" s="41">
        <f>AVERAGE(H21:K21)</f>
        <v>116</v>
      </c>
      <c r="Q21" s="42" t="s">
        <v>43</v>
      </c>
    </row>
    <row r="22" spans="1:26">
      <c r="G22" s="42" t="s">
        <v>50</v>
      </c>
      <c r="H22">
        <v>108</v>
      </c>
      <c r="I22">
        <v>111</v>
      </c>
      <c r="J22">
        <v>124</v>
      </c>
      <c r="K22">
        <v>118</v>
      </c>
      <c r="L22" s="41">
        <f>AVERAGE(H22:K22)</f>
        <v>115.25</v>
      </c>
      <c r="Q22" s="42" t="s">
        <v>44</v>
      </c>
    </row>
    <row r="23" spans="1:26">
      <c r="A23" s="42"/>
      <c r="B23" s="42"/>
      <c r="G23" s="42" t="s">
        <v>51</v>
      </c>
      <c r="H23">
        <v>119</v>
      </c>
      <c r="I23">
        <v>114</v>
      </c>
      <c r="J23">
        <v>113</v>
      </c>
      <c r="K23">
        <v>108</v>
      </c>
      <c r="L23" s="41">
        <f>AVERAGE(H23:K23)</f>
        <v>113.5</v>
      </c>
      <c r="Q23" s="42" t="s">
        <v>45</v>
      </c>
    </row>
    <row r="24" spans="1:26">
      <c r="B24" s="41"/>
      <c r="G24" s="42" t="s">
        <v>47</v>
      </c>
      <c r="H24">
        <v>114</v>
      </c>
      <c r="I24">
        <v>111</v>
      </c>
      <c r="J24">
        <v>120</v>
      </c>
      <c r="K24">
        <v>117</v>
      </c>
      <c r="L24" s="41">
        <f>AVERAGE(H24:K24)</f>
        <v>115.5</v>
      </c>
      <c r="Q24" s="42" t="s">
        <v>46</v>
      </c>
    </row>
    <row r="25" spans="1:26">
      <c r="Q25" s="42" t="s">
        <v>54</v>
      </c>
    </row>
    <row r="26" spans="1:26">
      <c r="H26" s="42" t="str">
        <f>IF($N$26=1,"User1",IF($N$26=2,"User2",IF($N$26=3,"User3",IF($N$26=4,"User4","Company"))))</f>
        <v>User1</v>
      </c>
      <c r="N26">
        <v>1</v>
      </c>
    </row>
    <row r="27" spans="1:26">
      <c r="G27" s="42" t="s">
        <v>48</v>
      </c>
      <c r="H27">
        <f>IFERROR(VLOOKUP(G27,$G$20:$L$24,$N$26+1,FALSE)," ")</f>
        <v>125</v>
      </c>
      <c r="I27" t="str">
        <f>IFERROR(VLOOKUP(H27,$G$20:$K$24,$N$26+1,FALSE)," ")</f>
        <v xml:space="preserve"> </v>
      </c>
      <c r="J27" t="str">
        <f>IFERROR(VLOOKUP(I27,$G$20:$K$24,$N$26+1,FALSE)," ")</f>
        <v xml:space="preserve"> </v>
      </c>
      <c r="K27" t="str">
        <f>IFERROR(VLOOKUP(J27,$G$20:$K$24,$N$26+1,FALSE)," ")</f>
        <v xml:space="preserve"> </v>
      </c>
    </row>
    <row r="28" spans="1:26">
      <c r="G28" s="42" t="s">
        <v>49</v>
      </c>
      <c r="H28">
        <f>IFERROR(VLOOKUP(G28,$G$20:$L$24,$N$26+1,FALSE)," ")</f>
        <v>103</v>
      </c>
    </row>
    <row r="29" spans="1:26">
      <c r="G29" s="42" t="s">
        <v>50</v>
      </c>
      <c r="H29">
        <f>IFERROR(VLOOKUP(G29,$G$20:$L$24,$N$26+1,FALSE)," ")</f>
        <v>108</v>
      </c>
    </row>
    <row r="30" spans="1:26">
      <c r="G30" s="42" t="s">
        <v>51</v>
      </c>
      <c r="H30">
        <f>IFERROR(VLOOKUP(G30,$G$20:$L$24,$N$26+1,FALSE)," ")</f>
        <v>119</v>
      </c>
    </row>
    <row r="31" spans="1:26">
      <c r="G31" s="42" t="s">
        <v>47</v>
      </c>
      <c r="H31">
        <f>IFERROR(VLOOKUP(G31,$G$20:$L$24,$N$26+1,FALSE)," ")</f>
        <v>114</v>
      </c>
    </row>
    <row r="36" spans="2:20" ht="15.6">
      <c r="H36" s="49" t="s">
        <v>52</v>
      </c>
      <c r="I36" s="49"/>
    </row>
    <row r="38" spans="2:20" ht="15">
      <c r="B38" s="32">
        <v>8.0000000000000002E-3</v>
      </c>
      <c r="C38" s="32">
        <v>6.7000000000000004E-2</v>
      </c>
      <c r="D38" s="32">
        <v>0.01</v>
      </c>
      <c r="E38" s="32">
        <v>2E-3</v>
      </c>
      <c r="G38" s="32">
        <v>0.08</v>
      </c>
      <c r="H38" s="32">
        <v>0.09</v>
      </c>
      <c r="I38" s="32">
        <v>2.3E-2</v>
      </c>
      <c r="J38" s="32">
        <v>6.0999999999999999E-2</v>
      </c>
      <c r="L38" s="32">
        <v>8.5000000000000006E-2</v>
      </c>
      <c r="M38" s="32">
        <v>2.1000000000000001E-2</v>
      </c>
      <c r="N38" s="32">
        <v>5.0000000000000001E-3</v>
      </c>
      <c r="O38" s="32">
        <v>9.0999999999999998E-2</v>
      </c>
      <c r="Q38" s="32">
        <v>1.0999999999999999E-2</v>
      </c>
      <c r="R38" s="32">
        <v>4.9000000000000002E-2</v>
      </c>
      <c r="S38" s="32">
        <v>1.0999999999999999E-2</v>
      </c>
      <c r="T38" s="32">
        <v>4.2999999999999997E-2</v>
      </c>
    </row>
    <row r="39" spans="2:20" ht="15">
      <c r="B39" s="32">
        <v>9.1999999999999998E-2</v>
      </c>
      <c r="C39" s="32">
        <v>7.2999999999999995E-2</v>
      </c>
      <c r="D39" s="32">
        <v>0.02</v>
      </c>
      <c r="E39" s="32">
        <v>5.8000000000000003E-2</v>
      </c>
      <c r="G39" s="32">
        <v>7.3999999999999996E-2</v>
      </c>
      <c r="H39" s="32">
        <v>6.7000000000000004E-2</v>
      </c>
      <c r="I39" s="32">
        <v>2.3E-2</v>
      </c>
      <c r="J39" s="32">
        <v>2.9000000000000001E-2</v>
      </c>
      <c r="L39" s="32">
        <v>3.5999999999999997E-2</v>
      </c>
      <c r="M39" s="32">
        <v>3.5000000000000003E-2</v>
      </c>
      <c r="N39" s="32">
        <v>4.3999999999999997E-2</v>
      </c>
      <c r="O39" s="32">
        <v>8.5999999999999993E-2</v>
      </c>
      <c r="Q39" s="32">
        <v>1.0999999999999999E-2</v>
      </c>
      <c r="R39" s="32">
        <v>4.9000000000000002E-2</v>
      </c>
      <c r="S39" s="32">
        <v>1.0999999999999999E-2</v>
      </c>
      <c r="T39" s="32">
        <v>4.2999999999999997E-2</v>
      </c>
    </row>
    <row r="40" spans="2:20" ht="15">
      <c r="B40" s="32">
        <v>1.7999999999999999E-2</v>
      </c>
      <c r="C40" s="32">
        <v>7.0000000000000001E-3</v>
      </c>
      <c r="D40" s="32">
        <v>1.2999999999999999E-2</v>
      </c>
      <c r="E40" s="32">
        <v>2.5999999999999999E-2</v>
      </c>
      <c r="G40" s="32">
        <v>3.0000000000000001E-3</v>
      </c>
      <c r="H40" s="32">
        <v>9.8000000000000004E-2</v>
      </c>
      <c r="I40" s="32">
        <v>5.0000000000000001E-3</v>
      </c>
      <c r="J40" s="32">
        <v>8.0000000000000002E-3</v>
      </c>
      <c r="L40" s="32">
        <v>9.8000000000000004E-2</v>
      </c>
      <c r="M40" s="32">
        <v>6.7000000000000004E-2</v>
      </c>
      <c r="N40" s="32">
        <v>4.7E-2</v>
      </c>
      <c r="O40" s="32">
        <v>2.5000000000000001E-2</v>
      </c>
      <c r="Q40" s="32">
        <v>1.0999999999999999E-2</v>
      </c>
      <c r="R40" s="32">
        <v>4.9000000000000002E-2</v>
      </c>
      <c r="S40" s="32">
        <v>1.0999999999999999E-2</v>
      </c>
      <c r="T40" s="32">
        <v>4.2999999999999997E-2</v>
      </c>
    </row>
    <row r="41" spans="2:20" ht="15">
      <c r="B41" s="32">
        <v>3.4000000000000002E-2</v>
      </c>
      <c r="C41" s="32">
        <v>3.6999999999999998E-2</v>
      </c>
      <c r="D41" s="32">
        <v>4.5999999999999999E-2</v>
      </c>
      <c r="E41" s="32">
        <v>9.1999999999999998E-2</v>
      </c>
      <c r="G41" s="32">
        <v>1.4E-2</v>
      </c>
      <c r="H41" s="32">
        <v>8.2000000000000003E-2</v>
      </c>
      <c r="I41" s="32">
        <v>0.09</v>
      </c>
      <c r="J41" s="32">
        <v>4.9000000000000002E-2</v>
      </c>
      <c r="L41" s="32">
        <v>9.1999999999999998E-2</v>
      </c>
      <c r="M41" s="32">
        <v>1.4999999999999999E-2</v>
      </c>
      <c r="N41" s="32">
        <v>5.6000000000000001E-2</v>
      </c>
      <c r="O41" s="32">
        <v>6.7000000000000004E-2</v>
      </c>
      <c r="Q41" s="32">
        <v>1.0999999999999999E-2</v>
      </c>
      <c r="R41" s="32">
        <v>4.9000000000000002E-2</v>
      </c>
      <c r="S41" s="32">
        <v>1.0999999999999999E-2</v>
      </c>
      <c r="T41" s="32">
        <v>4.2999999999999997E-2</v>
      </c>
    </row>
    <row r="42" spans="2:20" ht="15">
      <c r="B42" s="32">
        <v>2.5999999999999999E-2</v>
      </c>
      <c r="C42" s="32">
        <v>7.0999999999999994E-2</v>
      </c>
      <c r="D42" s="32">
        <v>1.7000000000000001E-2</v>
      </c>
      <c r="E42" s="32">
        <v>2.4E-2</v>
      </c>
      <c r="G42" s="32">
        <v>3.3000000000000002E-2</v>
      </c>
      <c r="H42" s="32">
        <v>8.7999999999999995E-2</v>
      </c>
      <c r="I42" s="32">
        <v>0.05</v>
      </c>
      <c r="J42" s="32">
        <v>8.2000000000000003E-2</v>
      </c>
      <c r="L42" s="32">
        <v>8.4000000000000005E-2</v>
      </c>
      <c r="M42" s="32">
        <v>1.7999999999999999E-2</v>
      </c>
      <c r="N42" s="32">
        <v>9.8000000000000004E-2</v>
      </c>
      <c r="O42" s="32">
        <v>1.6E-2</v>
      </c>
      <c r="Q42" s="32">
        <v>1.0999999999999999E-2</v>
      </c>
      <c r="R42" s="32">
        <v>4.9000000000000002E-2</v>
      </c>
      <c r="S42" s="32">
        <v>1.0999999999999999E-2</v>
      </c>
      <c r="T42" s="32">
        <v>4.2999999999999997E-2</v>
      </c>
    </row>
    <row r="43" spans="2:20" ht="15">
      <c r="B43" s="32">
        <v>2.1000000000000001E-2</v>
      </c>
      <c r="C43" s="32">
        <v>2.5000000000000001E-2</v>
      </c>
      <c r="D43" s="32">
        <v>8.1000000000000003E-2</v>
      </c>
      <c r="E43" s="32">
        <v>3.7999999999999999E-2</v>
      </c>
      <c r="G43" s="32">
        <v>0.01</v>
      </c>
      <c r="H43" s="32">
        <v>8.4000000000000005E-2</v>
      </c>
      <c r="I43" s="32">
        <v>6.3E-2</v>
      </c>
      <c r="J43" s="32">
        <v>2.7E-2</v>
      </c>
      <c r="L43" s="32">
        <v>1.0999999999999999E-2</v>
      </c>
      <c r="M43" s="32">
        <v>1.0999999999999999E-2</v>
      </c>
      <c r="N43" s="32">
        <v>4.2000000000000003E-2</v>
      </c>
      <c r="O43" s="32">
        <v>0.01</v>
      </c>
      <c r="Q43" s="32">
        <v>1.0999999999999999E-2</v>
      </c>
      <c r="R43" s="32">
        <v>4.9000000000000002E-2</v>
      </c>
      <c r="S43" s="32">
        <v>1.0999999999999999E-2</v>
      </c>
      <c r="T43" s="32">
        <v>4.2999999999999997E-2</v>
      </c>
    </row>
    <row r="44" spans="2:20" ht="15">
      <c r="B44" s="32">
        <v>7.3999999999999996E-2</v>
      </c>
      <c r="C44" s="32">
        <v>5.0000000000000001E-3</v>
      </c>
      <c r="D44" s="32">
        <v>4.7E-2</v>
      </c>
      <c r="E44" s="32">
        <v>3.9E-2</v>
      </c>
      <c r="G44" s="32">
        <v>3.7999999999999999E-2</v>
      </c>
      <c r="H44" s="32">
        <v>0.06</v>
      </c>
      <c r="I44" s="32">
        <v>9.7000000000000003E-2</v>
      </c>
      <c r="J44" s="32">
        <v>5.8000000000000003E-2</v>
      </c>
      <c r="L44" s="32">
        <v>4.2000000000000003E-2</v>
      </c>
      <c r="M44" s="32">
        <v>7.3999999999999996E-2</v>
      </c>
      <c r="N44" s="32">
        <v>4.3999999999999997E-2</v>
      </c>
      <c r="O44" s="32">
        <v>9.1999999999999998E-2</v>
      </c>
      <c r="Q44" s="32">
        <v>1.0999999999999999E-2</v>
      </c>
      <c r="R44" s="32">
        <v>4.9000000000000002E-2</v>
      </c>
      <c r="S44" s="32">
        <v>1.0999999999999999E-2</v>
      </c>
      <c r="T44" s="32">
        <v>4.2999999999999997E-2</v>
      </c>
    </row>
    <row r="45" spans="2:20" ht="15">
      <c r="B45" s="32">
        <v>5.1999999999999998E-2</v>
      </c>
      <c r="C45" s="32">
        <v>1.2E-2</v>
      </c>
      <c r="D45" s="32">
        <v>0.05</v>
      </c>
      <c r="E45" s="32">
        <v>7.0999999999999994E-2</v>
      </c>
      <c r="G45" s="32">
        <v>5.8999999999999997E-2</v>
      </c>
      <c r="H45" s="32">
        <v>3.5000000000000003E-2</v>
      </c>
      <c r="I45" s="32">
        <v>7.2999999999999995E-2</v>
      </c>
      <c r="J45" s="32">
        <v>0.09</v>
      </c>
      <c r="L45" s="32">
        <v>3.2000000000000001E-2</v>
      </c>
      <c r="M45" s="32">
        <v>9.5000000000000001E-2</v>
      </c>
      <c r="N45" s="32">
        <v>3.5000000000000003E-2</v>
      </c>
      <c r="O45" s="32">
        <v>2.8000000000000001E-2</v>
      </c>
      <c r="Q45" s="32">
        <v>1.0999999999999999E-2</v>
      </c>
      <c r="R45" s="32">
        <v>4.9000000000000002E-2</v>
      </c>
      <c r="S45" s="32">
        <v>1.0999999999999999E-2</v>
      </c>
      <c r="T45" s="32">
        <v>4.2999999999999997E-2</v>
      </c>
    </row>
    <row r="46" spans="2:20" ht="15">
      <c r="B46" s="32">
        <v>3.7999999999999999E-2</v>
      </c>
      <c r="C46" s="32">
        <v>3.3000000000000002E-2</v>
      </c>
      <c r="D46" s="32">
        <v>4.7E-2</v>
      </c>
      <c r="E46" s="32">
        <v>1.4E-2</v>
      </c>
      <c r="G46" s="32">
        <v>6.6000000000000003E-2</v>
      </c>
      <c r="H46" s="32">
        <v>4.5999999999999999E-2</v>
      </c>
      <c r="I46" s="32">
        <v>5.2999999999999999E-2</v>
      </c>
      <c r="J46" s="32">
        <v>2.7E-2</v>
      </c>
      <c r="L46" s="32">
        <v>2.7E-2</v>
      </c>
      <c r="M46" s="32">
        <v>7.5999999999999998E-2</v>
      </c>
      <c r="N46" s="32">
        <v>6.3E-2</v>
      </c>
      <c r="O46" s="32">
        <v>7.0999999999999994E-2</v>
      </c>
      <c r="Q46" s="32">
        <v>1.0999999999999999E-2</v>
      </c>
      <c r="R46" s="32">
        <v>4.9000000000000002E-2</v>
      </c>
      <c r="S46" s="32">
        <v>1.0999999999999999E-2</v>
      </c>
      <c r="T46" s="32">
        <v>4.2999999999999997E-2</v>
      </c>
    </row>
    <row r="47" spans="2:20" ht="15">
      <c r="B47" s="32">
        <v>7.2999999999999995E-2</v>
      </c>
      <c r="C47" s="32">
        <v>6.7000000000000004E-2</v>
      </c>
      <c r="D47" s="32">
        <v>6.3E-2</v>
      </c>
      <c r="E47" s="32">
        <v>1.7999999999999999E-2</v>
      </c>
      <c r="G47" s="32">
        <v>0.03</v>
      </c>
      <c r="H47" s="32">
        <v>9.9000000000000005E-2</v>
      </c>
      <c r="I47" s="32">
        <v>7.3999999999999996E-2</v>
      </c>
      <c r="J47" s="32">
        <v>4.9000000000000002E-2</v>
      </c>
      <c r="L47" s="32">
        <v>5.8000000000000003E-2</v>
      </c>
      <c r="M47" s="32">
        <v>5.8999999999999997E-2</v>
      </c>
      <c r="N47" s="32">
        <v>8.1000000000000003E-2</v>
      </c>
      <c r="O47" s="32">
        <v>0.04</v>
      </c>
      <c r="Q47" s="32">
        <v>1.0999999999999999E-2</v>
      </c>
      <c r="R47" s="32">
        <v>4.9000000000000002E-2</v>
      </c>
      <c r="S47" s="32">
        <v>1.0999999999999999E-2</v>
      </c>
      <c r="T47" s="32">
        <v>4.2999999999999997E-2</v>
      </c>
    </row>
    <row r="48" spans="2:20" ht="15">
      <c r="B48" s="32">
        <v>6.4000000000000001E-2</v>
      </c>
      <c r="C48" s="32">
        <v>6.6000000000000003E-2</v>
      </c>
      <c r="D48" s="32">
        <v>8.1000000000000003E-2</v>
      </c>
      <c r="E48" s="32">
        <v>7.0000000000000007E-2</v>
      </c>
      <c r="G48" s="32">
        <v>8.5000000000000006E-2</v>
      </c>
      <c r="H48" s="32">
        <v>9.8000000000000004E-2</v>
      </c>
      <c r="I48" s="32">
        <v>9.8000000000000004E-2</v>
      </c>
      <c r="J48" s="32">
        <v>2.7E-2</v>
      </c>
      <c r="L48" s="32">
        <v>3.1E-2</v>
      </c>
      <c r="M48" s="32">
        <v>6.9000000000000006E-2</v>
      </c>
      <c r="N48" s="32">
        <v>8.6999999999999994E-2</v>
      </c>
      <c r="O48" s="32">
        <v>0.05</v>
      </c>
      <c r="Q48" s="32">
        <v>1.0999999999999999E-2</v>
      </c>
      <c r="R48" s="32">
        <v>4.9000000000000002E-2</v>
      </c>
      <c r="S48" s="32">
        <v>1.0999999999999999E-2</v>
      </c>
      <c r="T48" s="32">
        <v>4.2999999999999997E-2</v>
      </c>
    </row>
    <row r="49" spans="2:20" ht="15">
      <c r="B49" s="32">
        <v>3.1E-2</v>
      </c>
      <c r="C49" s="32">
        <v>9.2999999999999999E-2</v>
      </c>
      <c r="D49" s="32">
        <v>6.3E-2</v>
      </c>
      <c r="E49" s="32">
        <v>5.3999999999999999E-2</v>
      </c>
      <c r="G49" s="32">
        <v>1.9E-2</v>
      </c>
      <c r="H49" s="32">
        <v>1.7999999999999999E-2</v>
      </c>
      <c r="I49" s="32">
        <v>4.3999999999999997E-2</v>
      </c>
      <c r="J49" s="32">
        <v>0.08</v>
      </c>
      <c r="L49" s="32">
        <v>6.7000000000000004E-2</v>
      </c>
      <c r="M49" s="32">
        <v>8.9999999999999993E-3</v>
      </c>
      <c r="N49" s="32">
        <v>6.7000000000000004E-2</v>
      </c>
      <c r="O49" s="32">
        <v>4.8000000000000001E-2</v>
      </c>
      <c r="Q49" s="32">
        <v>1.0999999999999999E-2</v>
      </c>
      <c r="R49" s="32">
        <v>4.9000000000000002E-2</v>
      </c>
      <c r="S49" s="32">
        <v>1.0999999999999999E-2</v>
      </c>
      <c r="T49" s="32">
        <v>4.2999999999999997E-2</v>
      </c>
    </row>
    <row r="52" spans="2:20">
      <c r="G52" s="42" t="s">
        <v>43</v>
      </c>
      <c r="H52" t="s">
        <v>44</v>
      </c>
      <c r="I52" t="s">
        <v>45</v>
      </c>
      <c r="J52" t="s">
        <v>46</v>
      </c>
      <c r="K52" s="42" t="s">
        <v>53</v>
      </c>
    </row>
    <row r="53" spans="2:20">
      <c r="F53" s="42" t="s">
        <v>48</v>
      </c>
      <c r="G53" s="43">
        <f>AVERAGE(B38:B49)</f>
        <v>4.4250000000000005E-2</v>
      </c>
      <c r="H53" s="43">
        <f>AVERAGE(C38:C49)</f>
        <v>4.6333333333333337E-2</v>
      </c>
      <c r="I53" s="43">
        <f>AVERAGE(D38:D49)</f>
        <v>4.4833333333333336E-2</v>
      </c>
      <c r="J53" s="43">
        <f>AVERAGE(E38:E49)</f>
        <v>4.2166666666666665E-2</v>
      </c>
      <c r="K53" s="43">
        <f>AVERAGE(G53:J53)</f>
        <v>4.4395833333333336E-2</v>
      </c>
    </row>
    <row r="54" spans="2:20">
      <c r="B54" s="43"/>
      <c r="F54" s="42" t="s">
        <v>49</v>
      </c>
      <c r="G54" s="43">
        <f>AVERAGE(G38:G49)</f>
        <v>4.2583333333333334E-2</v>
      </c>
      <c r="H54" s="43">
        <f>AVERAGE(H38:H49)</f>
        <v>7.2083333333333333E-2</v>
      </c>
      <c r="I54" s="43">
        <f>AVERAGE(I38:I49)</f>
        <v>5.7749999999999996E-2</v>
      </c>
      <c r="J54" s="43">
        <f>AVERAGE(J38:J49)</f>
        <v>4.8916666666666664E-2</v>
      </c>
      <c r="K54" s="43">
        <f>AVERAGE(G54:J54)</f>
        <v>5.5333333333333332E-2</v>
      </c>
    </row>
    <row r="55" spans="2:20">
      <c r="F55" s="42" t="s">
        <v>50</v>
      </c>
      <c r="G55" s="43">
        <f>AVERAGE(L38:L49)</f>
        <v>5.525E-2</v>
      </c>
      <c r="H55" s="43">
        <f>AVERAGE(M38:M49)</f>
        <v>4.5750000000000006E-2</v>
      </c>
      <c r="I55" s="43">
        <f>AVERAGE(N38:N49)</f>
        <v>5.5750000000000001E-2</v>
      </c>
      <c r="J55" s="43">
        <f>AVERAGE(O38:O49)</f>
        <v>5.2000000000000011E-2</v>
      </c>
      <c r="K55" s="43">
        <f>AVERAGE(G55:J55)</f>
        <v>5.2187500000000005E-2</v>
      </c>
    </row>
    <row r="56" spans="2:20">
      <c r="F56" s="42" t="s">
        <v>51</v>
      </c>
      <c r="G56" s="43">
        <f>AVERAGE(Q38:Q49)</f>
        <v>1.0999999999999998E-2</v>
      </c>
      <c r="H56" s="43">
        <f>AVERAGE(R38:R49)</f>
        <v>4.8999999999999995E-2</v>
      </c>
      <c r="I56" s="43">
        <f>AVERAGE(S38:S49)</f>
        <v>1.0999999999999998E-2</v>
      </c>
      <c r="J56" s="43">
        <f>AVERAGE(T38:T49)</f>
        <v>4.299999999999999E-2</v>
      </c>
      <c r="K56" s="43">
        <f>AVERAGE(G56:J56)</f>
        <v>2.8499999999999998E-2</v>
      </c>
    </row>
    <row r="57" spans="2:20">
      <c r="F57" s="42" t="s">
        <v>47</v>
      </c>
      <c r="G57" s="43">
        <f>AVERAGE(G53:G56)</f>
        <v>3.8270833333333337E-2</v>
      </c>
      <c r="H57" s="43">
        <f>AVERAGE(H53:H56)</f>
        <v>5.3291666666666668E-2</v>
      </c>
      <c r="I57" s="43">
        <f>AVERAGE(I53:I56)</f>
        <v>4.2333333333333334E-2</v>
      </c>
      <c r="J57" s="43">
        <f>AVERAGE(J53:J56)</f>
        <v>4.6520833333333331E-2</v>
      </c>
      <c r="K57" s="43">
        <f>AVERAGE(G57:J57)</f>
        <v>4.5104166666666667E-2</v>
      </c>
    </row>
    <row r="58" spans="2:20">
      <c r="M58" s="42"/>
    </row>
    <row r="62" spans="2:20">
      <c r="H62" s="42" t="str">
        <f>IF($N$26=1,"User1",IF($N$26=2,"User2",IF($N$26=3,"User3",IF($N$26=4,"User4","Company"))))</f>
        <v>User1</v>
      </c>
    </row>
    <row r="63" spans="2:20">
      <c r="G63" s="42" t="s">
        <v>48</v>
      </c>
      <c r="H63" s="43">
        <f>IFERROR(VLOOKUP(G63,$F$53:$K$57,$N$26+1,FALSE)," ")</f>
        <v>4.4250000000000005E-2</v>
      </c>
    </row>
    <row r="64" spans="2:20">
      <c r="G64" s="42" t="s">
        <v>49</v>
      </c>
      <c r="H64" s="43">
        <f>IFERROR(VLOOKUP(G64,$F$53:$K$57,$N$26+1,FALSE)," ")</f>
        <v>4.2583333333333334E-2</v>
      </c>
    </row>
    <row r="65" spans="2:20">
      <c r="G65" s="42" t="s">
        <v>50</v>
      </c>
      <c r="H65" s="43">
        <f>IFERROR(VLOOKUP(G65,$F$53:$K$57,$N$26+1,FALSE)," ")</f>
        <v>5.525E-2</v>
      </c>
    </row>
    <row r="66" spans="2:20">
      <c r="G66" s="42" t="s">
        <v>51</v>
      </c>
      <c r="H66" s="43">
        <f>IFERROR(VLOOKUP(G66,$F$53:$K$57,$N$26+1,FALSE)," ")</f>
        <v>1.0999999999999998E-2</v>
      </c>
    </row>
    <row r="67" spans="2:20">
      <c r="G67" s="42" t="s">
        <v>47</v>
      </c>
      <c r="H67" s="43">
        <f>IFERROR(VLOOKUP(G67,$F$53:$K$57,$N$26+1,FALSE)," ")</f>
        <v>3.8270833333333337E-2</v>
      </c>
    </row>
    <row r="71" spans="2:20" ht="15.6">
      <c r="I71" s="49" t="s">
        <v>56</v>
      </c>
    </row>
    <row r="73" spans="2:20" ht="15">
      <c r="B73" s="33">
        <v>0.91149999999999998</v>
      </c>
      <c r="C73" s="33">
        <v>0.91100000000000003</v>
      </c>
      <c r="D73" s="33">
        <v>0.91549999999999998</v>
      </c>
      <c r="E73" s="33">
        <v>0.91559999999999997</v>
      </c>
      <c r="G73" s="33">
        <v>0.9123</v>
      </c>
      <c r="H73" s="33">
        <v>0.91500000000000004</v>
      </c>
      <c r="I73" s="33">
        <v>0.91749999999999998</v>
      </c>
      <c r="J73" s="33">
        <v>0.94</v>
      </c>
      <c r="L73" s="33">
        <v>0.91669999999999996</v>
      </c>
      <c r="M73" s="33">
        <v>0.91069999999999995</v>
      </c>
      <c r="N73" s="33">
        <v>0.91869999999999996</v>
      </c>
      <c r="O73" s="33">
        <v>0.91139999999999999</v>
      </c>
      <c r="Q73" s="33">
        <v>0.91</v>
      </c>
      <c r="R73" s="33">
        <v>0.91090000000000004</v>
      </c>
      <c r="S73" s="33">
        <v>0.91910000000000003</v>
      </c>
      <c r="T73" s="33">
        <v>0.91600000000000004</v>
      </c>
    </row>
    <row r="74" spans="2:20" ht="15">
      <c r="B74" s="33">
        <v>0.91439999999999999</v>
      </c>
      <c r="C74" s="33">
        <v>0.91610000000000003</v>
      </c>
      <c r="D74" s="33">
        <v>0.9173</v>
      </c>
      <c r="E74" s="33">
        <v>0.91049999999999998</v>
      </c>
      <c r="G74" s="33">
        <v>0.91090000000000004</v>
      </c>
      <c r="H74" s="33">
        <v>0.91900000000000004</v>
      </c>
      <c r="I74" s="33">
        <v>0.90939999999999999</v>
      </c>
      <c r="J74" s="33">
        <v>0.91369999999999996</v>
      </c>
      <c r="L74" s="33">
        <v>0.91</v>
      </c>
      <c r="M74" s="33">
        <v>0.91739999999999999</v>
      </c>
      <c r="N74" s="33">
        <v>0.91479999999999995</v>
      </c>
      <c r="O74" s="33">
        <v>0.91859999999999997</v>
      </c>
      <c r="Q74" s="33">
        <v>0.91410000000000002</v>
      </c>
      <c r="R74" s="33">
        <v>0.91420000000000001</v>
      </c>
      <c r="S74" s="33">
        <v>0.91190000000000004</v>
      </c>
      <c r="T74" s="33">
        <v>0.9123</v>
      </c>
    </row>
    <row r="75" spans="2:20" ht="15">
      <c r="B75" s="33">
        <v>0.9093</v>
      </c>
      <c r="C75" s="33">
        <v>0.91879999999999995</v>
      </c>
      <c r="D75" s="33">
        <v>0.91759999999999997</v>
      </c>
      <c r="E75" s="33">
        <v>0.93</v>
      </c>
      <c r="G75" s="33">
        <v>0.91359999999999997</v>
      </c>
      <c r="H75" s="33">
        <v>0.91649999999999998</v>
      </c>
      <c r="I75" s="33">
        <v>0.91859999999999997</v>
      </c>
      <c r="J75" s="33">
        <v>0.91400000000000003</v>
      </c>
      <c r="L75" s="33">
        <v>0.91669999999999996</v>
      </c>
      <c r="M75" s="33">
        <v>0.91669999999999996</v>
      </c>
      <c r="N75" s="33">
        <v>0.91710000000000003</v>
      </c>
      <c r="O75" s="33">
        <v>0.97</v>
      </c>
      <c r="Q75" s="33">
        <v>0.91239999999999999</v>
      </c>
      <c r="R75" s="33">
        <v>0.91180000000000005</v>
      </c>
      <c r="S75" s="33">
        <v>0.90939999999999999</v>
      </c>
      <c r="T75" s="33">
        <v>0.91139999999999999</v>
      </c>
    </row>
    <row r="76" spans="2:20" ht="15">
      <c r="B76" s="33">
        <v>0.9093</v>
      </c>
      <c r="C76" s="33">
        <v>0.91710000000000003</v>
      </c>
      <c r="D76" s="33">
        <v>0.91759999999999997</v>
      </c>
      <c r="E76" s="33">
        <v>0.91049999999999998</v>
      </c>
      <c r="G76" s="33">
        <v>0.91220000000000001</v>
      </c>
      <c r="H76" s="33">
        <v>0.91249999999999998</v>
      </c>
      <c r="I76" s="33">
        <v>0.91059999999999997</v>
      </c>
      <c r="J76" s="33">
        <v>0.90920000000000001</v>
      </c>
      <c r="L76" s="33">
        <v>0.91439999999999999</v>
      </c>
      <c r="M76" s="33">
        <v>0.91710000000000003</v>
      </c>
      <c r="N76" s="33">
        <v>0.91890000000000005</v>
      </c>
      <c r="O76" s="33">
        <v>0.9143</v>
      </c>
      <c r="Q76" s="33">
        <v>0.90980000000000005</v>
      </c>
      <c r="R76" s="33">
        <v>0.91110000000000002</v>
      </c>
      <c r="S76" s="33">
        <v>0.91300000000000003</v>
      </c>
      <c r="T76" s="33">
        <v>0.91059999999999997</v>
      </c>
    </row>
    <row r="77" spans="2:20" ht="15">
      <c r="B77" s="33">
        <v>0.91810000000000003</v>
      </c>
      <c r="C77" s="33">
        <v>0.91069999999999995</v>
      </c>
      <c r="D77" s="33">
        <v>0.91500000000000004</v>
      </c>
      <c r="E77" s="33">
        <v>0.91869999999999996</v>
      </c>
      <c r="G77" s="33">
        <v>0.91539999999999999</v>
      </c>
      <c r="H77" s="33">
        <v>0.91159999999999997</v>
      </c>
      <c r="I77" s="33">
        <v>0.91049999999999998</v>
      </c>
      <c r="J77" s="33">
        <v>0.91610000000000003</v>
      </c>
      <c r="L77" s="33">
        <v>0.91449999999999998</v>
      </c>
      <c r="M77" s="33">
        <v>0.91220000000000001</v>
      </c>
      <c r="N77" s="33">
        <v>0.9133</v>
      </c>
      <c r="O77" s="33">
        <v>0.9153</v>
      </c>
      <c r="Q77" s="33">
        <v>0.91320000000000001</v>
      </c>
      <c r="R77" s="33">
        <v>0.91259999999999997</v>
      </c>
      <c r="S77" s="33">
        <v>0.91739999999999999</v>
      </c>
      <c r="T77" s="33">
        <v>0.91090000000000004</v>
      </c>
    </row>
    <row r="78" spans="2:20" ht="15">
      <c r="B78" s="33">
        <v>0.9103</v>
      </c>
      <c r="C78" s="33">
        <v>0.91180000000000005</v>
      </c>
      <c r="D78" s="33">
        <v>0.90990000000000004</v>
      </c>
      <c r="E78" s="33">
        <v>0.91510000000000002</v>
      </c>
      <c r="G78" s="33">
        <v>0.91590000000000005</v>
      </c>
      <c r="H78" s="33">
        <v>0.91139999999999999</v>
      </c>
      <c r="I78" s="33">
        <v>0.91579999999999995</v>
      </c>
      <c r="J78" s="33">
        <v>0.91779999999999995</v>
      </c>
      <c r="L78" s="33">
        <v>0.90990000000000004</v>
      </c>
      <c r="M78" s="33">
        <v>0.91049999999999998</v>
      </c>
      <c r="N78" s="33">
        <v>0.90990000000000004</v>
      </c>
      <c r="O78" s="33">
        <v>0.91779999999999995</v>
      </c>
      <c r="Q78" s="33">
        <v>0.91120000000000001</v>
      </c>
      <c r="R78" s="33">
        <v>0.9133</v>
      </c>
      <c r="S78" s="33">
        <v>0.9143</v>
      </c>
      <c r="T78" s="33">
        <v>0.91579999999999995</v>
      </c>
    </row>
    <row r="79" spans="2:20" ht="15">
      <c r="B79" s="33">
        <v>0.90959999999999996</v>
      </c>
      <c r="C79" s="33">
        <v>0.91669999999999996</v>
      </c>
      <c r="D79" s="33">
        <v>0.91720000000000002</v>
      </c>
      <c r="E79" s="33">
        <v>0.91720000000000002</v>
      </c>
      <c r="G79" s="33">
        <v>0.91879999999999995</v>
      </c>
      <c r="H79" s="33">
        <v>0.91259999999999997</v>
      </c>
      <c r="I79" s="33">
        <v>0.91339999999999999</v>
      </c>
      <c r="J79" s="33">
        <v>0.91339999999999999</v>
      </c>
      <c r="L79" s="33">
        <v>0.91269999999999996</v>
      </c>
      <c r="M79" s="33">
        <v>0.91820000000000002</v>
      </c>
      <c r="N79" s="33">
        <v>0.91059999999999997</v>
      </c>
      <c r="O79" s="33">
        <v>0.90939999999999999</v>
      </c>
      <c r="Q79" s="33">
        <v>0.91590000000000005</v>
      </c>
      <c r="R79" s="33">
        <v>0.9123</v>
      </c>
      <c r="S79" s="33">
        <v>0.91759999999999997</v>
      </c>
      <c r="T79" s="33">
        <v>0.91100000000000003</v>
      </c>
    </row>
    <row r="80" spans="2:20" ht="15">
      <c r="B80" s="33">
        <v>0.9123</v>
      </c>
      <c r="C80" s="33">
        <v>0.91839999999999999</v>
      </c>
      <c r="D80" s="33">
        <v>0.91279999999999994</v>
      </c>
      <c r="E80" s="33">
        <v>0.91259999999999997</v>
      </c>
      <c r="G80" s="33">
        <v>0.91710000000000003</v>
      </c>
      <c r="H80" s="33">
        <v>0.91220000000000001</v>
      </c>
      <c r="I80" s="33">
        <v>0.91839999999999999</v>
      </c>
      <c r="J80" s="33">
        <v>0.91549999999999998</v>
      </c>
      <c r="L80" s="33">
        <v>0.91739999999999999</v>
      </c>
      <c r="M80" s="33">
        <v>0.91269999999999996</v>
      </c>
      <c r="N80" s="33">
        <v>0.91539999999999999</v>
      </c>
      <c r="O80" s="33">
        <v>0.91479999999999995</v>
      </c>
      <c r="Q80" s="33">
        <v>0.91269999999999996</v>
      </c>
      <c r="R80" s="33">
        <v>0.91169999999999995</v>
      </c>
      <c r="S80" s="33">
        <v>0.91700000000000004</v>
      </c>
      <c r="T80" s="33">
        <v>0.90949999999999998</v>
      </c>
    </row>
    <row r="81" spans="2:20" ht="15">
      <c r="B81" s="33">
        <v>0.9143</v>
      </c>
      <c r="C81" s="33">
        <v>0.91249999999999998</v>
      </c>
      <c r="D81" s="33">
        <v>0.91710000000000003</v>
      </c>
      <c r="E81" s="33">
        <v>0.91210000000000002</v>
      </c>
      <c r="G81" s="33">
        <v>0.91820000000000002</v>
      </c>
      <c r="H81" s="33">
        <v>0.91779999999999995</v>
      </c>
      <c r="I81" s="33">
        <v>0.91810000000000003</v>
      </c>
      <c r="J81" s="33">
        <v>0.91469999999999996</v>
      </c>
      <c r="L81" s="33">
        <v>0.91200000000000003</v>
      </c>
      <c r="M81" s="33">
        <v>0.91559999999999997</v>
      </c>
      <c r="N81" s="33">
        <v>0.9133</v>
      </c>
      <c r="O81" s="33">
        <v>0.91869999999999996</v>
      </c>
      <c r="Q81" s="33">
        <v>0.9173</v>
      </c>
      <c r="R81" s="33">
        <v>0.90980000000000005</v>
      </c>
      <c r="S81" s="33">
        <v>0.91710000000000003</v>
      </c>
      <c r="T81" s="33">
        <v>0.91090000000000004</v>
      </c>
    </row>
    <row r="82" spans="2:20" ht="15">
      <c r="B82" s="33">
        <v>0.91290000000000004</v>
      </c>
      <c r="C82" s="33">
        <v>0.91759999999999997</v>
      </c>
      <c r="D82" s="33">
        <v>0.91910000000000003</v>
      </c>
      <c r="E82" s="33">
        <v>0.92</v>
      </c>
      <c r="G82" s="33">
        <v>0.91200000000000003</v>
      </c>
      <c r="H82" s="33">
        <v>0.91830000000000001</v>
      </c>
      <c r="I82" s="33">
        <v>0.91290000000000004</v>
      </c>
      <c r="J82" s="33">
        <v>0.95</v>
      </c>
      <c r="L82" s="33">
        <v>0.91320000000000001</v>
      </c>
      <c r="M82" s="33">
        <v>0.9143</v>
      </c>
      <c r="N82" s="33">
        <v>0.91790000000000005</v>
      </c>
      <c r="O82" s="33">
        <v>0.90910000000000002</v>
      </c>
      <c r="Q82" s="33">
        <v>0.90910000000000002</v>
      </c>
      <c r="R82" s="33">
        <v>0.91659999999999997</v>
      </c>
      <c r="S82" s="33">
        <v>0.91159999999999997</v>
      </c>
      <c r="T82" s="33">
        <v>0.9123</v>
      </c>
    </row>
    <row r="83" spans="2:20" ht="15">
      <c r="B83" s="33">
        <v>0.91220000000000001</v>
      </c>
      <c r="C83" s="33">
        <v>0.91749999999999998</v>
      </c>
      <c r="D83" s="33">
        <v>0.91600000000000004</v>
      </c>
      <c r="E83" s="33">
        <v>0.91749999999999998</v>
      </c>
      <c r="G83" s="33">
        <v>0.91320000000000001</v>
      </c>
      <c r="H83" s="33">
        <v>0.91739999999999999</v>
      </c>
      <c r="I83" s="33">
        <v>0.91479999999999995</v>
      </c>
      <c r="J83" s="33">
        <v>0.9123</v>
      </c>
      <c r="L83" s="33">
        <v>0.91359999999999997</v>
      </c>
      <c r="M83" s="33">
        <v>0.91349999999999998</v>
      </c>
      <c r="N83" s="33">
        <v>0.90980000000000005</v>
      </c>
      <c r="O83" s="33">
        <v>0.91600000000000004</v>
      </c>
      <c r="Q83" s="33">
        <v>0.91720000000000002</v>
      </c>
      <c r="R83" s="33">
        <v>0.91910000000000003</v>
      </c>
      <c r="S83" s="33">
        <v>0.91600000000000004</v>
      </c>
      <c r="T83" s="33">
        <v>0.91279999999999994</v>
      </c>
    </row>
    <row r="84" spans="2:20" ht="15">
      <c r="B84" s="33">
        <v>0.9163</v>
      </c>
      <c r="C84" s="33">
        <v>0.91139999999999999</v>
      </c>
      <c r="D84" s="33">
        <v>0.91310000000000002</v>
      </c>
      <c r="E84" s="33">
        <v>0.91439999999999999</v>
      </c>
      <c r="G84" s="33">
        <v>0.91679999999999995</v>
      </c>
      <c r="H84" s="33">
        <v>0.91669999999999996</v>
      </c>
      <c r="I84" s="33">
        <v>0.91020000000000001</v>
      </c>
      <c r="J84" s="33">
        <v>0.91749999999999998</v>
      </c>
      <c r="L84" s="33">
        <v>0.91320000000000001</v>
      </c>
      <c r="M84" s="33">
        <v>0.91820000000000002</v>
      </c>
      <c r="N84" s="33">
        <v>0.90949999999999998</v>
      </c>
      <c r="O84" s="33">
        <v>0.91390000000000005</v>
      </c>
      <c r="Q84" s="33">
        <v>0.9113</v>
      </c>
      <c r="R84" s="33">
        <v>0.9113</v>
      </c>
      <c r="S84" s="33">
        <v>0.91310000000000002</v>
      </c>
      <c r="T84" s="33">
        <v>0.91110000000000002</v>
      </c>
    </row>
    <row r="91" spans="2:20">
      <c r="H91" s="42" t="s">
        <v>43</v>
      </c>
      <c r="I91" t="s">
        <v>44</v>
      </c>
      <c r="J91" t="s">
        <v>45</v>
      </c>
      <c r="K91" t="s">
        <v>46</v>
      </c>
      <c r="L91" s="42" t="s">
        <v>53</v>
      </c>
    </row>
    <row r="92" spans="2:20">
      <c r="G92" s="42" t="s">
        <v>48</v>
      </c>
      <c r="H92" s="43">
        <f>AVERAGE(B73:B84)</f>
        <v>0.91254166666666681</v>
      </c>
      <c r="I92" s="43">
        <f>AVERAGE(C73:C84)</f>
        <v>0.91496666666666682</v>
      </c>
      <c r="J92" s="43">
        <f>AVERAGE(D73:D84)</f>
        <v>0.9156833333333334</v>
      </c>
      <c r="K92" s="43">
        <f>AVERAGE(E73:E84)</f>
        <v>0.91618333333333346</v>
      </c>
      <c r="L92" s="43">
        <f>AVERAGE(H92:K92)</f>
        <v>0.91484375000000018</v>
      </c>
    </row>
    <row r="93" spans="2:20">
      <c r="G93" s="42" t="s">
        <v>49</v>
      </c>
      <c r="H93" s="43">
        <f>AVERAGE(G73:G84)</f>
        <v>0.91469999999999996</v>
      </c>
      <c r="I93" s="43">
        <f>AVERAGE(H73:H84)</f>
        <v>0.91508333333333358</v>
      </c>
      <c r="J93" s="43">
        <f>AVERAGE(I73:I84)</f>
        <v>0.91418333333333335</v>
      </c>
      <c r="K93" s="43">
        <f>AVERAGE(J73:J84)</f>
        <v>0.91951666666666665</v>
      </c>
      <c r="L93" s="43">
        <f>AVERAGE(H93:K93)</f>
        <v>0.91587083333333341</v>
      </c>
    </row>
    <row r="94" spans="2:20">
      <c r="G94" s="42" t="s">
        <v>50</v>
      </c>
      <c r="H94" s="43">
        <f>AVERAGE(L73:L84)</f>
        <v>0.91369166666666679</v>
      </c>
      <c r="I94" s="43">
        <f>AVERAGE(M73:M84)</f>
        <v>0.91475833333333345</v>
      </c>
      <c r="J94" s="43">
        <f>AVERAGE(N73:N84)</f>
        <v>0.91410000000000002</v>
      </c>
      <c r="K94" s="43">
        <f>AVERAGE(O73:O84)</f>
        <v>0.9191083333333333</v>
      </c>
      <c r="L94" s="43">
        <f>AVERAGE(H94:K94)</f>
        <v>0.91541458333333336</v>
      </c>
    </row>
    <row r="95" spans="2:20">
      <c r="G95" s="42" t="s">
        <v>51</v>
      </c>
      <c r="H95" s="43">
        <f>AVERAGE(Q73:Q84)</f>
        <v>0.91285000000000005</v>
      </c>
      <c r="I95" s="43">
        <f>AVERAGE(R73:R84)</f>
        <v>0.91289166666666688</v>
      </c>
      <c r="J95" s="43">
        <f>AVERAGE(S73:S84)</f>
        <v>0.91479166666666678</v>
      </c>
      <c r="K95" s="43">
        <f>AVERAGE(T73:T84)</f>
        <v>0.91204999999999992</v>
      </c>
      <c r="L95" s="43">
        <f>AVERAGE(H95:K95)</f>
        <v>0.91314583333333343</v>
      </c>
    </row>
    <row r="96" spans="2:20">
      <c r="G96" s="42" t="s">
        <v>47</v>
      </c>
      <c r="H96" s="43">
        <f>AVERAGE(H92:H95)</f>
        <v>0.9134458333333334</v>
      </c>
      <c r="I96" s="43">
        <f>AVERAGE(I92:I95)</f>
        <v>0.91442500000000015</v>
      </c>
      <c r="J96" s="43">
        <f>AVERAGE(J92:J95)</f>
        <v>0.91468958333333339</v>
      </c>
      <c r="K96" s="43">
        <f>AVERAGE(K92:K95)</f>
        <v>0.91671458333333333</v>
      </c>
      <c r="L96" s="43">
        <f>AVERAGE(H96:K96)</f>
        <v>0.91481875000000012</v>
      </c>
    </row>
    <row r="100" spans="6:18">
      <c r="I100" s="42" t="str">
        <f>IF($N$26=1,"User1",IF($N$26=2,"User2",IF($N$26=3,"User3",IF($N$26=4,"User4","Company"))))</f>
        <v>User1</v>
      </c>
    </row>
    <row r="101" spans="6:18">
      <c r="H101" s="42" t="s">
        <v>48</v>
      </c>
      <c r="I101" s="43">
        <f>VLOOKUP(H101,$G$92:$L$96,$N$26+1,FALSE)</f>
        <v>0.91254166666666681</v>
      </c>
    </row>
    <row r="102" spans="6:18">
      <c r="H102" s="42" t="s">
        <v>49</v>
      </c>
      <c r="I102" s="43">
        <f>VLOOKUP(H102,$G$92:$L$96,$N$26+1,FALSE)</f>
        <v>0.91469999999999996</v>
      </c>
    </row>
    <row r="103" spans="6:18">
      <c r="H103" s="42" t="s">
        <v>50</v>
      </c>
      <c r="I103" s="43">
        <f>VLOOKUP(H103,$G$92:$L$96,$N$26+1,FALSE)</f>
        <v>0.91369166666666679</v>
      </c>
    </row>
    <row r="104" spans="6:18">
      <c r="H104" s="42" t="s">
        <v>51</v>
      </c>
      <c r="I104" s="43">
        <f>VLOOKUP(H104,$G$92:$L$96,$N$26+1,FALSE)</f>
        <v>0.91285000000000005</v>
      </c>
    </row>
    <row r="105" spans="6:18">
      <c r="H105" s="42" t="s">
        <v>47</v>
      </c>
      <c r="I105" s="43">
        <f>VLOOKUP(H105,$G$92:$L$96,$N$26+1,FALSE)</f>
        <v>0.9134458333333334</v>
      </c>
    </row>
    <row r="110" spans="6:18">
      <c r="K110" s="42" t="s">
        <v>58</v>
      </c>
    </row>
    <row r="111" spans="6:18">
      <c r="O111" t="b">
        <v>1</v>
      </c>
      <c r="R111" s="42" t="s">
        <v>48</v>
      </c>
    </row>
    <row r="112" spans="6:18">
      <c r="F112" s="42" t="s">
        <v>60</v>
      </c>
      <c r="G112" s="42" t="s">
        <v>48</v>
      </c>
      <c r="H112" s="42" t="s">
        <v>49</v>
      </c>
      <c r="I112" s="42" t="s">
        <v>50</v>
      </c>
      <c r="J112" s="42" t="s">
        <v>51</v>
      </c>
      <c r="O112" t="b">
        <v>0</v>
      </c>
      <c r="R112" s="42" t="s">
        <v>49</v>
      </c>
    </row>
    <row r="113" spans="4:18">
      <c r="G113">
        <f>SMALL(H20:K20,1)</f>
        <v>105</v>
      </c>
      <c r="H113">
        <f>SMALL(H21:K21,1)</f>
        <v>103</v>
      </c>
      <c r="I113">
        <f>SMALL(H22:K22,1)</f>
        <v>108</v>
      </c>
      <c r="J113">
        <f>SMALL(H23:K23,1)</f>
        <v>108</v>
      </c>
      <c r="O113" t="b">
        <v>0</v>
      </c>
      <c r="R113" s="42" t="s">
        <v>50</v>
      </c>
    </row>
    <row r="114" spans="4:18">
      <c r="O114" t="b">
        <v>0</v>
      </c>
      <c r="R114" s="42" t="s">
        <v>51</v>
      </c>
    </row>
    <row r="115" spans="4:18">
      <c r="F115" s="42" t="s">
        <v>61</v>
      </c>
      <c r="G115" s="42" t="s">
        <v>48</v>
      </c>
      <c r="H115" s="42" t="s">
        <v>49</v>
      </c>
      <c r="I115" s="42" t="s">
        <v>50</v>
      </c>
      <c r="J115" s="42" t="s">
        <v>51</v>
      </c>
      <c r="O115" t="b">
        <v>0</v>
      </c>
      <c r="R115" s="42" t="s">
        <v>59</v>
      </c>
    </row>
    <row r="116" spans="4:18">
      <c r="G116">
        <f>SMALL(G53:J53,1)</f>
        <v>4.2166666666666665E-2</v>
      </c>
      <c r="H116">
        <f>SMALL(G54:J54,1)</f>
        <v>4.2583333333333334E-2</v>
      </c>
      <c r="I116">
        <f>SMALL(G55:J55,1)</f>
        <v>4.5750000000000006E-2</v>
      </c>
      <c r="J116">
        <f>SMALL(G56:J56,1)</f>
        <v>1.0999999999999998E-2</v>
      </c>
    </row>
    <row r="119" spans="4:18">
      <c r="D119" s="42" t="s">
        <v>60</v>
      </c>
      <c r="E119" s="42" t="s">
        <v>66</v>
      </c>
      <c r="F119" s="42" t="s">
        <v>67</v>
      </c>
      <c r="G119" s="42" t="s">
        <v>68</v>
      </c>
      <c r="H119" s="42" t="s">
        <v>69</v>
      </c>
      <c r="I119" s="42" t="s">
        <v>70</v>
      </c>
      <c r="M119" s="42" t="s">
        <v>72</v>
      </c>
    </row>
    <row r="120" spans="4:18">
      <c r="D120" s="42" t="s">
        <v>62</v>
      </c>
      <c r="E120">
        <v>125</v>
      </c>
      <c r="F120">
        <v>103</v>
      </c>
      <c r="G120">
        <v>108</v>
      </c>
      <c r="H120">
        <v>109</v>
      </c>
      <c r="I120">
        <v>114</v>
      </c>
      <c r="K120">
        <f>MATCH(SMALL(IF(O111=TRUE,E120:E123,IF(O112=TRUE,F120:F123,IF(O113=TRUE,G120:G123,IF(O114=TRUE,H120:H123,IF(O115=TRUE,I120:I123))))),1),IF(O111=TRUE,E120:E123,IF(O112=TRUE,F120:F123,IF(O113=TRUE,G120:G123,IF(O114=TRUE,H120:H123,IF(O115=TRUE,I120:I123))))),0)</f>
        <v>2</v>
      </c>
      <c r="M120" s="53">
        <f>AVERAGE(G120:H120)</f>
        <v>108.5</v>
      </c>
    </row>
    <row r="121" spans="4:18">
      <c r="D121" s="42" t="s">
        <v>63</v>
      </c>
      <c r="E121">
        <v>105</v>
      </c>
      <c r="F121">
        <v>115</v>
      </c>
      <c r="G121">
        <v>111</v>
      </c>
      <c r="H121">
        <v>114</v>
      </c>
      <c r="I121">
        <v>111</v>
      </c>
      <c r="M121" s="53">
        <f>AVERAGE(G121:H121)</f>
        <v>112.5</v>
      </c>
    </row>
    <row r="122" spans="4:18">
      <c r="D122" s="42" t="s">
        <v>64</v>
      </c>
      <c r="E122">
        <v>127</v>
      </c>
      <c r="F122">
        <v>117</v>
      </c>
      <c r="G122">
        <v>124</v>
      </c>
      <c r="H122">
        <v>113</v>
      </c>
      <c r="I122">
        <v>120</v>
      </c>
      <c r="M122" s="53">
        <f>AVERAGE(G122:H122)</f>
        <v>118.5</v>
      </c>
    </row>
    <row r="123" spans="4:18">
      <c r="D123" s="42" t="s">
        <v>65</v>
      </c>
      <c r="E123">
        <v>115</v>
      </c>
      <c r="F123">
        <v>129</v>
      </c>
      <c r="G123">
        <v>118</v>
      </c>
      <c r="H123">
        <v>108</v>
      </c>
      <c r="I123">
        <v>117</v>
      </c>
      <c r="M123" s="53">
        <f>AVERAGE(G123:H123)</f>
        <v>113</v>
      </c>
    </row>
    <row r="126" spans="4:18">
      <c r="D126" s="42" t="s">
        <v>71</v>
      </c>
      <c r="E126" s="42" t="s">
        <v>66</v>
      </c>
      <c r="F126" s="42" t="s">
        <v>67</v>
      </c>
      <c r="G126" s="42" t="s">
        <v>68</v>
      </c>
      <c r="H126" s="42" t="s">
        <v>69</v>
      </c>
      <c r="I126" s="42" t="s">
        <v>70</v>
      </c>
    </row>
    <row r="127" spans="4:18">
      <c r="D127" s="42" t="s">
        <v>62</v>
      </c>
      <c r="E127" s="43">
        <f>AVERAGE(B38:B49)</f>
        <v>4.4250000000000005E-2</v>
      </c>
      <c r="F127" s="43">
        <f>AVERAGE(G38:G49)</f>
        <v>4.2583333333333334E-2</v>
      </c>
      <c r="G127" s="43">
        <f>AVERAGE(L38:L49)</f>
        <v>5.525E-2</v>
      </c>
      <c r="H127" s="43">
        <f>AVERAGE(Q38:Q49)</f>
        <v>1.0999999999999998E-2</v>
      </c>
      <c r="I127" s="43">
        <f>AVERAGE(E127:H127)</f>
        <v>3.8270833333333337E-2</v>
      </c>
      <c r="K127">
        <f>MATCH(SMALL(IF(O111=TRUE,E127:E130,IF(O112=TRUE,F127:F130,IF(O113=TRUE,G127:G130,IF(O114=TRUE,H127:H130,IF(O115=TRUE,I127:I130))))),1),IF(O111=TRUE,E127:E130,IF(O112=TRUE,F127:F130,IF(O113=TRUE,G127:G130,IF(O114=TRUE,H127:H130,IF(O115=TRUE,I127:I130))))),0)</f>
        <v>4</v>
      </c>
      <c r="M127" s="43">
        <f>AVERAGE(G127:H127)</f>
        <v>3.3125000000000002E-2</v>
      </c>
    </row>
    <row r="128" spans="4:18">
      <c r="D128" s="42" t="s">
        <v>63</v>
      </c>
      <c r="E128" s="43">
        <f>AVERAGE(C38:C49)</f>
        <v>4.6333333333333337E-2</v>
      </c>
      <c r="F128" s="43">
        <f>AVERAGE(H38:H49)</f>
        <v>7.2083333333333333E-2</v>
      </c>
      <c r="G128" s="43">
        <f>AVERAGE(M38:M49)</f>
        <v>4.5750000000000006E-2</v>
      </c>
      <c r="H128" s="43">
        <f>AVERAGE(R38:R49)</f>
        <v>4.8999999999999995E-2</v>
      </c>
      <c r="I128" s="43">
        <f>AVERAGE(E128:H128)</f>
        <v>5.3291666666666668E-2</v>
      </c>
      <c r="M128" s="43">
        <f>AVERAGE(G128:H128)</f>
        <v>4.7375E-2</v>
      </c>
    </row>
    <row r="129" spans="4:13">
      <c r="D129" s="42" t="s">
        <v>64</v>
      </c>
      <c r="E129" s="43">
        <f>AVERAGE(D38:D49)</f>
        <v>4.4833333333333336E-2</v>
      </c>
      <c r="F129" s="43">
        <f>AVERAGE(I38:I49)</f>
        <v>5.7749999999999996E-2</v>
      </c>
      <c r="G129" s="43">
        <f>AVERAGE(N38:N49)</f>
        <v>5.5750000000000001E-2</v>
      </c>
      <c r="H129" s="43">
        <f>AVERAGE(S38:S49)</f>
        <v>1.0999999999999998E-2</v>
      </c>
      <c r="I129" s="43">
        <f>AVERAGE(E129:H129)</f>
        <v>4.2333333333333334E-2</v>
      </c>
      <c r="M129" s="43">
        <f>AVERAGE(G129:H129)</f>
        <v>3.3375000000000002E-2</v>
      </c>
    </row>
    <row r="130" spans="4:13">
      <c r="D130" s="42" t="s">
        <v>65</v>
      </c>
      <c r="E130" s="43">
        <f>AVERAGE(E38:E49)</f>
        <v>4.2166666666666665E-2</v>
      </c>
      <c r="F130" s="43">
        <f>AVERAGE(J38:J49)</f>
        <v>4.8916666666666664E-2</v>
      </c>
      <c r="G130" s="43">
        <f>AVERAGE(O38:O49)</f>
        <v>5.2000000000000011E-2</v>
      </c>
      <c r="H130" s="43">
        <f>AVERAGE(T38:T49)</f>
        <v>4.299999999999999E-2</v>
      </c>
      <c r="I130" s="43">
        <f>AVERAGE(E130:H130)</f>
        <v>4.6520833333333331E-2</v>
      </c>
      <c r="M130" s="43">
        <f>AVERAGE(G130:H130)</f>
        <v>4.7500000000000001E-2</v>
      </c>
    </row>
    <row r="134" spans="4:13">
      <c r="D134" s="42" t="s">
        <v>30</v>
      </c>
      <c r="E134" s="42" t="s">
        <v>66</v>
      </c>
      <c r="F134" s="42" t="s">
        <v>67</v>
      </c>
      <c r="G134" s="42" t="s">
        <v>68</v>
      </c>
      <c r="H134" s="42" t="s">
        <v>69</v>
      </c>
      <c r="I134" s="42" t="s">
        <v>70</v>
      </c>
    </row>
    <row r="135" spans="4:13">
      <c r="D135" s="42" t="s">
        <v>62</v>
      </c>
      <c r="E135" s="43">
        <f>AVERAGE(B73:B84)</f>
        <v>0.91254166666666681</v>
      </c>
      <c r="F135" s="43">
        <f>AVERAGE(G73:G84)</f>
        <v>0.91469999999999996</v>
      </c>
      <c r="G135" s="43">
        <f>AVERAGE(L73:L84)</f>
        <v>0.91369166666666679</v>
      </c>
      <c r="H135" s="43">
        <f>AVERAGE(Q73:Q84)</f>
        <v>0.91285000000000005</v>
      </c>
      <c r="I135" s="43">
        <f>AVERAGE(E135:H135)</f>
        <v>0.9134458333333334</v>
      </c>
      <c r="K135">
        <f>MATCH(LARGE(IF(O111=TRUE,E135:E138,IF(O112=TRUE,F135:F138,IF(O113=TRUE,G135:G138,IF(O114=TRUE,H135:H138,IF(O115=TRUE,I135:I138))))),1),IF(O111=TRUE,E135:E138,IF(O112=TRUE,F135:F138,IF(O113=TRUE,G135:G138,IF(O114=TRUE,H135:H138,IF(O115=TRUE,I135:I138))))),0)</f>
        <v>4</v>
      </c>
    </row>
    <row r="136" spans="4:13">
      <c r="D136" s="42" t="s">
        <v>63</v>
      </c>
      <c r="E136" s="43">
        <f>AVERAGE(C73:C84)</f>
        <v>0.91496666666666682</v>
      </c>
      <c r="F136" s="43">
        <f>AVERAGE(H73:H84)</f>
        <v>0.91508333333333358</v>
      </c>
      <c r="G136" s="43">
        <f>AVERAGE(M73:M84)</f>
        <v>0.91475833333333345</v>
      </c>
      <c r="H136" s="43">
        <f>AVERAGE(R73:R84)</f>
        <v>0.91289166666666688</v>
      </c>
      <c r="I136" s="43">
        <f>AVERAGE(E136:H136)</f>
        <v>0.91442500000000015</v>
      </c>
    </row>
    <row r="137" spans="4:13">
      <c r="D137" s="42" t="s">
        <v>64</v>
      </c>
      <c r="E137" s="43">
        <f>AVERAGE(D73:D84)</f>
        <v>0.9156833333333334</v>
      </c>
      <c r="F137" s="43">
        <f>AVERAGE(I73:I84)</f>
        <v>0.91418333333333335</v>
      </c>
      <c r="G137" s="43">
        <f>AVERAGE(N73:N84)</f>
        <v>0.91410000000000002</v>
      </c>
      <c r="H137" s="43">
        <f>AVERAGE(S73:S84)</f>
        <v>0.91479166666666678</v>
      </c>
      <c r="I137" s="43">
        <f>AVERAGE(E137:H137)</f>
        <v>0.91468958333333339</v>
      </c>
    </row>
    <row r="138" spans="4:13">
      <c r="D138" s="42" t="s">
        <v>65</v>
      </c>
      <c r="E138" s="43">
        <f>AVERAGE(E73:E84)</f>
        <v>0.91618333333333346</v>
      </c>
      <c r="F138" s="43">
        <f>AVERAGE(J73:J84)</f>
        <v>0.91951666666666665</v>
      </c>
      <c r="G138" s="43">
        <f>AVERAGE(O73:O84)</f>
        <v>0.9191083333333333</v>
      </c>
      <c r="H138" s="43">
        <f>AVERAGE(T73:T84)</f>
        <v>0.91204999999999992</v>
      </c>
      <c r="I138" s="43">
        <f>AVERAGE(E138:H138)</f>
        <v>0.91671458333333333</v>
      </c>
    </row>
    <row r="143" spans="4:13">
      <c r="E143" s="42" t="s">
        <v>75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U115"/>
  <sheetViews>
    <sheetView showGridLines="0" tabSelected="1" workbookViewId="0">
      <selection activeCell="F7" sqref="F7"/>
    </sheetView>
  </sheetViews>
  <sheetFormatPr defaultRowHeight="13.2"/>
  <cols>
    <col min="7" max="7" width="8.5546875" customWidth="1"/>
    <col min="8" max="8" width="7.6640625" customWidth="1"/>
    <col min="9" max="9" width="9.88671875" customWidth="1"/>
  </cols>
  <sheetData>
    <row r="1" spans="1:2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1" ht="20.399999999999999">
      <c r="A2" s="44"/>
      <c r="B2" s="44"/>
      <c r="C2" s="44"/>
      <c r="D2" s="52" t="s">
        <v>57</v>
      </c>
      <c r="E2" s="48"/>
      <c r="F2" s="48"/>
      <c r="G2" s="48"/>
      <c r="H2" s="54" t="s">
        <v>74</v>
      </c>
      <c r="I2" s="55"/>
      <c r="J2" s="48"/>
      <c r="K2" s="48" t="str">
        <f>IF(calculations!K120=1,"User1",IF(calculations!K120=2,"User2",IF(calculations!K120=3,"User3",IF(calculations!K120=4,"User4"))))</f>
        <v>User2</v>
      </c>
      <c r="L2" s="48"/>
      <c r="M2" s="48"/>
      <c r="N2" s="48"/>
      <c r="O2" s="48"/>
      <c r="P2" s="48"/>
      <c r="Q2" s="48"/>
      <c r="R2" s="44"/>
      <c r="S2" s="44"/>
      <c r="T2" s="44"/>
      <c r="U2" s="44"/>
    </row>
    <row r="3" spans="1:21">
      <c r="A3" s="44"/>
      <c r="B3" s="44"/>
      <c r="C3" s="44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4"/>
      <c r="S3" s="44"/>
      <c r="T3" s="44"/>
      <c r="U3" s="44"/>
    </row>
    <row r="4" spans="1:21" ht="24.6">
      <c r="A4" s="44"/>
      <c r="B4" s="44"/>
      <c r="C4" s="44"/>
      <c r="D4" s="48"/>
      <c r="E4" s="48"/>
      <c r="F4" s="48"/>
      <c r="G4" s="48"/>
      <c r="H4" s="54" t="s">
        <v>73</v>
      </c>
      <c r="I4" s="54"/>
      <c r="J4" s="48"/>
      <c r="K4" s="48" t="str">
        <f>IF(calculations!K127=1,"User1",IF(calculations!K127=2,"User2",IF(calculations!K127=3,"User3",IF(calculations!K127=4,"User4"))))</f>
        <v>User4</v>
      </c>
      <c r="L4" s="48"/>
      <c r="M4" s="56"/>
      <c r="N4" s="48"/>
      <c r="O4" s="48"/>
      <c r="P4" s="48"/>
      <c r="Q4" s="48"/>
      <c r="R4" s="44"/>
      <c r="S4" s="44"/>
      <c r="T4" s="44"/>
      <c r="U4" s="44"/>
    </row>
    <row r="5" spans="1:21">
      <c r="A5" s="44"/>
      <c r="B5" s="44"/>
      <c r="C5" s="44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4"/>
      <c r="S5" s="44"/>
      <c r="T5" s="44"/>
      <c r="U5" s="44"/>
    </row>
    <row r="6" spans="1:21" ht="17.399999999999999">
      <c r="A6" s="44"/>
      <c r="B6" s="44"/>
      <c r="C6" s="44"/>
      <c r="D6" s="48"/>
      <c r="E6" s="48"/>
      <c r="F6" s="48"/>
      <c r="G6" s="48"/>
      <c r="H6" s="54" t="s">
        <v>55</v>
      </c>
      <c r="I6" s="54"/>
      <c r="J6" s="48"/>
      <c r="K6" s="48" t="str">
        <f>IF(calculations!K135=1,"User1",IF(calculations!K135=2,"User2",IF(calculations!K135=3,"User3",IF(calculations!K135=4,"User4"))))</f>
        <v>User4</v>
      </c>
      <c r="L6" s="48"/>
      <c r="M6" s="48"/>
      <c r="N6" s="48"/>
      <c r="O6" s="48"/>
      <c r="P6" s="48"/>
      <c r="Q6" s="48"/>
      <c r="R6" s="44"/>
      <c r="S6" s="44"/>
      <c r="T6" s="44"/>
      <c r="U6" s="44"/>
    </row>
    <row r="7" spans="1:21">
      <c r="A7" s="44"/>
      <c r="B7" s="44"/>
      <c r="C7" s="44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4"/>
      <c r="S7" s="44"/>
      <c r="T7" s="44"/>
      <c r="U7" s="44"/>
    </row>
    <row r="8" spans="1:21">
      <c r="A8" s="44"/>
      <c r="B8" s="44"/>
      <c r="C8" s="44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4"/>
      <c r="S8" s="44"/>
      <c r="T8" s="44"/>
      <c r="U8" s="44"/>
    </row>
    <row r="9" spans="1:21" ht="20.399999999999999">
      <c r="A9" s="44"/>
      <c r="B9" s="46"/>
      <c r="C9" s="47" t="s">
        <v>42</v>
      </c>
      <c r="D9" s="47"/>
      <c r="E9" s="47"/>
      <c r="F9" s="44"/>
      <c r="G9" s="45"/>
      <c r="H9" s="45"/>
      <c r="I9" s="45"/>
      <c r="J9" s="47" t="s">
        <v>52</v>
      </c>
      <c r="K9" s="47"/>
      <c r="L9" s="47"/>
      <c r="M9" s="44"/>
      <c r="N9" s="45"/>
      <c r="O9" s="44"/>
      <c r="P9" s="47" t="s">
        <v>56</v>
      </c>
      <c r="Q9" s="47"/>
      <c r="R9" s="47"/>
      <c r="S9" s="44"/>
      <c r="T9" s="44"/>
      <c r="U9" s="44"/>
    </row>
    <row r="10" spans="1:2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spans="1:2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spans="1:2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spans="1:2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pans="1:2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pans="1:2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spans="1:2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pans="1:2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1:21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1:2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1:2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spans="1:2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spans="1:2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pans="1:2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spans="1:2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spans="1:2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spans="1:2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spans="1:2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spans="1:2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pans="1:2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111" spans="15:15">
      <c r="O111" t="b">
        <v>1</v>
      </c>
    </row>
    <row r="112" spans="15:15">
      <c r="O112" t="b">
        <v>1</v>
      </c>
    </row>
    <row r="113" spans="15:15">
      <c r="O113" t="b">
        <v>1</v>
      </c>
    </row>
    <row r="114" spans="15:15">
      <c r="O114" t="b">
        <v>0</v>
      </c>
    </row>
    <row r="115" spans="15:15">
      <c r="O115" t="b">
        <v>0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8E1A83B2152A44B8A3DF1E2A67D874" ma:contentTypeVersion="7" ma:contentTypeDescription="Ein neues Dokument erstellen." ma:contentTypeScope="" ma:versionID="3a88f8b31e2db569ee5eecc7291a0e0e">
  <xsd:schema xmlns:xsd="http://www.w3.org/2001/XMLSchema" xmlns:p="http://schemas.microsoft.com/office/2006/metadata/properties" xmlns:ns2="104ed873-9faf-46cc-91ae-f1be11c64168" xmlns:ns3="61b22550-9d70-4111-8ff1-625934f6cbb4" targetNamespace="http://schemas.microsoft.com/office/2006/metadata/properties" ma:root="true" ma:fieldsID="6fd617fdad0ab8ebcc1b99029a72ca97" ns2:_="" ns3:_="">
    <xsd:import namespace="104ed873-9faf-46cc-91ae-f1be11c64168"/>
    <xsd:import namespace="61b22550-9d70-4111-8ff1-625934f6cbb4"/>
    <xsd:element name="properties">
      <xsd:complexType>
        <xsd:sequence>
          <xsd:element name="documentManagement">
            <xsd:complexType>
              <xsd:all>
                <xsd:element ref="ns2:Dokumententyp" minOccurs="0"/>
                <xsd:element ref="ns2:Projektphase" minOccurs="0"/>
                <xsd:element ref="ns3:Status" minOccurs="0"/>
                <xsd:element ref="ns3:Adressat" minOccurs="0"/>
                <xsd:element ref="ns3:Datum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04ed873-9faf-46cc-91ae-f1be11c64168" elementFormDefault="qualified">
    <xsd:import namespace="http://schemas.microsoft.com/office/2006/documentManagement/types"/>
    <xsd:element name="Dokumententyp" ma:index="8" nillable="true" ma:displayName="Dokumententyp" ma:list="{5C3883A0-7E69-44B4-B367-16631F8F63B8}" ma:internalName="Dokumententyp" ma:showField="Title">
      <xsd:simpleType>
        <xsd:restriction base="dms:Lookup"/>
      </xsd:simpleType>
    </xsd:element>
    <xsd:element name="Projektphase" ma:index="9" nillable="true" ma:displayName="Projektphase" ma:list="{E1D7B9C6-8741-4462-8829-1CA1E674A191}" ma:internalName="Projektphase" ma:readOnly="false" ma:showField="Titl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61b22550-9d70-4111-8ff1-625934f6cbb4" elementFormDefault="qualified">
    <xsd:import namespace="http://schemas.microsoft.com/office/2006/documentManagement/types"/>
    <xsd:element name="Status" ma:index="10" nillable="true" ma:displayName="Status" ma:default="Entwurf" ma:format="Dropdown" ma:internalName="Status">
      <xsd:simpleType>
        <xsd:restriction base="dms:Choice">
          <xsd:enumeration value="Entwurf"/>
          <xsd:enumeration value="Zur Abstimmung"/>
          <xsd:enumeration value="Freigegeben"/>
          <xsd:enumeration value="In Review"/>
          <xsd:enumeration value="Zurückgezogen"/>
        </xsd:restriction>
      </xsd:simpleType>
    </xsd:element>
    <xsd:element name="Adressat" ma:index="11" nillable="true" ma:displayName="Adressat" ma:default="Steering Board" ma:description="Zur Differenzierung von Präsentationen, Reports etc." ma:format="Dropdown" ma:internalName="Adressat">
      <xsd:simpleType>
        <xsd:restriction base="dms:Choice">
          <xsd:enumeration value="Steering Board"/>
          <xsd:enumeration value="Business Board"/>
          <xsd:enumeration value="Project Board"/>
        </xsd:restriction>
      </xsd:simpleType>
    </xsd:element>
    <xsd:element name="Datum" ma:index="12" nillable="true" ma:displayName="Datum" ma:description="Datum des Meetings, der Freigabe etc. Format: tt.mm.yyyy" ma:format="DateOnly" ma:internalName="Datum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ktphase xmlns="104ed873-9faf-46cc-91ae-f1be11c64168" xsi:nil="true"/>
    <Datum xmlns="61b22550-9d70-4111-8ff1-625934f6cbb4" xsi:nil="true"/>
    <Dokumententyp xmlns="104ed873-9faf-46cc-91ae-f1be11c64168" xsi:nil="true"/>
    <Adressat xmlns="61b22550-9d70-4111-8ff1-625934f6cbb4">Steering Board</Adressat>
    <Status xmlns="61b22550-9d70-4111-8ff1-625934f6cbb4">Entwurf</Status>
  </documentManagement>
</p:properties>
</file>

<file path=customXml/itemProps1.xml><?xml version="1.0" encoding="utf-8"?>
<ds:datastoreItem xmlns:ds="http://schemas.openxmlformats.org/officeDocument/2006/customXml" ds:itemID="{3D888205-C8D3-431D-BD16-6DECBC6CA41B}">
  <ds:schemaRefs/>
</ds:datastoreItem>
</file>

<file path=customXml/itemProps2.xml><?xml version="1.0" encoding="utf-8"?>
<ds:datastoreItem xmlns:ds="http://schemas.openxmlformats.org/officeDocument/2006/customXml" ds:itemID="{CF5CAE4F-B4A3-4304-B0EB-0BA70591FD04}">
  <ds:schemaRefs/>
</ds:datastoreItem>
</file>

<file path=customXml/itemProps3.xml><?xml version="1.0" encoding="utf-8"?>
<ds:datastoreItem xmlns:ds="http://schemas.openxmlformats.org/officeDocument/2006/customXml" ds:itemID="{11AEF257-B382-4EB8-83F8-D1C31BBF83CA}">
  <ds:schemaRefs/>
</ds:datastoreItem>
</file>

<file path=customXml/itemProps4.xml><?xml version="1.0" encoding="utf-8"?>
<ds:datastoreItem xmlns:ds="http://schemas.openxmlformats.org/officeDocument/2006/customXml" ds:itemID="{831D60F1-7F30-45C7-BA1A-1A024B1482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db</vt:lpstr>
    </vt:vector>
  </TitlesOfParts>
  <Manager>ExcelDashboards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István Vozár</dc:creator>
  <dc:description>exceldashboardschool.com</dc:description>
  <cp:lastModifiedBy>Charanpreet Banwait</cp:lastModifiedBy>
  <cp:lastPrinted>2010-01-31T15:37:00Z</cp:lastPrinted>
  <dcterms:created xsi:type="dcterms:W3CDTF">2007-09-07T07:07:00Z</dcterms:created>
  <dcterms:modified xsi:type="dcterms:W3CDTF">2019-09-24T03:57:54Z</dcterms:modified>
  <cp:category>Excel dashboards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