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ransformed data" sheetId="2" r:id="rId5"/>
    <sheet state="visible" name="a" sheetId="3" r:id="rId6"/>
    <sheet state="visible" name="b" sheetId="4" r:id="rId7"/>
    <sheet state="visible" name="c" sheetId="5" r:id="rId8"/>
    <sheet state="visible" name="d" sheetId="6" r:id="rId9"/>
  </sheets>
  <definedNames>
    <definedName name="x_t">a!$B$1:$Z$3</definedName>
    <definedName name="x">'Transformed data'!$A$2:$C$26</definedName>
    <definedName name="y_t">a!$B$4:$Z$4</definedName>
    <definedName name="y">'Transformed data'!$D$2:$D$26</definedName>
  </definedNames>
  <calcPr/>
</workbook>
</file>

<file path=xl/sharedStrings.xml><?xml version="1.0" encoding="utf-8"?>
<sst xmlns="http://schemas.openxmlformats.org/spreadsheetml/2006/main" count="53" uniqueCount="30">
  <si>
    <t>min</t>
  </si>
  <si>
    <t>Delivery Time, y (min)</t>
  </si>
  <si>
    <t>Number of Cases, x1</t>
  </si>
  <si>
    <t>Distance, x2 (ft)</t>
  </si>
  <si>
    <t>(x_t * x)</t>
  </si>
  <si>
    <t>(x_t * x)^-1</t>
  </si>
  <si>
    <t>(x_t * y)</t>
  </si>
  <si>
    <t>B^</t>
  </si>
  <si>
    <t>y_t*y</t>
  </si>
  <si>
    <t>beta^t</t>
  </si>
  <si>
    <t>beta^t * x_t *y</t>
  </si>
  <si>
    <t>SSREs</t>
  </si>
  <si>
    <t>SIGMA^2</t>
  </si>
  <si>
    <t>MSres</t>
  </si>
  <si>
    <t>HAT MATRIX</t>
  </si>
  <si>
    <t>x(x_t*x)-1*x_t</t>
  </si>
  <si>
    <t>(x_t * x)^-1 *x_t</t>
  </si>
  <si>
    <t>Y^</t>
  </si>
  <si>
    <t>ei=yi-y^</t>
  </si>
  <si>
    <t>hii</t>
  </si>
  <si>
    <t>Standardized Residuals(di)</t>
  </si>
  <si>
    <t>Studentized Residuals(ri)</t>
  </si>
  <si>
    <t>Press Residuals ei=ei/(1-hii)</t>
  </si>
  <si>
    <t xml:space="preserve"> [ei=ei/(1-hii)]^2</t>
  </si>
  <si>
    <t xml:space="preserve">PRESS </t>
  </si>
  <si>
    <t>MSres=</t>
  </si>
  <si>
    <t>(si)^2</t>
  </si>
  <si>
    <t>R Student (ti)</t>
  </si>
  <si>
    <t>Ranked Residuals</t>
  </si>
  <si>
    <t>Cumulative 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</si>
</sst>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1F1F1F"/>
      <name val="&quot;Google Sans&quot;"/>
    </font>
    <font>
      <b/>
      <sz val="11.0"/>
      <color rgb="FF1F1F1F"/>
      <name val="&quot;Google Sans&quot;"/>
    </font>
    <font>
      <b/>
      <sz val="9.0"/>
      <color rgb="FF1F1F1F"/>
      <name val="&quot;Google Sans&quot;"/>
    </font>
    <font>
      <b/>
      <color theme="1"/>
      <name val="Arial"/>
      <scheme val="minor"/>
    </font>
    <font>
      <color theme="1"/>
      <name val="Arial"/>
    </font>
    <font>
      <sz val="11.0"/>
      <color rgb="FF1F1F1F"/>
      <name val="&quot;Google Sans&quot;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Border="1" applyFont="1"/>
    <xf borderId="1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Border="1" applyFont="1"/>
    <xf borderId="1" fillId="2" fontId="7" numFmtId="0" xfId="0" applyBorder="1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5" numFmtId="0" xfId="0" applyFont="1"/>
    <xf borderId="1" fillId="2" fontId="8" numFmtId="0" xfId="0" applyBorder="1" applyFont="1"/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PROBABILTY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d!$N$2:$N$26</c:f>
            </c:numRef>
          </c:xVal>
          <c:yVal>
            <c:numRef>
              <c:f>d!$N$2:$N$26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924482"/>
        <c:axId val="1450478745"/>
      </c:scatterChart>
      <c:valAx>
        <c:axId val="7909244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478745"/>
      </c:valAx>
      <c:valAx>
        <c:axId val="1450478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09244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228600</xdr:colOff>
      <xdr:row>1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16.68</v>
      </c>
      <c r="C2" s="1">
        <v>7.0</v>
      </c>
      <c r="D2" s="1">
        <v>560.0</v>
      </c>
    </row>
    <row r="3">
      <c r="A3" s="1">
        <v>2.0</v>
      </c>
      <c r="B3" s="1">
        <v>11.5</v>
      </c>
      <c r="C3" s="1">
        <v>3.0</v>
      </c>
      <c r="D3" s="1">
        <v>220.0</v>
      </c>
    </row>
    <row r="4">
      <c r="A4" s="1">
        <v>3.0</v>
      </c>
      <c r="B4" s="1">
        <v>12.03</v>
      </c>
      <c r="C4" s="1">
        <v>3.0</v>
      </c>
      <c r="D4" s="1">
        <v>340.0</v>
      </c>
    </row>
    <row r="5">
      <c r="A5" s="1">
        <v>4.0</v>
      </c>
      <c r="B5" s="1">
        <v>14.88</v>
      </c>
      <c r="C5" s="1">
        <v>4.0</v>
      </c>
      <c r="D5" s="1">
        <v>80.0</v>
      </c>
    </row>
    <row r="6">
      <c r="A6" s="1">
        <v>5.0</v>
      </c>
      <c r="B6" s="1">
        <v>13.75</v>
      </c>
      <c r="C6" s="1">
        <v>6.0</v>
      </c>
      <c r="D6" s="1">
        <v>150.0</v>
      </c>
    </row>
    <row r="7">
      <c r="A7" s="1">
        <v>6.0</v>
      </c>
      <c r="B7" s="1">
        <v>18.11</v>
      </c>
      <c r="C7" s="1">
        <v>7.0</v>
      </c>
      <c r="D7" s="1">
        <v>330.0</v>
      </c>
    </row>
    <row r="8">
      <c r="A8" s="1">
        <v>7.0</v>
      </c>
      <c r="B8" s="1">
        <v>8.0</v>
      </c>
      <c r="C8" s="1">
        <v>2.0</v>
      </c>
      <c r="D8" s="1">
        <v>110.0</v>
      </c>
    </row>
    <row r="9">
      <c r="A9" s="1">
        <v>8.0</v>
      </c>
      <c r="B9" s="1">
        <v>17.83</v>
      </c>
      <c r="C9" s="1">
        <v>7.0</v>
      </c>
      <c r="D9" s="1">
        <v>210.0</v>
      </c>
    </row>
    <row r="10">
      <c r="A10" s="1">
        <v>9.0</v>
      </c>
      <c r="B10" s="1">
        <v>79.24</v>
      </c>
      <c r="C10" s="1">
        <v>30.0</v>
      </c>
      <c r="D10" s="1">
        <v>1460.0</v>
      </c>
    </row>
    <row r="11">
      <c r="A11" s="1">
        <v>10.0</v>
      </c>
      <c r="B11" s="1">
        <v>21.5</v>
      </c>
      <c r="C11" s="1">
        <v>5.0</v>
      </c>
      <c r="D11" s="1">
        <v>605.0</v>
      </c>
    </row>
    <row r="12">
      <c r="A12" s="1">
        <v>11.0</v>
      </c>
      <c r="B12" s="1">
        <v>40.33</v>
      </c>
      <c r="C12" s="1">
        <v>16.0</v>
      </c>
      <c r="D12" s="1">
        <v>688.0</v>
      </c>
    </row>
    <row r="13">
      <c r="A13" s="1">
        <v>12.0</v>
      </c>
      <c r="B13" s="1">
        <v>21.0</v>
      </c>
      <c r="C13" s="1">
        <v>10.0</v>
      </c>
      <c r="D13" s="1">
        <v>215.0</v>
      </c>
    </row>
    <row r="14">
      <c r="A14" s="1">
        <v>13.0</v>
      </c>
      <c r="B14" s="1">
        <v>13.5</v>
      </c>
      <c r="C14" s="1">
        <v>4.0</v>
      </c>
      <c r="D14" s="1">
        <v>255.0</v>
      </c>
    </row>
    <row r="15">
      <c r="A15" s="1">
        <v>14.0</v>
      </c>
      <c r="B15" s="1">
        <v>19.75</v>
      </c>
      <c r="C15" s="1">
        <v>6.0</v>
      </c>
      <c r="D15" s="1">
        <v>462.0</v>
      </c>
    </row>
    <row r="16">
      <c r="A16" s="1">
        <v>15.0</v>
      </c>
      <c r="B16" s="1">
        <v>24.0</v>
      </c>
      <c r="C16" s="1">
        <v>9.0</v>
      </c>
      <c r="D16" s="1">
        <v>448.0</v>
      </c>
    </row>
    <row r="17">
      <c r="A17" s="1">
        <v>16.0</v>
      </c>
      <c r="B17" s="1">
        <v>29.0</v>
      </c>
      <c r="C17" s="1">
        <v>10.0</v>
      </c>
      <c r="D17" s="1">
        <v>776.0</v>
      </c>
    </row>
    <row r="18">
      <c r="A18" s="1">
        <v>17.0</v>
      </c>
      <c r="B18" s="1">
        <v>15.35</v>
      </c>
      <c r="C18" s="1">
        <v>6.0</v>
      </c>
      <c r="D18" s="1">
        <v>200.0</v>
      </c>
    </row>
    <row r="19">
      <c r="A19" s="1">
        <v>18.0</v>
      </c>
      <c r="B19" s="1">
        <v>19.0</v>
      </c>
      <c r="C19" s="1">
        <v>7.0</v>
      </c>
      <c r="D19" s="1">
        <v>132.0</v>
      </c>
    </row>
    <row r="20">
      <c r="A20" s="1">
        <v>19.0</v>
      </c>
      <c r="B20" s="1">
        <v>9.5</v>
      </c>
      <c r="C20" s="1">
        <v>3.0</v>
      </c>
      <c r="D20" s="1">
        <v>36.0</v>
      </c>
    </row>
    <row r="21">
      <c r="A21" s="1">
        <v>20.0</v>
      </c>
      <c r="B21" s="1">
        <v>35.1</v>
      </c>
      <c r="C21" s="1">
        <v>17.0</v>
      </c>
      <c r="D21" s="1">
        <v>770.0</v>
      </c>
    </row>
    <row r="22">
      <c r="A22" s="1">
        <v>21.0</v>
      </c>
      <c r="B22" s="1">
        <v>17.9</v>
      </c>
      <c r="C22" s="1">
        <v>10.0</v>
      </c>
      <c r="D22" s="1">
        <v>140.0</v>
      </c>
    </row>
    <row r="23">
      <c r="A23" s="1">
        <v>22.0</v>
      </c>
      <c r="B23" s="1">
        <v>52.32</v>
      </c>
      <c r="C23" s="1">
        <v>26.0</v>
      </c>
      <c r="D23" s="1">
        <v>810.0</v>
      </c>
    </row>
    <row r="24">
      <c r="A24" s="1">
        <v>23.0</v>
      </c>
      <c r="B24" s="1">
        <v>18.75</v>
      </c>
      <c r="C24" s="1">
        <v>9.0</v>
      </c>
      <c r="D24" s="1">
        <v>450.0</v>
      </c>
    </row>
    <row r="25">
      <c r="A25" s="1">
        <v>24.0</v>
      </c>
      <c r="B25" s="1">
        <v>19.83</v>
      </c>
      <c r="C25" s="1">
        <v>8.0</v>
      </c>
      <c r="D25" s="1">
        <v>635.0</v>
      </c>
    </row>
    <row r="26">
      <c r="A26" s="1">
        <v>25.0</v>
      </c>
      <c r="B26" s="1">
        <v>10.75</v>
      </c>
      <c r="C26" s="1">
        <v>4.0</v>
      </c>
      <c r="D26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B1" s="1" t="s">
        <v>2</v>
      </c>
      <c r="C1" s="1" t="s">
        <v>3</v>
      </c>
      <c r="D1" s="1" t="s">
        <v>1</v>
      </c>
    </row>
    <row r="2">
      <c r="A2" s="1">
        <v>1.0</v>
      </c>
      <c r="B2" s="1">
        <v>7.0</v>
      </c>
      <c r="C2" s="1">
        <v>560.0</v>
      </c>
      <c r="D2" s="1">
        <v>16.68</v>
      </c>
    </row>
    <row r="3">
      <c r="A3" s="1">
        <v>1.0</v>
      </c>
      <c r="B3" s="1">
        <v>3.0</v>
      </c>
      <c r="C3" s="1">
        <v>220.0</v>
      </c>
      <c r="D3" s="1">
        <v>11.5</v>
      </c>
    </row>
    <row r="4">
      <c r="A4" s="1">
        <v>1.0</v>
      </c>
      <c r="B4" s="1">
        <v>3.0</v>
      </c>
      <c r="C4" s="1">
        <v>340.0</v>
      </c>
      <c r="D4" s="1">
        <v>12.03</v>
      </c>
    </row>
    <row r="5">
      <c r="A5" s="1">
        <v>1.0</v>
      </c>
      <c r="B5" s="1">
        <v>4.0</v>
      </c>
      <c r="C5" s="1">
        <v>80.0</v>
      </c>
      <c r="D5" s="1">
        <v>14.88</v>
      </c>
    </row>
    <row r="6">
      <c r="A6" s="1">
        <v>1.0</v>
      </c>
      <c r="B6" s="1">
        <v>6.0</v>
      </c>
      <c r="C6" s="1">
        <v>150.0</v>
      </c>
      <c r="D6" s="1">
        <v>13.75</v>
      </c>
    </row>
    <row r="7">
      <c r="A7" s="1">
        <v>1.0</v>
      </c>
      <c r="B7" s="1">
        <v>7.0</v>
      </c>
      <c r="C7" s="1">
        <v>330.0</v>
      </c>
      <c r="D7" s="1">
        <v>18.11</v>
      </c>
    </row>
    <row r="8">
      <c r="A8" s="1">
        <v>1.0</v>
      </c>
      <c r="B8" s="1">
        <v>2.0</v>
      </c>
      <c r="C8" s="1">
        <v>110.0</v>
      </c>
      <c r="D8" s="1">
        <v>8.0</v>
      </c>
    </row>
    <row r="9">
      <c r="A9" s="1">
        <v>1.0</v>
      </c>
      <c r="B9" s="1">
        <v>7.0</v>
      </c>
      <c r="C9" s="1">
        <v>210.0</v>
      </c>
      <c r="D9" s="1">
        <v>17.83</v>
      </c>
    </row>
    <row r="10">
      <c r="A10" s="1">
        <v>1.0</v>
      </c>
      <c r="B10" s="1">
        <v>30.0</v>
      </c>
      <c r="C10" s="1">
        <v>1460.0</v>
      </c>
      <c r="D10" s="1">
        <v>79.24</v>
      </c>
    </row>
    <row r="11">
      <c r="A11" s="1">
        <v>1.0</v>
      </c>
      <c r="B11" s="1">
        <v>5.0</v>
      </c>
      <c r="C11" s="1">
        <v>605.0</v>
      </c>
      <c r="D11" s="1">
        <v>21.5</v>
      </c>
    </row>
    <row r="12">
      <c r="A12" s="1">
        <v>1.0</v>
      </c>
      <c r="B12" s="1">
        <v>16.0</v>
      </c>
      <c r="C12" s="1">
        <v>688.0</v>
      </c>
      <c r="D12" s="1">
        <v>40.33</v>
      </c>
    </row>
    <row r="13">
      <c r="A13" s="1">
        <v>1.0</v>
      </c>
      <c r="B13" s="1">
        <v>10.0</v>
      </c>
      <c r="C13" s="1">
        <v>215.0</v>
      </c>
      <c r="D13" s="1">
        <v>21.0</v>
      </c>
    </row>
    <row r="14">
      <c r="A14" s="1">
        <v>1.0</v>
      </c>
      <c r="B14" s="1">
        <v>4.0</v>
      </c>
      <c r="C14" s="1">
        <v>255.0</v>
      </c>
      <c r="D14" s="1">
        <v>13.5</v>
      </c>
    </row>
    <row r="15">
      <c r="A15" s="1">
        <v>1.0</v>
      </c>
      <c r="B15" s="1">
        <v>6.0</v>
      </c>
      <c r="C15" s="1">
        <v>462.0</v>
      </c>
      <c r="D15" s="1">
        <v>19.75</v>
      </c>
    </row>
    <row r="16">
      <c r="A16" s="1">
        <v>1.0</v>
      </c>
      <c r="B16" s="1">
        <v>9.0</v>
      </c>
      <c r="C16" s="1">
        <v>448.0</v>
      </c>
      <c r="D16" s="1">
        <v>24.0</v>
      </c>
    </row>
    <row r="17">
      <c r="A17" s="1">
        <v>1.0</v>
      </c>
      <c r="B17" s="1">
        <v>10.0</v>
      </c>
      <c r="C17" s="1">
        <v>776.0</v>
      </c>
      <c r="D17" s="1">
        <v>29.0</v>
      </c>
    </row>
    <row r="18">
      <c r="A18" s="1">
        <v>1.0</v>
      </c>
      <c r="B18" s="1">
        <v>6.0</v>
      </c>
      <c r="C18" s="1">
        <v>200.0</v>
      </c>
      <c r="D18" s="1">
        <v>15.35</v>
      </c>
    </row>
    <row r="19">
      <c r="A19" s="1">
        <v>1.0</v>
      </c>
      <c r="B19" s="1">
        <v>7.0</v>
      </c>
      <c r="C19" s="1">
        <v>132.0</v>
      </c>
      <c r="D19" s="1">
        <v>19.0</v>
      </c>
    </row>
    <row r="20">
      <c r="A20" s="1">
        <v>1.0</v>
      </c>
      <c r="B20" s="1">
        <v>3.0</v>
      </c>
      <c r="C20" s="1">
        <v>36.0</v>
      </c>
      <c r="D20" s="1">
        <v>9.5</v>
      </c>
    </row>
    <row r="21">
      <c r="A21" s="1">
        <v>1.0</v>
      </c>
      <c r="B21" s="1">
        <v>17.0</v>
      </c>
      <c r="C21" s="1">
        <v>770.0</v>
      </c>
      <c r="D21" s="1">
        <v>35.1</v>
      </c>
    </row>
    <row r="22">
      <c r="A22" s="1">
        <v>1.0</v>
      </c>
      <c r="B22" s="1">
        <v>10.0</v>
      </c>
      <c r="C22" s="1">
        <v>140.0</v>
      </c>
      <c r="D22" s="1">
        <v>17.9</v>
      </c>
    </row>
    <row r="23">
      <c r="A23" s="1">
        <v>1.0</v>
      </c>
      <c r="B23" s="1">
        <v>26.0</v>
      </c>
      <c r="C23" s="1">
        <v>810.0</v>
      </c>
      <c r="D23" s="1">
        <v>52.32</v>
      </c>
    </row>
    <row r="24">
      <c r="A24" s="1">
        <v>1.0</v>
      </c>
      <c r="B24" s="1">
        <v>9.0</v>
      </c>
      <c r="C24" s="1">
        <v>450.0</v>
      </c>
      <c r="D24" s="1">
        <v>18.75</v>
      </c>
    </row>
    <row r="25">
      <c r="A25" s="1">
        <v>1.0</v>
      </c>
      <c r="B25" s="1">
        <v>8.0</v>
      </c>
      <c r="C25" s="1">
        <v>635.0</v>
      </c>
      <c r="D25" s="1">
        <v>19.83</v>
      </c>
    </row>
    <row r="26">
      <c r="A26" s="1">
        <v>1.0</v>
      </c>
      <c r="B26" s="1">
        <v>4.0</v>
      </c>
      <c r="C26" s="1">
        <v>150.0</v>
      </c>
      <c r="D26" s="1">
        <v>10.75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2" t="str">
        <f t="array" ref="A1:Z4">TRANSPOSE('Transformed data'!A1:D26)</f>
        <v/>
      </c>
      <c r="B1" s="2">
        <v>1.0</v>
      </c>
      <c r="C1" s="2">
        <v>1.0</v>
      </c>
      <c r="D1" s="2">
        <v>1.0</v>
      </c>
      <c r="E1" s="2">
        <v>1.0</v>
      </c>
      <c r="F1" s="2">
        <v>1.0</v>
      </c>
      <c r="G1" s="2">
        <v>1.0</v>
      </c>
      <c r="H1" s="2">
        <v>1.0</v>
      </c>
      <c r="I1" s="2">
        <v>1.0</v>
      </c>
      <c r="J1" s="2">
        <v>1.0</v>
      </c>
      <c r="K1" s="2">
        <v>1.0</v>
      </c>
      <c r="L1" s="2">
        <v>1.0</v>
      </c>
      <c r="M1" s="2">
        <v>1.0</v>
      </c>
      <c r="N1" s="2">
        <v>1.0</v>
      </c>
      <c r="O1" s="2">
        <v>1.0</v>
      </c>
      <c r="P1" s="2">
        <v>1.0</v>
      </c>
      <c r="Q1" s="2">
        <v>1.0</v>
      </c>
      <c r="R1" s="2">
        <v>1.0</v>
      </c>
      <c r="S1" s="2">
        <v>1.0</v>
      </c>
      <c r="T1" s="2">
        <v>1.0</v>
      </c>
      <c r="U1" s="2">
        <v>1.0</v>
      </c>
      <c r="V1" s="2">
        <v>1.0</v>
      </c>
      <c r="W1" s="2">
        <v>1.0</v>
      </c>
      <c r="X1" s="2">
        <v>1.0</v>
      </c>
      <c r="Y1" s="2">
        <v>1.0</v>
      </c>
      <c r="Z1" s="2">
        <v>1.0</v>
      </c>
    </row>
    <row r="2">
      <c r="A2" s="2" t="s">
        <v>2</v>
      </c>
      <c r="B2" s="2">
        <v>7.0</v>
      </c>
      <c r="C2" s="2">
        <v>3.0</v>
      </c>
      <c r="D2" s="2">
        <v>3.0</v>
      </c>
      <c r="E2" s="2">
        <v>4.0</v>
      </c>
      <c r="F2" s="2">
        <v>6.0</v>
      </c>
      <c r="G2" s="2">
        <v>7.0</v>
      </c>
      <c r="H2" s="2">
        <v>2.0</v>
      </c>
      <c r="I2" s="2">
        <v>7.0</v>
      </c>
      <c r="J2" s="2">
        <v>30.0</v>
      </c>
      <c r="K2" s="2">
        <v>5.0</v>
      </c>
      <c r="L2" s="2">
        <v>16.0</v>
      </c>
      <c r="M2" s="2">
        <v>10.0</v>
      </c>
      <c r="N2" s="2">
        <v>4.0</v>
      </c>
      <c r="O2" s="2">
        <v>6.0</v>
      </c>
      <c r="P2" s="2">
        <v>9.0</v>
      </c>
      <c r="Q2" s="2">
        <v>10.0</v>
      </c>
      <c r="R2" s="2">
        <v>6.0</v>
      </c>
      <c r="S2" s="2">
        <v>7.0</v>
      </c>
      <c r="T2" s="2">
        <v>3.0</v>
      </c>
      <c r="U2" s="2">
        <v>17.0</v>
      </c>
      <c r="V2" s="2">
        <v>10.0</v>
      </c>
      <c r="W2" s="2">
        <v>26.0</v>
      </c>
      <c r="X2" s="2">
        <v>9.0</v>
      </c>
      <c r="Y2" s="2">
        <v>8.0</v>
      </c>
      <c r="Z2" s="2">
        <v>4.0</v>
      </c>
    </row>
    <row r="3">
      <c r="A3" s="2" t="s">
        <v>3</v>
      </c>
      <c r="B3" s="2">
        <v>560.0</v>
      </c>
      <c r="C3" s="2">
        <v>220.0</v>
      </c>
      <c r="D3" s="2">
        <v>340.0</v>
      </c>
      <c r="E3" s="2">
        <v>80.0</v>
      </c>
      <c r="F3" s="2">
        <v>150.0</v>
      </c>
      <c r="G3" s="2">
        <v>330.0</v>
      </c>
      <c r="H3" s="2">
        <v>110.0</v>
      </c>
      <c r="I3" s="2">
        <v>210.0</v>
      </c>
      <c r="J3" s="2">
        <v>1460.0</v>
      </c>
      <c r="K3" s="2">
        <v>605.0</v>
      </c>
      <c r="L3" s="2">
        <v>688.0</v>
      </c>
      <c r="M3" s="2">
        <v>215.0</v>
      </c>
      <c r="N3" s="2">
        <v>255.0</v>
      </c>
      <c r="O3" s="2">
        <v>462.0</v>
      </c>
      <c r="P3" s="2">
        <v>448.0</v>
      </c>
      <c r="Q3" s="2">
        <v>776.0</v>
      </c>
      <c r="R3" s="2">
        <v>200.0</v>
      </c>
      <c r="S3" s="2">
        <v>132.0</v>
      </c>
      <c r="T3" s="2">
        <v>36.0</v>
      </c>
      <c r="U3" s="2">
        <v>770.0</v>
      </c>
      <c r="V3" s="2">
        <v>140.0</v>
      </c>
      <c r="W3" s="2">
        <v>810.0</v>
      </c>
      <c r="X3" s="2">
        <v>450.0</v>
      </c>
      <c r="Y3" s="2">
        <v>635.0</v>
      </c>
      <c r="Z3" s="2">
        <v>150.0</v>
      </c>
    </row>
    <row r="4">
      <c r="A4" s="2" t="s">
        <v>1</v>
      </c>
      <c r="B4" s="2">
        <v>16.68</v>
      </c>
      <c r="C4" s="2">
        <v>11.5</v>
      </c>
      <c r="D4" s="2">
        <v>12.03</v>
      </c>
      <c r="E4" s="2">
        <v>14.88</v>
      </c>
      <c r="F4" s="2">
        <v>13.75</v>
      </c>
      <c r="G4" s="2">
        <v>18.11</v>
      </c>
      <c r="H4" s="2">
        <v>8.0</v>
      </c>
      <c r="I4" s="2">
        <v>17.83</v>
      </c>
      <c r="J4" s="2">
        <v>79.24</v>
      </c>
      <c r="K4" s="2">
        <v>21.5</v>
      </c>
      <c r="L4" s="2">
        <v>40.33</v>
      </c>
      <c r="M4" s="2">
        <v>21.0</v>
      </c>
      <c r="N4" s="2">
        <v>13.5</v>
      </c>
      <c r="O4" s="2">
        <v>19.75</v>
      </c>
      <c r="P4" s="2">
        <v>24.0</v>
      </c>
      <c r="Q4" s="2">
        <v>29.0</v>
      </c>
      <c r="R4" s="2">
        <v>15.35</v>
      </c>
      <c r="S4" s="2">
        <v>19.0</v>
      </c>
      <c r="T4" s="2">
        <v>9.5</v>
      </c>
      <c r="U4" s="2">
        <v>35.1</v>
      </c>
      <c r="V4" s="2">
        <v>17.9</v>
      </c>
      <c r="W4" s="2">
        <v>52.32</v>
      </c>
      <c r="X4" s="2">
        <v>18.75</v>
      </c>
      <c r="Y4" s="2">
        <v>19.83</v>
      </c>
      <c r="Z4" s="2">
        <v>10.75</v>
      </c>
    </row>
    <row r="8">
      <c r="A8" s="3" t="s">
        <v>4</v>
      </c>
      <c r="B8" s="2">
        <f t="array" ref="B8:D10">MMULT(x_t,x)</f>
        <v>25</v>
      </c>
      <c r="C8" s="2">
        <v>219.0</v>
      </c>
      <c r="D8" s="2">
        <v>10232.0</v>
      </c>
    </row>
    <row r="9">
      <c r="B9" s="2">
        <v>219.0</v>
      </c>
      <c r="C9" s="2">
        <v>3055.0</v>
      </c>
      <c r="D9" s="2">
        <v>133899.0</v>
      </c>
    </row>
    <row r="10">
      <c r="B10" s="2">
        <v>10232.0</v>
      </c>
      <c r="C10" s="2">
        <v>133899.0</v>
      </c>
      <c r="D10" s="2">
        <v>6725688.0</v>
      </c>
    </row>
    <row r="12">
      <c r="A12" s="4" t="s">
        <v>5</v>
      </c>
      <c r="B12" s="2">
        <f t="array" ref="B12:D14">MINVERSE(B8:D10)</f>
        <v>0.1132151861</v>
      </c>
      <c r="C12" s="2">
        <v>-0.004448593235340705</v>
      </c>
      <c r="D12" s="2">
        <v>-8.367256980738463E-5</v>
      </c>
    </row>
    <row r="13">
      <c r="B13" s="2">
        <v>-0.004448593235340694</v>
      </c>
      <c r="C13" s="2">
        <v>0.0027437832908544747</v>
      </c>
      <c r="D13" s="2">
        <v>-4.785708657287068E-5</v>
      </c>
    </row>
    <row r="14">
      <c r="B14" s="2">
        <v>-8.367256980738512E-5</v>
      </c>
      <c r="C14" s="2">
        <v>-4.785708657287065E-5</v>
      </c>
      <c r="D14" s="2">
        <v>1.2287447424397281E-6</v>
      </c>
    </row>
    <row r="16">
      <c r="A16" s="5" t="s">
        <v>6</v>
      </c>
      <c r="B16" s="2">
        <f t="array" ref="B16:B18">MMULT(x_t,y)</f>
        <v>559.6</v>
      </c>
    </row>
    <row r="17">
      <c r="B17" s="2">
        <v>7375.44</v>
      </c>
    </row>
    <row r="18">
      <c r="B18" s="2">
        <v>337071.69</v>
      </c>
      <c r="E18" s="6" t="s">
        <v>7</v>
      </c>
      <c r="F18" s="2">
        <f t="array" ref="F18:F20">MMULT(B12:D14,B16:B18)</f>
        <v>2.341231145</v>
      </c>
      <c r="G18" s="1"/>
    </row>
    <row r="19">
      <c r="F19" s="2">
        <v>1.6159072106092438</v>
      </c>
    </row>
    <row r="20">
      <c r="A20" s="7" t="s">
        <v>8</v>
      </c>
      <c r="B20" s="2">
        <f t="array" ref="B20">MMULT(y_t,y)</f>
        <v>18310.629</v>
      </c>
      <c r="F20" s="2">
        <v>0.0143848262555481</v>
      </c>
    </row>
    <row r="22">
      <c r="E22" s="8" t="s">
        <v>9</v>
      </c>
      <c r="F22" s="2">
        <f t="array" ref="F22:H22">TRANSPOSE(F18:F20)</f>
        <v>2.341231145</v>
      </c>
      <c r="G22" s="2">
        <v>1.6159072106092438</v>
      </c>
      <c r="H22" s="2">
        <v>0.0143848262555481</v>
      </c>
    </row>
    <row r="24">
      <c r="A24" s="8" t="s">
        <v>10</v>
      </c>
      <c r="B24" s="2">
        <f t="array" ref="B24">MMULT(F22:H22,B16:B18)</f>
        <v>18076.89732</v>
      </c>
    </row>
    <row r="27">
      <c r="A27" s="8" t="s">
        <v>11</v>
      </c>
      <c r="B27" s="2">
        <f>B20-B24</f>
        <v>233.7316774</v>
      </c>
      <c r="D27" s="8" t="s">
        <v>12</v>
      </c>
      <c r="E27" s="2">
        <f>B27/22</f>
        <v>10.62416716</v>
      </c>
    </row>
    <row r="29">
      <c r="A29" s="8" t="s">
        <v>13</v>
      </c>
      <c r="B29" s="2">
        <f>B27/22</f>
        <v>10.62416716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14</v>
      </c>
      <c r="B1" s="1" t="s">
        <v>15</v>
      </c>
    </row>
    <row r="3">
      <c r="A3" s="3" t="s">
        <v>4</v>
      </c>
      <c r="B3" s="2">
        <f t="array" ref="B3:D5">MMULT(x_t,x)</f>
        <v>25</v>
      </c>
      <c r="C3" s="2">
        <v>219.0</v>
      </c>
      <c r="D3" s="2">
        <v>10232.0</v>
      </c>
    </row>
    <row r="4">
      <c r="B4" s="2">
        <v>219.0</v>
      </c>
      <c r="C4" s="2">
        <v>3055.0</v>
      </c>
      <c r="D4" s="2">
        <v>133899.0</v>
      </c>
    </row>
    <row r="5">
      <c r="B5" s="2">
        <v>10232.0</v>
      </c>
      <c r="C5" s="2">
        <v>133899.0</v>
      </c>
      <c r="D5" s="2">
        <v>6725688.0</v>
      </c>
    </row>
    <row r="7">
      <c r="A7" s="3" t="s">
        <v>5</v>
      </c>
      <c r="B7" s="2">
        <f t="array" ref="B7:D9">MINVERSE(B3:D5)</f>
        <v>0.1132151861</v>
      </c>
      <c r="C7" s="2">
        <v>-0.004448593235340705</v>
      </c>
      <c r="D7" s="2">
        <v>-8.367256980738463E-5</v>
      </c>
    </row>
    <row r="8">
      <c r="B8" s="2">
        <v>-0.004448593235340694</v>
      </c>
      <c r="C8" s="2">
        <v>0.0027437832908544747</v>
      </c>
      <c r="D8" s="2">
        <v>-4.785708657287068E-5</v>
      </c>
    </row>
    <row r="9">
      <c r="B9" s="2">
        <v>-8.367256980738512E-5</v>
      </c>
      <c r="C9" s="2">
        <v>-4.785708657287065E-5</v>
      </c>
      <c r="D9" s="2">
        <v>1.2287447424397281E-6</v>
      </c>
    </row>
    <row r="11">
      <c r="A11" s="4" t="s">
        <v>16</v>
      </c>
      <c r="B11" s="2">
        <f t="array" ref="B11:Z13">MMULT(B7:D9,x_t)</f>
        <v>0.03521839437</v>
      </c>
      <c r="C11" s="2">
        <v>0.08146144104870431</v>
      </c>
      <c r="D11" s="2">
        <v>0.07142073267181816</v>
      </c>
      <c r="E11" s="2">
        <v>0.08872700758639745</v>
      </c>
      <c r="F11" s="2">
        <v>0.07397274122919914</v>
      </c>
      <c r="G11" s="2">
        <v>0.05446308542852918</v>
      </c>
      <c r="H11" s="2">
        <v>0.09511401696285733</v>
      </c>
      <c r="I11" s="2">
        <v>0.06450379380541534</v>
      </c>
      <c r="J11" s="2">
        <v>-0.14240456286665165</v>
      </c>
      <c r="K11" s="2">
        <v>0.04035031520217982</v>
      </c>
      <c r="L11" s="2">
        <v>-0.015529033680580853</v>
      </c>
      <c r="M11" s="2">
        <v>0.050739651250356316</v>
      </c>
      <c r="N11" s="2">
        <v>0.07408430787010514</v>
      </c>
      <c r="O11" s="2">
        <v>0.04786689944929513</v>
      </c>
      <c r="P11" s="2">
        <v>0.03569253572057639</v>
      </c>
      <c r="Q11" s="2">
        <v>0.003799339588413539</v>
      </c>
      <c r="R11" s="2">
        <v>0.0697891127388299</v>
      </c>
      <c r="S11" s="2">
        <v>0.07103025425039133</v>
      </c>
      <c r="T11" s="2">
        <v>0.09685719389326308</v>
      </c>
      <c r="U11" s="2">
        <v>-0.0268387776401271</v>
      </c>
      <c r="V11" s="2">
        <v>0.05701509398591016</v>
      </c>
      <c r="W11" s="2">
        <v>-0.07022301955048882</v>
      </c>
      <c r="X11" s="2">
        <v>0.03552519058096162</v>
      </c>
      <c r="Y11" s="2">
        <v>0.02449435840193618</v>
      </c>
      <c r="Z11" s="2">
        <v>0.08286992769988054</v>
      </c>
    </row>
    <row r="12">
      <c r="B12" s="2">
        <v>-0.01204207868016695</v>
      </c>
      <c r="C12" s="2">
        <v>-0.006745802408808819</v>
      </c>
      <c r="D12" s="2">
        <v>-0.012488652797553302</v>
      </c>
      <c r="E12" s="2">
        <v>0.002697973002247551</v>
      </c>
      <c r="F12" s="2">
        <v>0.004835543523855551</v>
      </c>
      <c r="G12" s="2">
        <v>-0.001034948768406695</v>
      </c>
      <c r="H12" s="2">
        <v>-0.0042253061766475185</v>
      </c>
      <c r="I12" s="2">
        <v>0.004707901620337785</v>
      </c>
      <c r="J12" s="2">
        <v>0.00799355909390237</v>
      </c>
      <c r="K12" s="2">
        <v>-0.01968321415765508</v>
      </c>
      <c r="L12" s="2">
        <v>0.0065262638561958755</v>
      </c>
      <c r="M12" s="2">
        <v>0.012699966060036861</v>
      </c>
      <c r="N12" s="2">
        <v>-0.005677017148004818</v>
      </c>
      <c r="O12" s="2">
        <v>-0.010095867486880102</v>
      </c>
      <c r="P12" s="2">
        <v>-0.0011945184022964864</v>
      </c>
      <c r="Q12" s="2">
        <v>-0.01414785950734359</v>
      </c>
      <c r="R12" s="2">
        <v>0.0024426891952120163</v>
      </c>
      <c r="S12" s="2">
        <v>0.008440754373021699</v>
      </c>
      <c r="T12" s="2">
        <v>0.002059901520599385</v>
      </c>
      <c r="U12" s="2">
        <v>0.0053457660480749555</v>
      </c>
      <c r="V12" s="2">
        <v>0.01628924755300216</v>
      </c>
      <c r="W12" s="2">
        <v>0.028125532202850405</v>
      </c>
      <c r="X12" s="2">
        <v>-0.0012902325754422274</v>
      </c>
      <c r="Y12" s="2">
        <v>-0.012887576882277776</v>
      </c>
      <c r="Z12" s="2">
        <v>-6.520230578533964E-4</v>
      </c>
    </row>
    <row r="13">
      <c r="B13" s="2">
        <v>2.6942487994876814E-4</v>
      </c>
      <c r="C13" s="2">
        <v>4.3080013810743104E-5</v>
      </c>
      <c r="D13" s="2">
        <v>1.9052938290351048E-4</v>
      </c>
      <c r="E13" s="2">
        <v>-1.7680133670368948E-4</v>
      </c>
      <c r="F13" s="2">
        <v>-1.865033778786498E-4</v>
      </c>
      <c r="G13" s="2">
        <v>-1.3186410812369358E-5</v>
      </c>
      <c r="H13" s="2">
        <v>-4.422482128475634E-5</v>
      </c>
      <c r="I13" s="2">
        <v>-1.6063577990513674E-4</v>
      </c>
      <c r="J13" s="2">
        <v>2.745821569684983E-4</v>
      </c>
      <c r="K13" s="2">
        <v>4.204325665042972E-4</v>
      </c>
      <c r="L13" s="2">
        <v>-4.009572174782511E-6</v>
      </c>
      <c r="M13" s="2">
        <v>-2.9806331591155006E-4</v>
      </c>
      <c r="N13" s="2">
        <v>3.8228993223262927E-5</v>
      </c>
      <c r="O13" s="2">
        <v>1.9686498176254533E-4</v>
      </c>
      <c r="P13" s="2">
        <v>3.609129564977726E-5</v>
      </c>
      <c r="Q13" s="2">
        <v>3.9126248459713745E-4</v>
      </c>
      <c r="R13" s="2">
        <v>-1.250661407566634E-4</v>
      </c>
      <c r="S13" s="2">
        <v>-2.564778698154355E-4</v>
      </c>
      <c r="T13" s="2">
        <v>-1.8300901879816686E-4</v>
      </c>
      <c r="U13" s="2">
        <v>4.889041013240449E-5</v>
      </c>
      <c r="V13" s="2">
        <v>-3.902191715945296E-4</v>
      </c>
      <c r="W13" s="2">
        <v>-3.326735793258424E-4</v>
      </c>
      <c r="X13" s="2">
        <v>3.854878513465663E-5</v>
      </c>
      <c r="Y13" s="2">
        <v>3.1372364905887703E-4</v>
      </c>
      <c r="Z13" s="2">
        <v>-9.078920473290852E-5</v>
      </c>
    </row>
    <row r="15">
      <c r="A15" s="4" t="s">
        <v>15</v>
      </c>
      <c r="B15" s="2">
        <f t="array" ref="B15:Z39">MMULT(x,B11:Z13)</f>
        <v>0.1018017764</v>
      </c>
      <c r="C15" s="2">
        <v>0.05836563192105872</v>
      </c>
      <c r="D15" s="2">
        <v>0.09069661751491091</v>
      </c>
      <c r="E15" s="2">
        <v>0.00860407004806421</v>
      </c>
      <c r="F15" s="2">
        <v>0.003379654284144107</v>
      </c>
      <c r="G15" s="2">
        <v>0.039834053994755474</v>
      </c>
      <c r="H15" s="2">
        <v>0.040770973806861156</v>
      </c>
      <c r="I15" s="2">
        <v>0.007503068400903257</v>
      </c>
      <c r="J15" s="2">
        <v>0.06731635869302399</v>
      </c>
      <c r="K15" s="2">
        <v>0.1380100533410007</v>
      </c>
      <c r="L15" s="2">
        <v>0.02790945289491207</v>
      </c>
      <c r="M15" s="2">
        <v>-0.027276043239853692</v>
      </c>
      <c r="N15" s="2">
        <v>0.05575342403909865</v>
      </c>
      <c r="O15" s="2">
        <v>0.0874402168281598</v>
      </c>
      <c r="P15" s="2">
        <v>0.04754203246837625</v>
      </c>
      <c r="Q15" s="2">
        <v>0.1238713144114054</v>
      </c>
      <c r="R15" s="2">
        <v>0.01685089828158251</v>
      </c>
      <c r="S15" s="2">
        <v>-0.013512072235100647</v>
      </c>
      <c r="T15" s="2">
        <v>0.008791454010485325</v>
      </c>
      <c r="U15" s="2">
        <v>0.03796021437054411</v>
      </c>
      <c r="V15" s="2">
        <v>-0.04748290923601131</v>
      </c>
      <c r="W15" s="2">
        <v>-0.05964149855300774</v>
      </c>
      <c r="X15" s="2">
        <v>0.04808088222827374</v>
      </c>
      <c r="Y15" s="2">
        <v>0.10996656369896288</v>
      </c>
      <c r="Z15" s="2">
        <v>0.02746381164447799</v>
      </c>
    </row>
    <row r="16">
      <c r="B16" s="2">
        <v>0.058365631921058855</v>
      </c>
      <c r="C16" s="2">
        <v>0.07070163686064133</v>
      </c>
      <c r="D16" s="2">
        <v>0.07587123851793057</v>
      </c>
      <c r="E16" s="2">
        <v>0.05792463251832842</v>
      </c>
      <c r="F16" s="2">
        <v>0.04744862866746283</v>
      </c>
      <c r="G16" s="2">
        <v>0.048457228744587834</v>
      </c>
      <c r="H16" s="2">
        <v>0.07270863775026838</v>
      </c>
      <c r="I16" s="2">
        <v>0.043287627087298615</v>
      </c>
      <c r="J16" s="2">
        <v>-0.058015811051874915</v>
      </c>
      <c r="K16" s="2">
        <v>0.07379583736015996</v>
      </c>
      <c r="L16" s="2">
        <v>0.003167652009554621</v>
      </c>
      <c r="M16" s="2">
        <v>0.023265619929925888</v>
      </c>
      <c r="N16" s="2">
        <v>0.06546363493520853</v>
      </c>
      <c r="O16" s="2">
        <v>0.060889592976414796</v>
      </c>
      <c r="P16" s="2">
        <v>0.040049065556637925</v>
      </c>
      <c r="Q16" s="2">
        <v>0.04743350767775301</v>
      </c>
      <c r="R16" s="2">
        <v>0.049602629358</v>
      </c>
      <c r="S16" s="2">
        <v>0.03992738601006062</v>
      </c>
      <c r="T16" s="2">
        <v>0.06277491431946453</v>
      </c>
      <c r="U16" s="2">
        <v>-4.558926677324278E-5</v>
      </c>
      <c r="V16" s="2">
        <v>0.02003461889412013</v>
      </c>
      <c r="W16" s="2">
        <v>-0.05903461039362294</v>
      </c>
      <c r="X16" s="2">
        <v>0.040135225584259394</v>
      </c>
      <c r="Y16" s="2">
        <v>0.05485083054805579</v>
      </c>
      <c r="Z16" s="2">
        <v>0.06094023348508048</v>
      </c>
    </row>
    <row r="17">
      <c r="B17" s="2">
        <v>0.09069661751491104</v>
      </c>
      <c r="C17" s="2">
        <v>0.07587123851793051</v>
      </c>
      <c r="D17" s="2">
        <v>0.09873476446635182</v>
      </c>
      <c r="E17" s="2">
        <v>0.036708472113885685</v>
      </c>
      <c r="F17" s="2">
        <v>0.025068223322024852</v>
      </c>
      <c r="G17" s="2">
        <v>0.04687485944710351</v>
      </c>
      <c r="H17" s="2">
        <v>0.06740165919609761</v>
      </c>
      <c r="I17" s="2">
        <v>0.024011333498682202</v>
      </c>
      <c r="J17" s="2">
        <v>-0.02506595221565512</v>
      </c>
      <c r="K17" s="2">
        <v>0.1242477453406756</v>
      </c>
      <c r="L17" s="2">
        <v>0.0026865033485807197</v>
      </c>
      <c r="M17" s="2">
        <v>-0.012501977979460122</v>
      </c>
      <c r="N17" s="2">
        <v>0.07005111412200007</v>
      </c>
      <c r="O17" s="2">
        <v>0.08451339078792025</v>
      </c>
      <c r="P17" s="2">
        <v>0.044380021034611195</v>
      </c>
      <c r="Q17" s="2">
        <v>0.09438500582940951</v>
      </c>
      <c r="R17" s="2">
        <v>0.03459469246720039</v>
      </c>
      <c r="S17" s="2">
        <v>0.009150041632208367</v>
      </c>
      <c r="T17" s="2">
        <v>0.04081383206368451</v>
      </c>
      <c r="U17" s="2">
        <v>0.0058212599491152955</v>
      </c>
      <c r="V17" s="2">
        <v>-0.026791681697223443</v>
      </c>
      <c r="W17" s="2">
        <v>-0.09895543991272403</v>
      </c>
      <c r="X17" s="2">
        <v>0.04476107980041819</v>
      </c>
      <c r="Y17" s="2">
        <v>0.09249766843512103</v>
      </c>
      <c r="Z17" s="2">
        <v>0.05004552891713146</v>
      </c>
    </row>
    <row r="18">
      <c r="B18" s="2">
        <v>0.00860407004806437</v>
      </c>
      <c r="C18" s="2">
        <v>0.05792463251832849</v>
      </c>
      <c r="D18" s="2">
        <v>0.03670847211388579</v>
      </c>
      <c r="E18" s="2">
        <v>0.08537479265909251</v>
      </c>
      <c r="F18" s="2">
        <v>0.07839464509432936</v>
      </c>
      <c r="G18" s="2">
        <v>0.04926837748991285</v>
      </c>
      <c r="H18" s="2">
        <v>0.07467480655348675</v>
      </c>
      <c r="I18" s="2">
        <v>0.07048453789435553</v>
      </c>
      <c r="J18" s="2">
        <v>-0.08846375393356232</v>
      </c>
      <c r="K18" s="2">
        <v>-0.004747936108096727</v>
      </c>
      <c r="L18" s="2">
        <v>0.010255255970220048</v>
      </c>
      <c r="M18" s="2">
        <v>0.07769445021757976</v>
      </c>
      <c r="N18" s="2">
        <v>0.05443455873594691</v>
      </c>
      <c r="O18" s="2">
        <v>0.023232628042778352</v>
      </c>
      <c r="P18" s="2">
        <v>0.033801765763372627</v>
      </c>
      <c r="Q18" s="2">
        <v>-0.021491099673189823</v>
      </c>
      <c r="R18" s="2">
        <v>0.0695545782591449</v>
      </c>
      <c r="S18" s="2">
        <v>0.08427504215724328</v>
      </c>
      <c r="T18" s="2">
        <v>0.09045607847180728</v>
      </c>
      <c r="U18" s="2">
        <v>-0.0015444806372349167</v>
      </c>
      <c r="V18" s="2">
        <v>0.09095455047035644</v>
      </c>
      <c r="W18" s="2">
        <v>0.015665222914845407</v>
      </c>
      <c r="X18" s="2">
        <v>0.03344816308996524</v>
      </c>
      <c r="Y18" s="2">
        <v>-0.001958057202464763</v>
      </c>
      <c r="Z18" s="2">
        <v>0.07299869908983427</v>
      </c>
    </row>
    <row r="19">
      <c r="B19" s="2">
        <v>0.0033796542841442317</v>
      </c>
      <c r="C19" s="2">
        <v>0.04744862866746287</v>
      </c>
      <c r="D19" s="2">
        <v>0.02506822332202492</v>
      </c>
      <c r="E19" s="2">
        <v>0.07839464509432933</v>
      </c>
      <c r="F19" s="2">
        <v>0.07501049569053497</v>
      </c>
      <c r="G19" s="2">
        <v>0.046275431196233605</v>
      </c>
      <c r="H19" s="2">
        <v>0.06312845671025877</v>
      </c>
      <c r="I19" s="2">
        <v>0.06865583654167152</v>
      </c>
      <c r="J19" s="2">
        <v>-0.05325588475796269</v>
      </c>
      <c r="K19" s="2">
        <v>-0.014684084768106093</v>
      </c>
      <c r="L19" s="2">
        <v>0.023027113630377023</v>
      </c>
      <c r="M19" s="2">
        <v>0.08222995022384498</v>
      </c>
      <c r="N19" s="2">
        <v>0.045756553965565674</v>
      </c>
      <c r="O19" s="2">
        <v>0.016821441792396318</v>
      </c>
      <c r="P19" s="2">
        <v>0.033939119654264056</v>
      </c>
      <c r="Q19" s="2">
        <v>-0.02239844476607738</v>
      </c>
      <c r="R19" s="2">
        <v>0.0656853267966025</v>
      </c>
      <c r="S19" s="2">
        <v>0.0832031000162062</v>
      </c>
      <c r="T19" s="2">
        <v>0.08176525019713438</v>
      </c>
      <c r="U19" s="2">
        <v>0.012569380168183309</v>
      </c>
      <c r="V19" s="2">
        <v>0.09621770356474366</v>
      </c>
      <c r="W19" s="2">
        <v>0.04862913676773723</v>
      </c>
      <c r="X19" s="2">
        <v>0.03356611289850675</v>
      </c>
      <c r="Y19" s="2">
        <v>-0.005772555532898925</v>
      </c>
      <c r="Z19" s="2">
        <v>0.06533940864282388</v>
      </c>
    </row>
    <row r="20">
      <c r="B20" s="2">
        <v>0.03983405399475556</v>
      </c>
      <c r="C20" s="2">
        <v>0.0484572287445878</v>
      </c>
      <c r="D20" s="2">
        <v>0.0468748594471035</v>
      </c>
      <c r="E20" s="2">
        <v>0.049268377489912786</v>
      </c>
      <c r="F20" s="2">
        <v>0.04627543119623356</v>
      </c>
      <c r="G20" s="2">
        <v>0.042866928481600425</v>
      </c>
      <c r="H20" s="2">
        <v>0.050942682702355115</v>
      </c>
      <c r="I20" s="2">
        <v>0.04444929777908471</v>
      </c>
      <c r="J20" s="2">
        <v>0.004162462590269381</v>
      </c>
      <c r="K20" s="2">
        <v>0.04131056304501235</v>
      </c>
      <c r="L20" s="2">
        <v>0.028831654495112047</v>
      </c>
      <c r="M20" s="2">
        <v>0.04127851941980282</v>
      </c>
      <c r="N20" s="2">
        <v>0.04696075559774818</v>
      </c>
      <c r="O20" s="2">
        <v>0.04216127102277438</v>
      </c>
      <c r="P20" s="2">
        <v>0.03924103446892748</v>
      </c>
      <c r="Q20" s="2">
        <v>0.033880942954063784</v>
      </c>
      <c r="R20" s="2">
        <v>0.045616110655615084</v>
      </c>
      <c r="S20" s="2">
        <v>0.045477837822449504</v>
      </c>
      <c r="T20" s="2">
        <v>0.050883528334063705</v>
      </c>
      <c r="U20" s="2">
        <v>0.026715420040091073</v>
      </c>
      <c r="V20" s="2">
        <v>0.042267500230730504</v>
      </c>
      <c r="W20" s="2">
        <v>0.016873424691936006</v>
      </c>
      <c r="X20" s="2">
        <v>0.03921466164730271</v>
      </c>
      <c r="Y20" s="2">
        <v>0.03781012441542117</v>
      </c>
      <c r="Z20" s="2">
        <v>0.04834532873304695</v>
      </c>
    </row>
    <row r="21">
      <c r="B21" s="2">
        <v>0.040770973806861316</v>
      </c>
      <c r="C21" s="2">
        <v>0.07270863775026842</v>
      </c>
      <c r="D21" s="2">
        <v>0.0674016591960977</v>
      </c>
      <c r="E21" s="2">
        <v>0.07467480655348671</v>
      </c>
      <c r="F21" s="2">
        <v>0.06312845671025877</v>
      </c>
      <c r="G21" s="2">
        <v>0.05094268270235516</v>
      </c>
      <c r="H21" s="2">
        <v>0.08179867426823909</v>
      </c>
      <c r="I21" s="2">
        <v>0.056249661256525876</v>
      </c>
      <c r="J21" s="2">
        <v>-0.0962134074123121</v>
      </c>
      <c r="K21" s="2">
        <v>0.04723146920234235</v>
      </c>
      <c r="L21" s="2">
        <v>-0.0029175589074151784</v>
      </c>
      <c r="M21" s="2">
        <v>0.04335261862015952</v>
      </c>
      <c r="N21" s="2">
        <v>0.06693546282865444</v>
      </c>
      <c r="O21" s="2">
        <v>0.04933031246941491</v>
      </c>
      <c r="P21" s="2">
        <v>0.03727354143745891</v>
      </c>
      <c r="Q21" s="2">
        <v>0.01854249387941148</v>
      </c>
      <c r="R21" s="2">
        <v>0.06091721564602096</v>
      </c>
      <c r="S21" s="2">
        <v>0.05969919731673683</v>
      </c>
      <c r="T21" s="2">
        <v>0.0808460048666635</v>
      </c>
      <c r="U21" s="2">
        <v>-0.010769300429412692</v>
      </c>
      <c r="V21" s="2">
        <v>0.04666948021651622</v>
      </c>
      <c r="W21" s="2">
        <v>-0.050566048870630674</v>
      </c>
      <c r="X21" s="2">
        <v>0.037185091794889394</v>
      </c>
      <c r="Y21" s="2">
        <v>0.0332288060338571</v>
      </c>
      <c r="Z21" s="2">
        <v>0.07157906906355381</v>
      </c>
    </row>
    <row r="22">
      <c r="B22" s="2">
        <v>0.007503068400903375</v>
      </c>
      <c r="C22" s="2">
        <v>0.04328762708729863</v>
      </c>
      <c r="D22" s="2">
        <v>0.024011333498682244</v>
      </c>
      <c r="E22" s="2">
        <v>0.07048453789435552</v>
      </c>
      <c r="F22" s="2">
        <v>0.06865583654167154</v>
      </c>
      <c r="G22" s="2">
        <v>0.04444929777908475</v>
      </c>
      <c r="H22" s="2">
        <v>0.056249661256525876</v>
      </c>
      <c r="I22" s="2">
        <v>0.06372559136770112</v>
      </c>
      <c r="J22" s="2">
        <v>-0.02878739624595042</v>
      </c>
      <c r="K22" s="2">
        <v>-0.009141344935503323</v>
      </c>
      <c r="L22" s="2">
        <v>0.029312803156085948</v>
      </c>
      <c r="M22" s="2">
        <v>0.07704611732918881</v>
      </c>
      <c r="N22" s="2">
        <v>0.04237327641095663</v>
      </c>
      <c r="O22" s="2">
        <v>0.01853747321126894</v>
      </c>
      <c r="P22" s="2">
        <v>0.034910078990954205</v>
      </c>
      <c r="Q22" s="2">
        <v>-0.013070555197592718</v>
      </c>
      <c r="R22" s="2">
        <v>0.06062404754641469</v>
      </c>
      <c r="S22" s="2">
        <v>0.07625518220030178</v>
      </c>
      <c r="T22" s="2">
        <v>0.07284461058984373</v>
      </c>
      <c r="U22" s="2">
        <v>0.020848570824202536</v>
      </c>
      <c r="V22" s="2">
        <v>0.08909380082207406</v>
      </c>
      <c r="W22" s="2">
        <v>0.05679425421103711</v>
      </c>
      <c r="X22" s="2">
        <v>0.03458880743114392</v>
      </c>
      <c r="Y22" s="2">
        <v>1.6328652835592705E-4</v>
      </c>
      <c r="Z22" s="2">
        <v>0.059240033300995976</v>
      </c>
    </row>
    <row r="23">
      <c r="B23" s="2">
        <v>0.06731635869302371</v>
      </c>
      <c r="C23" s="2">
        <v>-0.058015811051875324</v>
      </c>
      <c r="D23" s="2">
        <v>-0.025065952215655662</v>
      </c>
      <c r="E23" s="2">
        <v>-0.08846375393356268</v>
      </c>
      <c r="F23" s="2">
        <v>-0.05325588475796303</v>
      </c>
      <c r="G23" s="2">
        <v>0.0041624625902690685</v>
      </c>
      <c r="H23" s="2">
        <v>-0.09621340741231249</v>
      </c>
      <c r="I23" s="2">
        <v>-0.028787396245950725</v>
      </c>
      <c r="J23" s="2">
        <v>0.498292159124427</v>
      </c>
      <c r="K23" s="2">
        <v>0.06368543756880118</v>
      </c>
      <c r="L23" s="2">
        <v>0.174404906630113</v>
      </c>
      <c r="M23" s="2">
        <v>-0.0034338081794009767</v>
      </c>
      <c r="N23" s="2">
        <v>-0.040411876464075513</v>
      </c>
      <c r="O23" s="2">
        <v>0.03241374821620824</v>
      </c>
      <c r="P23" s="2">
        <v>0.052550275300356594</v>
      </c>
      <c r="Q23" s="2">
        <v>0.15060678187992654</v>
      </c>
      <c r="R23" s="2">
        <v>-0.03952677690953818</v>
      </c>
      <c r="S23" s="2">
        <v>-0.05020480448949355</v>
      </c>
      <c r="T23" s="2">
        <v>-0.10853892793407899</v>
      </c>
      <c r="U23" s="2">
        <v>0.2049142025954321</v>
      </c>
      <c r="V23" s="2">
        <v>-0.024027469952038194</v>
      </c>
      <c r="W23" s="2">
        <v>0.28783952071929336</v>
      </c>
      <c r="X23" s="2">
        <v>0.05309943961429347</v>
      </c>
      <c r="Y23" s="2">
        <v>0.09590357955956336</v>
      </c>
      <c r="Z23" s="2">
        <v>-0.0692430029457678</v>
      </c>
    </row>
    <row r="24">
      <c r="B24" s="2">
        <v>0.1380100533410007</v>
      </c>
      <c r="C24" s="2">
        <v>0.0737958373601598</v>
      </c>
      <c r="D24" s="2">
        <v>0.12424774534067548</v>
      </c>
      <c r="E24" s="2">
        <v>-0.0047479361080969285</v>
      </c>
      <c r="F24" s="2">
        <v>-0.014684084768106245</v>
      </c>
      <c r="G24" s="2">
        <v>0.041310563045012245</v>
      </c>
      <c r="H24" s="2">
        <v>0.04723146920234216</v>
      </c>
      <c r="I24" s="2">
        <v>-0.009141344935503476</v>
      </c>
      <c r="J24" s="2">
        <v>0.06368543756880168</v>
      </c>
      <c r="K24" s="2">
        <v>0.1962959471490042</v>
      </c>
      <c r="L24" s="2">
        <v>0.014676494434655105</v>
      </c>
      <c r="M24" s="2">
        <v>-0.06608882457594717</v>
      </c>
      <c r="N24" s="2">
        <v>0.06882776303015513</v>
      </c>
      <c r="O24" s="2">
        <v>0.11649087598123456</v>
      </c>
      <c r="P24" s="2">
        <v>0.0515551775772092</v>
      </c>
      <c r="Q24" s="2">
        <v>0.16977384523296374</v>
      </c>
      <c r="R24" s="2">
        <v>0.006337543557108638</v>
      </c>
      <c r="S24" s="2">
        <v>-0.04193508512283867</v>
      </c>
      <c r="T24" s="2">
        <v>-0.003563754876630937</v>
      </c>
      <c r="U24" s="2">
        <v>0.0294687507303524</v>
      </c>
      <c r="V24" s="2">
        <v>-0.09762126706376947</v>
      </c>
      <c r="W24" s="2">
        <v>-0.13086287402837146</v>
      </c>
      <c r="X24" s="2">
        <v>0.052396042710217736</v>
      </c>
      <c r="Y24" s="2">
        <v>0.1498592816711679</v>
      </c>
      <c r="Z24" s="2">
        <v>0.024682343547203903</v>
      </c>
    </row>
    <row r="25">
      <c r="B25" s="2">
        <v>0.027909452894912007</v>
      </c>
      <c r="C25" s="2">
        <v>0.0031676520095544683</v>
      </c>
      <c r="D25" s="2">
        <v>0.00268650334858056</v>
      </c>
      <c r="E25" s="2">
        <v>0.010255255970219895</v>
      </c>
      <c r="F25" s="2">
        <v>0.023027113630376905</v>
      </c>
      <c r="G25" s="2">
        <v>0.028831654495111943</v>
      </c>
      <c r="H25" s="2">
        <v>-0.002917558907415324</v>
      </c>
      <c r="I25" s="2">
        <v>0.02931280315608581</v>
      </c>
      <c r="J25" s="2">
        <v>0.1744049066301131</v>
      </c>
      <c r="K25" s="2">
        <v>0.014676494434654963</v>
      </c>
      <c r="L25" s="2">
        <v>0.08613260236230279</v>
      </c>
      <c r="M25" s="2">
        <v>0.048871546863799686</v>
      </c>
      <c r="N25" s="2">
        <v>0.009553580839632949</v>
      </c>
      <c r="O25" s="2">
        <v>0.021776127111844693</v>
      </c>
      <c r="P25" s="2">
        <v>0.04141105269087936</v>
      </c>
      <c r="Q25" s="2">
        <v>0.0466221768737467</v>
      </c>
      <c r="R25" s="2">
        <v>0.022826635021637745</v>
      </c>
      <c r="S25" s="2">
        <v>0.02962554978571888</v>
      </c>
      <c r="T25" s="2">
        <v>0.0039054132897144433</v>
      </c>
      <c r="U25" s="2">
        <v>0.09233008130016648</v>
      </c>
      <c r="V25" s="2">
        <v>0.049172264776908337</v>
      </c>
      <c r="W25" s="2">
        <v>0.15090607311893808</v>
      </c>
      <c r="X25" s="2">
        <v>0.04140303354652974</v>
      </c>
      <c r="Y25" s="2">
        <v>0.03413499883799914</v>
      </c>
      <c r="Z25" s="2">
        <v>0.009974585917985133</v>
      </c>
    </row>
    <row r="26">
      <c r="B26" s="2">
        <v>-0.027276043239853637</v>
      </c>
      <c r="C26" s="2">
        <v>0.0232656199299259</v>
      </c>
      <c r="D26" s="2">
        <v>-0.012501977979460115</v>
      </c>
      <c r="E26" s="2">
        <v>0.07769445021757972</v>
      </c>
      <c r="F26" s="2">
        <v>0.08222995022384494</v>
      </c>
      <c r="G26" s="2">
        <v>0.04127851941980282</v>
      </c>
      <c r="H26" s="2">
        <v>0.04335261862015954</v>
      </c>
      <c r="I26" s="2">
        <v>0.07704611732918878</v>
      </c>
      <c r="J26" s="2">
        <v>-0.003433808179400824</v>
      </c>
      <c r="K26" s="2">
        <v>-0.0660888245759471</v>
      </c>
      <c r="L26" s="2">
        <v>0.04887154686379966</v>
      </c>
      <c r="M26" s="2">
        <v>0.11365569892974166</v>
      </c>
      <c r="N26" s="2">
        <v>0.025533369933058495</v>
      </c>
      <c r="O26" s="2">
        <v>-0.010765804340558634</v>
      </c>
      <c r="P26" s="2">
        <v>0.03150698026231363</v>
      </c>
      <c r="Q26" s="2">
        <v>-0.0535578212966378</v>
      </c>
      <c r="R26" s="2">
        <v>0.06732678442826744</v>
      </c>
      <c r="S26" s="2">
        <v>0.10029505597028968</v>
      </c>
      <c r="T26" s="2">
        <v>0.07810927005765106</v>
      </c>
      <c r="U26" s="2">
        <v>0.037130321019089425</v>
      </c>
      <c r="V26" s="2">
        <v>0.13601044762310788</v>
      </c>
      <c r="W26" s="2">
        <v>0.13950748292295911</v>
      </c>
      <c r="X26" s="2">
        <v>0.030910853630490516</v>
      </c>
      <c r="Y26" s="2">
        <v>-0.036930825873183026</v>
      </c>
      <c r="Z26" s="2">
        <v>0.05683001810377125</v>
      </c>
    </row>
    <row r="27">
      <c r="B27" s="2">
        <v>0.05575342403909879</v>
      </c>
      <c r="C27" s="2">
        <v>0.06546363493520853</v>
      </c>
      <c r="D27" s="2">
        <v>0.07005111412200013</v>
      </c>
      <c r="E27" s="2">
        <v>0.054434558735946846</v>
      </c>
      <c r="F27" s="2">
        <v>0.04575655396556564</v>
      </c>
      <c r="G27" s="2">
        <v>0.04696075559774821</v>
      </c>
      <c r="H27" s="2">
        <v>0.0669354628286544</v>
      </c>
      <c r="I27" s="2">
        <v>0.04237327641095661</v>
      </c>
      <c r="J27" s="2">
        <v>-0.04041187646407511</v>
      </c>
      <c r="K27" s="2">
        <v>0.06882776303015528</v>
      </c>
      <c r="L27" s="2">
        <v>0.009553580839633109</v>
      </c>
      <c r="M27" s="2">
        <v>0.025533369933058492</v>
      </c>
      <c r="N27" s="2">
        <v>0.06112463255001792</v>
      </c>
      <c r="O27" s="2">
        <v>0.057683999851223786</v>
      </c>
      <c r="P27" s="2">
        <v>0.04011774250208364</v>
      </c>
      <c r="Q27" s="2">
        <v>0.046979835131309225</v>
      </c>
      <c r="R27" s="2">
        <v>0.04766800362672881</v>
      </c>
      <c r="S27" s="2">
        <v>0.03939141493954207</v>
      </c>
      <c r="T27" s="2">
        <v>0.05842950018212808</v>
      </c>
      <c r="U27" s="2">
        <v>0.007011341135935869</v>
      </c>
      <c r="V27" s="2">
        <v>0.02266619544131375</v>
      </c>
      <c r="W27" s="2">
        <v>-0.042552653467177015</v>
      </c>
      <c r="X27" s="2">
        <v>0.040194200488530146</v>
      </c>
      <c r="Y27" s="2">
        <v>0.052943581382838716</v>
      </c>
      <c r="Z27" s="2">
        <v>0.05711058826157528</v>
      </c>
    </row>
    <row r="28">
      <c r="B28" s="2">
        <v>0.08744021682815989</v>
      </c>
      <c r="C28" s="2">
        <v>0.06088959297641472</v>
      </c>
      <c r="D28" s="2">
        <v>0.0845133907879202</v>
      </c>
      <c r="E28" s="2">
        <v>0.023232628042778217</v>
      </c>
      <c r="F28" s="2">
        <v>0.01682144179239624</v>
      </c>
      <c r="G28" s="2">
        <v>0.042161271022774366</v>
      </c>
      <c r="H28" s="2">
        <v>0.049330312469414786</v>
      </c>
      <c r="I28" s="2">
        <v>0.018537473211268862</v>
      </c>
      <c r="J28" s="2">
        <v>0.03241374821620879</v>
      </c>
      <c r="K28" s="2">
        <v>0.11649087598123462</v>
      </c>
      <c r="L28" s="2">
        <v>0.02177612711184488</v>
      </c>
      <c r="M28" s="2">
        <v>-0.010765804340558627</v>
      </c>
      <c r="N28" s="2">
        <v>0.0576839998512237</v>
      </c>
      <c r="O28" s="2">
        <v>0.07824331610231046</v>
      </c>
      <c r="P28" s="2">
        <v>0.04519960389699457</v>
      </c>
      <c r="Q28" s="2">
        <v>0.0996754504282295</v>
      </c>
      <c r="R28" s="2">
        <v>0.026664690880523506</v>
      </c>
      <c r="S28" s="2">
        <v>0.003182004633790314</v>
      </c>
      <c r="T28" s="2">
        <v>0.024666436332106315</v>
      </c>
      <c r="U28" s="2">
        <v>0.027823188129493512</v>
      </c>
      <c r="V28" s="2">
        <v>-0.025530677972749577</v>
      </c>
      <c r="W28" s="2">
        <v>-0.055165019981925606</v>
      </c>
      <c r="X28" s="2">
        <v>0.045593333860519614</v>
      </c>
      <c r="Y28" s="2">
        <v>0.09210922297347071</v>
      </c>
      <c r="Z28" s="2">
        <v>0.03701317676615642</v>
      </c>
    </row>
    <row r="29">
      <c r="B29" s="2">
        <v>0.047542032468376294</v>
      </c>
      <c r="C29" s="2">
        <v>0.040049065556637856</v>
      </c>
      <c r="D29" s="2">
        <v>0.044380021034611125</v>
      </c>
      <c r="E29" s="2">
        <v>0.03380176576337253</v>
      </c>
      <c r="F29" s="2">
        <v>0.033939119654263994</v>
      </c>
      <c r="G29" s="2">
        <v>0.03924103446892745</v>
      </c>
      <c r="H29" s="2">
        <v>0.037273541437458826</v>
      </c>
      <c r="I29" s="2">
        <v>0.034910078990954135</v>
      </c>
      <c r="J29" s="2">
        <v>0.05255027530035691</v>
      </c>
      <c r="K29" s="2">
        <v>0.05155517757720923</v>
      </c>
      <c r="L29" s="2">
        <v>0.04141105269087946</v>
      </c>
      <c r="M29" s="2">
        <v>0.03150698026231363</v>
      </c>
      <c r="N29" s="2">
        <v>0.040117742502083574</v>
      </c>
      <c r="O29" s="2">
        <v>0.045199603896994525</v>
      </c>
      <c r="P29" s="2">
        <v>0.04111077055100822</v>
      </c>
      <c r="Q29" s="2">
        <v>0.051754197121838805</v>
      </c>
      <c r="R29" s="2">
        <v>0.035743684436752854</v>
      </c>
      <c r="S29" s="2">
        <v>0.032094957930271506</v>
      </c>
      <c r="T29" s="2">
        <v>0.033408267157078786</v>
      </c>
      <c r="U29" s="2">
        <v>0.043176020531864714</v>
      </c>
      <c r="V29" s="2">
        <v>0.028800133088580343</v>
      </c>
      <c r="W29" s="2">
        <v>0.03386900673718743</v>
      </c>
      <c r="X29" s="2">
        <v>0.04118295314230774</v>
      </c>
      <c r="Y29" s="2">
        <v>0.049054361239813105</v>
      </c>
      <c r="Z29" s="2">
        <v>0.03632815645885695</v>
      </c>
    </row>
    <row r="30">
      <c r="B30" s="2">
        <v>0.12387131441140528</v>
      </c>
      <c r="C30" s="2">
        <v>0.047433507677752784</v>
      </c>
      <c r="D30" s="2">
        <v>0.09438500582940926</v>
      </c>
      <c r="E30" s="2">
        <v>-0.021491099673190073</v>
      </c>
      <c r="F30" s="2">
        <v>-0.022398444766077608</v>
      </c>
      <c r="G30" s="2">
        <v>0.03388094295406361</v>
      </c>
      <c r="H30" s="2">
        <v>0.01854249387941123</v>
      </c>
      <c r="I30" s="2">
        <v>-0.013070555197592912</v>
      </c>
      <c r="J30" s="2">
        <v>0.15060678187992674</v>
      </c>
      <c r="K30" s="2">
        <v>0.1697738452329636</v>
      </c>
      <c r="L30" s="2">
        <v>0.046622176873746674</v>
      </c>
      <c r="M30" s="2">
        <v>-0.05355782129663794</v>
      </c>
      <c r="N30" s="2">
        <v>0.046979835131308996</v>
      </c>
      <c r="O30" s="2">
        <v>0.09967545042822928</v>
      </c>
      <c r="P30" s="2">
        <v>0.05175419712183868</v>
      </c>
      <c r="Q30" s="2">
        <v>0.1659404325623563</v>
      </c>
      <c r="R30" s="2">
        <v>-0.002835320536220723</v>
      </c>
      <c r="S30" s="2">
        <v>-0.04358902899616965</v>
      </c>
      <c r="T30" s="2">
        <v>-0.02455878948812054</v>
      </c>
      <c r="U30" s="2">
        <v>0.06455784110336835</v>
      </c>
      <c r="V30" s="2">
        <v>-0.0829025076414232</v>
      </c>
      <c r="W30" s="2">
        <v>-0.047122395078838475</v>
      </c>
      <c r="X30" s="2">
        <v>0.052536722091032884</v>
      </c>
      <c r="Y30" s="2">
        <v>0.13906814124884698</v>
      </c>
      <c r="Z30" s="2">
        <v>0.005897274248609571</v>
      </c>
    </row>
    <row r="31">
      <c r="B31" s="2">
        <v>0.016850898281582642</v>
      </c>
      <c r="C31" s="2">
        <v>0.04960262935800002</v>
      </c>
      <c r="D31" s="2">
        <v>0.03459469246720044</v>
      </c>
      <c r="E31" s="2">
        <v>0.06955457825914486</v>
      </c>
      <c r="F31" s="2">
        <v>0.0656853267966025</v>
      </c>
      <c r="G31" s="2">
        <v>0.04561611065561513</v>
      </c>
      <c r="H31" s="2">
        <v>0.06091721564602095</v>
      </c>
      <c r="I31" s="2">
        <v>0.06062404754641469</v>
      </c>
      <c r="J31" s="2">
        <v>-0.03952677690953778</v>
      </c>
      <c r="K31" s="2">
        <v>0.006337543557108763</v>
      </c>
      <c r="L31" s="2">
        <v>0.022826635021637898</v>
      </c>
      <c r="M31" s="2">
        <v>0.06732678442826748</v>
      </c>
      <c r="N31" s="2">
        <v>0.047668003626728815</v>
      </c>
      <c r="O31" s="2">
        <v>0.026664690880523582</v>
      </c>
      <c r="P31" s="2">
        <v>0.03574368443675292</v>
      </c>
      <c r="Q31" s="2">
        <v>-0.0028353205362205147</v>
      </c>
      <c r="R31" s="2">
        <v>0.059432019758769314</v>
      </c>
      <c r="S31" s="2">
        <v>0.07037920652543442</v>
      </c>
      <c r="T31" s="2">
        <v>0.07261479925722603</v>
      </c>
      <c r="U31" s="2">
        <v>0.015013900674803533</v>
      </c>
      <c r="V31" s="2">
        <v>0.07670674498501719</v>
      </c>
      <c r="W31" s="2">
        <v>0.03199545780144511</v>
      </c>
      <c r="X31" s="2">
        <v>0.035493552155239576</v>
      </c>
      <c r="Y31" s="2">
        <v>0.009913626920044931</v>
      </c>
      <c r="Z31" s="2">
        <v>0.06079994840617845</v>
      </c>
    </row>
    <row r="32">
      <c r="B32" s="2">
        <v>-0.013512072235100543</v>
      </c>
      <c r="C32" s="2">
        <v>0.03992738601006067</v>
      </c>
      <c r="D32" s="2">
        <v>0.009150041632208426</v>
      </c>
      <c r="E32" s="2">
        <v>0.08427504215724331</v>
      </c>
      <c r="F32" s="2">
        <v>0.08320310001620623</v>
      </c>
      <c r="G32" s="2">
        <v>0.04547783782244956</v>
      </c>
      <c r="H32" s="2">
        <v>0.05969919731673687</v>
      </c>
      <c r="I32" s="2">
        <v>0.07625518220030178</v>
      </c>
      <c r="J32" s="2">
        <v>-0.05020480448949329</v>
      </c>
      <c r="K32" s="2">
        <v>-0.04193508512283851</v>
      </c>
      <c r="L32" s="2">
        <v>0.029625549785718984</v>
      </c>
      <c r="M32" s="2">
        <v>0.10029505597028973</v>
      </c>
      <c r="N32" s="2">
        <v>0.039391414939542124</v>
      </c>
      <c r="O32" s="2">
        <v>0.003182004633790401</v>
      </c>
      <c r="P32" s="2">
        <v>0.03209495793027158</v>
      </c>
      <c r="Q32" s="2">
        <v>-0.04358902899616944</v>
      </c>
      <c r="R32" s="2">
        <v>0.07037920652543445</v>
      </c>
      <c r="S32" s="2">
        <v>0.09626045604590575</v>
      </c>
      <c r="T32" s="2">
        <v>0.08711931405610074</v>
      </c>
      <c r="U32" s="2">
        <v>0.017035118833874985</v>
      </c>
      <c r="V32" s="2">
        <v>0.11953089620644738</v>
      </c>
      <c r="W32" s="2">
        <v>0.08274279339845281</v>
      </c>
      <c r="X32" s="2">
        <v>0.0315820021906407</v>
      </c>
      <c r="Y32" s="2">
        <v>-0.024307158098236484</v>
      </c>
      <c r="Z32" s="2">
        <v>0.06632159127016284</v>
      </c>
    </row>
    <row r="33">
      <c r="B33" s="2">
        <v>0.00879145401048552</v>
      </c>
      <c r="C33" s="2">
        <v>0.06277491431946461</v>
      </c>
      <c r="D33" s="2">
        <v>0.04081383206368463</v>
      </c>
      <c r="E33" s="2">
        <v>0.09045607847180728</v>
      </c>
      <c r="F33" s="2">
        <v>0.08176525019713439</v>
      </c>
      <c r="G33" s="2">
        <v>0.050883528334063795</v>
      </c>
      <c r="H33" s="2">
        <v>0.08084600486666355</v>
      </c>
      <c r="I33" s="2">
        <v>0.07284461058984378</v>
      </c>
      <c r="J33" s="2">
        <v>-0.1085389279340786</v>
      </c>
      <c r="K33" s="2">
        <v>-0.003563754876630725</v>
      </c>
      <c r="L33" s="2">
        <v>0.003905413289714603</v>
      </c>
      <c r="M33" s="2">
        <v>0.0781092700576511</v>
      </c>
      <c r="N33" s="2">
        <v>0.058429500182128155</v>
      </c>
      <c r="O33" s="2">
        <v>0.024666436332106457</v>
      </c>
      <c r="P33" s="2">
        <v>0.03340826715707891</v>
      </c>
      <c r="Q33" s="2">
        <v>-0.02455878948812028</v>
      </c>
      <c r="R33" s="2">
        <v>0.07261479925722607</v>
      </c>
      <c r="S33" s="2">
        <v>0.08711931405610075</v>
      </c>
      <c r="T33" s="2">
        <v>0.09644857377832723</v>
      </c>
      <c r="U33" s="2">
        <v>-0.00904142473113567</v>
      </c>
      <c r="V33" s="2">
        <v>0.09183494646751357</v>
      </c>
      <c r="W33" s="2">
        <v>0.0021773282023320618</v>
      </c>
      <c r="X33" s="2">
        <v>0.03304224911948258</v>
      </c>
      <c r="Y33" s="2">
        <v>-0.0028743208787775764</v>
      </c>
      <c r="Z33" s="2">
        <v>0.07764544715593565</v>
      </c>
    </row>
    <row r="34">
      <c r="B34" s="2">
        <v>0.03796021437054403</v>
      </c>
      <c r="C34" s="2">
        <v>-4.5589266773414516E-5</v>
      </c>
      <c r="D34" s="2">
        <v>0.005821259949115115</v>
      </c>
      <c r="E34" s="2">
        <v>-0.001544480637235085</v>
      </c>
      <c r="F34" s="2">
        <v>0.012569380168183153</v>
      </c>
      <c r="G34" s="2">
        <v>0.026715420040090962</v>
      </c>
      <c r="H34" s="2">
        <v>-0.010769300429412862</v>
      </c>
      <c r="I34" s="2">
        <v>0.020848570824202384</v>
      </c>
      <c r="J34" s="2">
        <v>0.20491420259543233</v>
      </c>
      <c r="K34" s="2">
        <v>0.029468750730352267</v>
      </c>
      <c r="L34" s="2">
        <v>0.09233008130016648</v>
      </c>
      <c r="M34" s="2">
        <v>0.037130321019089446</v>
      </c>
      <c r="N34" s="2">
        <v>0.007011341135935687</v>
      </c>
      <c r="O34" s="2">
        <v>0.027823188129493318</v>
      </c>
      <c r="P34" s="2">
        <v>0.04317602053186461</v>
      </c>
      <c r="Q34" s="2">
        <v>0.06455784110336837</v>
      </c>
      <c r="R34" s="2">
        <v>0.015013900674803363</v>
      </c>
      <c r="S34" s="2">
        <v>0.017035118833874846</v>
      </c>
      <c r="T34" s="2">
        <v>-0.009041424731135866</v>
      </c>
      <c r="U34" s="2">
        <v>0.10168486097909861</v>
      </c>
      <c r="V34" s="2">
        <v>0.03346354025915904</v>
      </c>
      <c r="W34" s="2">
        <v>0.1517523718170694</v>
      </c>
      <c r="X34" s="2">
        <v>0.043273801352129354</v>
      </c>
      <c r="Y34" s="2">
        <v>0.04697276117854929</v>
      </c>
      <c r="Z34" s="2">
        <v>0.0018778480720332419</v>
      </c>
    </row>
    <row r="35">
      <c r="B35" s="2">
        <v>-0.04748290923601125</v>
      </c>
      <c r="C35" s="2">
        <v>0.020034618894120167</v>
      </c>
      <c r="D35" s="2">
        <v>-0.026791681697223402</v>
      </c>
      <c r="E35" s="2">
        <v>0.09095455047035643</v>
      </c>
      <c r="F35" s="2">
        <v>0.09621770356474368</v>
      </c>
      <c r="G35" s="2">
        <v>0.042267500230730524</v>
      </c>
      <c r="H35" s="2">
        <v>0.04666948021651626</v>
      </c>
      <c r="I35" s="2">
        <v>0.08909380082207405</v>
      </c>
      <c r="J35" s="2">
        <v>-0.024027469952038194</v>
      </c>
      <c r="K35" s="2">
        <v>-0.09762126706376939</v>
      </c>
      <c r="L35" s="2">
        <v>0.04917226477690835</v>
      </c>
      <c r="M35" s="2">
        <v>0.1360104476231079</v>
      </c>
      <c r="N35" s="2">
        <v>0.022666195441313777</v>
      </c>
      <c r="O35" s="2">
        <v>-0.025530677972749535</v>
      </c>
      <c r="P35" s="2">
        <v>0.02880013308858034</v>
      </c>
      <c r="Q35" s="2">
        <v>-0.08290250764142311</v>
      </c>
      <c r="R35" s="2">
        <v>0.0767067449850172</v>
      </c>
      <c r="S35" s="2">
        <v>0.11953089620644733</v>
      </c>
      <c r="T35" s="2">
        <v>0.09183494646751358</v>
      </c>
      <c r="U35" s="2">
        <v>0.03346354025915908</v>
      </c>
      <c r="V35" s="2">
        <v>0.16527688549269762</v>
      </c>
      <c r="W35" s="2">
        <v>0.1644580013723973</v>
      </c>
      <c r="X35" s="2">
        <v>0.02801969474539127</v>
      </c>
      <c r="Y35" s="2">
        <v>-0.06046009955259881</v>
      </c>
      <c r="Z35" s="2">
        <v>0.06363920845873938</v>
      </c>
    </row>
    <row r="36">
      <c r="B36" s="2">
        <v>-0.05964149855300779</v>
      </c>
      <c r="C36" s="2">
        <v>-0.05903461039362305</v>
      </c>
      <c r="D36" s="2">
        <v>-0.09895543991272424</v>
      </c>
      <c r="E36" s="2">
        <v>0.015665222914845317</v>
      </c>
      <c r="F36" s="2">
        <v>0.04862913676773714</v>
      </c>
      <c r="G36" s="2">
        <v>0.01687342469193593</v>
      </c>
      <c r="H36" s="2">
        <v>-0.05056604887063078</v>
      </c>
      <c r="I36" s="2">
        <v>0.05679425421103698</v>
      </c>
      <c r="J36" s="2">
        <v>0.2878395207192936</v>
      </c>
      <c r="K36" s="2">
        <v>-0.1308628740283716</v>
      </c>
      <c r="L36" s="2">
        <v>0.15090607311893808</v>
      </c>
      <c r="M36" s="2">
        <v>0.13950748292295917</v>
      </c>
      <c r="N36" s="2">
        <v>-0.042552653467177154</v>
      </c>
      <c r="O36" s="2">
        <v>-0.05516501998192583</v>
      </c>
      <c r="P36" s="2">
        <v>0.03386900673718732</v>
      </c>
      <c r="Q36" s="2">
        <v>-0.047122395078838475</v>
      </c>
      <c r="R36" s="2">
        <v>0.031995457801444985</v>
      </c>
      <c r="S36" s="2">
        <v>0.08274279339845272</v>
      </c>
      <c r="T36" s="2">
        <v>0.002177328202331935</v>
      </c>
      <c r="U36" s="2">
        <v>0.1517523718170694</v>
      </c>
      <c r="V36" s="2">
        <v>0.16445800137239736</v>
      </c>
      <c r="W36" s="2">
        <v>0.3915752184696893</v>
      </c>
      <c r="X36" s="2">
        <v>0.03320365957853558</v>
      </c>
      <c r="Y36" s="2">
        <v>-0.05646648479959554</v>
      </c>
      <c r="Z36" s="2">
        <v>-0.007621927637963669</v>
      </c>
    </row>
    <row r="37">
      <c r="B37" s="2">
        <v>0.048080882228273836</v>
      </c>
      <c r="C37" s="2">
        <v>0.040135225584259346</v>
      </c>
      <c r="D37" s="2">
        <v>0.04476107980041816</v>
      </c>
      <c r="E37" s="2">
        <v>0.03344816308996515</v>
      </c>
      <c r="F37" s="2">
        <v>0.033566112898506695</v>
      </c>
      <c r="G37" s="2">
        <v>0.039214661647302716</v>
      </c>
      <c r="H37" s="2">
        <v>0.03718509179488931</v>
      </c>
      <c r="I37" s="2">
        <v>0.03458880743114387</v>
      </c>
      <c r="J37" s="2">
        <v>0.053099439614293906</v>
      </c>
      <c r="K37" s="2">
        <v>0.05239604271021783</v>
      </c>
      <c r="L37" s="2">
        <v>0.0414030335465299</v>
      </c>
      <c r="M37" s="2">
        <v>0.030910853630490537</v>
      </c>
      <c r="N37" s="2">
        <v>0.040194200488530105</v>
      </c>
      <c r="O37" s="2">
        <v>0.045593333860519614</v>
      </c>
      <c r="P37" s="2">
        <v>0.04118295314230778</v>
      </c>
      <c r="Q37" s="2">
        <v>0.05253672209103309</v>
      </c>
      <c r="R37" s="2">
        <v>0.03549355215523953</v>
      </c>
      <c r="S37" s="2">
        <v>0.031582002190640626</v>
      </c>
      <c r="T37" s="2">
        <v>0.03304224911948245</v>
      </c>
      <c r="U37" s="2">
        <v>0.04327380135212952</v>
      </c>
      <c r="V37" s="2">
        <v>0.028019694745391288</v>
      </c>
      <c r="W37" s="2">
        <v>0.033203659578535744</v>
      </c>
      <c r="X37" s="2">
        <v>0.04126005071257705</v>
      </c>
      <c r="Y37" s="2">
        <v>0.04968180853793086</v>
      </c>
      <c r="Z37" s="2">
        <v>0.036146578049391136</v>
      </c>
    </row>
    <row r="38">
      <c r="B38" s="2">
        <v>0.10996656369896288</v>
      </c>
      <c r="C38" s="2">
        <v>0.05485083054805563</v>
      </c>
      <c r="D38" s="2">
        <v>0.0924976684351209</v>
      </c>
      <c r="E38" s="2">
        <v>-0.0019580572024649606</v>
      </c>
      <c r="F38" s="2">
        <v>-0.005772555532899085</v>
      </c>
      <c r="G38" s="2">
        <v>0.03781012441542107</v>
      </c>
      <c r="H38" s="2">
        <v>0.03322880603385691</v>
      </c>
      <c r="I38" s="2">
        <v>1.6328652835578827E-4</v>
      </c>
      <c r="J38" s="2">
        <v>0.09590357955956372</v>
      </c>
      <c r="K38" s="2">
        <v>0.14985928167116788</v>
      </c>
      <c r="L38" s="2">
        <v>0.03413499883799925</v>
      </c>
      <c r="M38" s="2">
        <v>-0.03693082587318308</v>
      </c>
      <c r="N38" s="2">
        <v>0.052943581382838556</v>
      </c>
      <c r="O38" s="2">
        <v>0.0921092229734706</v>
      </c>
      <c r="P38" s="2">
        <v>0.049054361239813056</v>
      </c>
      <c r="Q38" s="2">
        <v>0.1390681412488471</v>
      </c>
      <c r="R38" s="2">
        <v>0.009913626920044785</v>
      </c>
      <c r="S38" s="2">
        <v>-0.024307158098236636</v>
      </c>
      <c r="T38" s="2">
        <v>-0.0028743208787777863</v>
      </c>
      <c r="U38" s="2">
        <v>0.0469727611785494</v>
      </c>
      <c r="V38" s="2">
        <v>-0.060460099552598845</v>
      </c>
      <c r="W38" s="2">
        <v>-0.05646648479959551</v>
      </c>
      <c r="X38" s="2">
        <v>0.049681808537930756</v>
      </c>
      <c r="Y38" s="2">
        <v>0.12060826049610088</v>
      </c>
      <c r="Z38" s="2">
        <v>0.02000259823165646</v>
      </c>
    </row>
    <row r="39">
      <c r="B39" s="2">
        <v>0.027463811644478135</v>
      </c>
      <c r="C39" s="2">
        <v>0.06094023348508051</v>
      </c>
      <c r="D39" s="2">
        <v>0.05004552891713152</v>
      </c>
      <c r="E39" s="2">
        <v>0.07299869908983424</v>
      </c>
      <c r="F39" s="2">
        <v>0.06533940864282387</v>
      </c>
      <c r="G39" s="2">
        <v>0.048345328733047</v>
      </c>
      <c r="H39" s="2">
        <v>0.07157906906355381</v>
      </c>
      <c r="I39" s="2">
        <v>0.05924003330099596</v>
      </c>
      <c r="J39" s="2">
        <v>-0.06924300294576743</v>
      </c>
      <c r="K39" s="2">
        <v>0.024682343547204076</v>
      </c>
      <c r="L39" s="2">
        <v>0.009974585917985272</v>
      </c>
      <c r="M39" s="2">
        <v>0.05683001810377125</v>
      </c>
      <c r="N39" s="2">
        <v>0.05711058826157531</v>
      </c>
      <c r="O39" s="2">
        <v>0.03701317676615652</v>
      </c>
      <c r="P39" s="2">
        <v>0.03632815645885703</v>
      </c>
      <c r="Q39" s="2">
        <v>0.0058972742486098</v>
      </c>
      <c r="R39" s="2">
        <v>0.060799948406178465</v>
      </c>
      <c r="S39" s="2">
        <v>0.0663215912701628</v>
      </c>
      <c r="T39" s="2">
        <v>0.0776454471559356</v>
      </c>
      <c r="U39" s="2">
        <v>0.001877848072033398</v>
      </c>
      <c r="V39" s="2">
        <v>0.06363920845873935</v>
      </c>
      <c r="W39" s="2">
        <v>-0.0076219276379635645</v>
      </c>
      <c r="X39" s="2">
        <v>0.0361465780493912</v>
      </c>
      <c r="Y39" s="2">
        <v>0.020002598231656628</v>
      </c>
      <c r="Z39" s="2">
        <v>0.06664345475853067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5.38"/>
    <col customWidth="1" min="5" max="5" width="17.0"/>
    <col customWidth="1" min="7" max="7" width="22.5"/>
    <col customWidth="1" min="8" max="8" width="21.88"/>
    <col customWidth="1" min="9" max="9" width="26.63"/>
    <col customWidth="1" min="10" max="10" width="18.13"/>
  </cols>
  <sheetData>
    <row r="1">
      <c r="A1" s="6" t="s">
        <v>2</v>
      </c>
      <c r="B1" s="6" t="s">
        <v>3</v>
      </c>
      <c r="C1" s="6" t="s">
        <v>1</v>
      </c>
      <c r="D1" s="6" t="s">
        <v>17</v>
      </c>
      <c r="E1" s="6" t="s">
        <v>18</v>
      </c>
      <c r="F1" s="4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8">
        <v>7.0</v>
      </c>
      <c r="B2" s="8">
        <v>560.0</v>
      </c>
      <c r="C2" s="8">
        <v>16.68</v>
      </c>
      <c r="D2" s="11">
        <f t="shared" ref="D2:D26" si="1">2.341231145+(1.615907211*A2)+(0.01438482626*B2)</f>
        <v>21.70808433</v>
      </c>
      <c r="E2" s="2">
        <f t="shared" ref="E2:E26" si="2">C2-D2</f>
        <v>-5.028084328</v>
      </c>
      <c r="F2" s="8">
        <v>0.1018017764</v>
      </c>
      <c r="G2" s="2">
        <f t="shared" ref="G2:G26" si="3">E2/SQRT($B$29)</f>
        <v>-1.542606316</v>
      </c>
      <c r="H2" s="2">
        <f t="shared" ref="H2:H26" si="4">E2/SQRT(($B$29*(1-F2)))</f>
        <v>-1.627679933</v>
      </c>
      <c r="I2" s="2">
        <f t="shared" ref="I2:I26" si="5">E2/(1-F2)</f>
        <v>-5.597967348</v>
      </c>
      <c r="J2" s="2">
        <f t="shared" ref="J2:J26" si="6">I2*I2</f>
        <v>31.33723843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>
        <v>3.0</v>
      </c>
      <c r="B3" s="8">
        <v>220.0</v>
      </c>
      <c r="C3" s="8">
        <v>11.5</v>
      </c>
      <c r="D3" s="11">
        <f t="shared" si="1"/>
        <v>10.35361456</v>
      </c>
      <c r="E3" s="2">
        <f t="shared" si="2"/>
        <v>1.146385445</v>
      </c>
      <c r="F3" s="8">
        <v>0.07070163686</v>
      </c>
      <c r="G3" s="2">
        <f t="shared" si="3"/>
        <v>0.3517087846</v>
      </c>
      <c r="H3" s="2">
        <f t="shared" si="4"/>
        <v>0.3648426737</v>
      </c>
      <c r="I3" s="2">
        <f t="shared" si="5"/>
        <v>1.233603211</v>
      </c>
      <c r="J3" s="2">
        <f t="shared" si="6"/>
        <v>1.521776882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>
        <v>3.0</v>
      </c>
      <c r="B4" s="8">
        <v>340.0</v>
      </c>
      <c r="C4" s="8">
        <v>12.03</v>
      </c>
      <c r="D4" s="11">
        <f t="shared" si="1"/>
        <v>12.07979371</v>
      </c>
      <c r="E4" s="2">
        <f t="shared" si="2"/>
        <v>-0.0497937064</v>
      </c>
      <c r="F4" s="8">
        <v>0.09873476447</v>
      </c>
      <c r="G4" s="2">
        <f t="shared" si="3"/>
        <v>-0.01527661053</v>
      </c>
      <c r="H4" s="2">
        <f t="shared" si="4"/>
        <v>-0.01609165441</v>
      </c>
      <c r="I4" s="2">
        <f t="shared" si="5"/>
        <v>-0.05524867091</v>
      </c>
      <c r="J4" s="2">
        <f t="shared" si="6"/>
        <v>0.003052415637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>
        <v>4.0</v>
      </c>
      <c r="B5" s="8">
        <v>80.0</v>
      </c>
      <c r="C5" s="8">
        <v>14.88</v>
      </c>
      <c r="D5" s="11">
        <f t="shared" si="1"/>
        <v>9.95564609</v>
      </c>
      <c r="E5" s="2">
        <f t="shared" si="2"/>
        <v>4.92435391</v>
      </c>
      <c r="F5" s="8">
        <v>0.08537479266</v>
      </c>
      <c r="G5" s="2">
        <f t="shared" si="3"/>
        <v>1.510782029</v>
      </c>
      <c r="H5" s="2">
        <f t="shared" si="4"/>
        <v>1.579720402</v>
      </c>
      <c r="I5" s="2">
        <f t="shared" si="5"/>
        <v>5.384012895</v>
      </c>
      <c r="J5" s="2">
        <f t="shared" si="6"/>
        <v>28.98759485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>
        <v>6.0</v>
      </c>
      <c r="B6" s="8">
        <v>150.0</v>
      </c>
      <c r="C6" s="8">
        <v>13.75</v>
      </c>
      <c r="D6" s="11">
        <f t="shared" si="1"/>
        <v>14.19439835</v>
      </c>
      <c r="E6" s="2">
        <f t="shared" si="2"/>
        <v>-0.44439835</v>
      </c>
      <c r="F6" s="8">
        <v>0.07501049569</v>
      </c>
      <c r="G6" s="2">
        <f t="shared" si="3"/>
        <v>-0.1363405339</v>
      </c>
      <c r="H6" s="2">
        <f t="shared" si="4"/>
        <v>-0.1417609411</v>
      </c>
      <c r="I6" s="2">
        <f t="shared" si="5"/>
        <v>-0.4804361</v>
      </c>
      <c r="J6" s="2">
        <f t="shared" si="6"/>
        <v>0.2308188462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>
        <v>7.0</v>
      </c>
      <c r="B7" s="8">
        <v>330.0</v>
      </c>
      <c r="C7" s="8">
        <v>18.11</v>
      </c>
      <c r="D7" s="11">
        <f t="shared" si="1"/>
        <v>18.39957429</v>
      </c>
      <c r="E7" s="2">
        <f t="shared" si="2"/>
        <v>-0.2895742878</v>
      </c>
      <c r="F7" s="8">
        <v>0.04286692848</v>
      </c>
      <c r="G7" s="2">
        <f t="shared" si="3"/>
        <v>-0.08884081814</v>
      </c>
      <c r="H7" s="2">
        <f t="shared" si="4"/>
        <v>-0.09080847619</v>
      </c>
      <c r="I7" s="2">
        <f t="shared" si="5"/>
        <v>-0.3025433938</v>
      </c>
      <c r="J7" s="2">
        <f t="shared" si="6"/>
        <v>0.09153250515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>
        <v>2.0</v>
      </c>
      <c r="B8" s="8">
        <v>110.0</v>
      </c>
      <c r="C8" s="8">
        <v>8.0</v>
      </c>
      <c r="D8" s="11">
        <f t="shared" si="1"/>
        <v>7.155376456</v>
      </c>
      <c r="E8" s="2">
        <f t="shared" si="2"/>
        <v>0.8446235444</v>
      </c>
      <c r="F8" s="8">
        <v>0.08179867427</v>
      </c>
      <c r="G8" s="2">
        <f t="shared" si="3"/>
        <v>0.2591288311</v>
      </c>
      <c r="H8" s="2">
        <f t="shared" si="4"/>
        <v>0.2704249625</v>
      </c>
      <c r="I8" s="2">
        <f t="shared" si="5"/>
        <v>0.9198674852</v>
      </c>
      <c r="J8" s="2">
        <f t="shared" si="6"/>
        <v>0.8461561903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>
        <v>7.0</v>
      </c>
      <c r="B9" s="8">
        <v>210.0</v>
      </c>
      <c r="C9" s="8">
        <v>17.83</v>
      </c>
      <c r="D9" s="11">
        <f t="shared" si="1"/>
        <v>16.67339514</v>
      </c>
      <c r="E9" s="2">
        <f t="shared" si="2"/>
        <v>1.156604863</v>
      </c>
      <c r="F9" s="8">
        <v>0.06372559137</v>
      </c>
      <c r="G9" s="2">
        <f t="shared" si="3"/>
        <v>0.354844082</v>
      </c>
      <c r="H9" s="2">
        <f t="shared" si="4"/>
        <v>0.3667211773</v>
      </c>
      <c r="I9" s="2">
        <f t="shared" si="5"/>
        <v>1.235326794</v>
      </c>
      <c r="J9" s="2">
        <f t="shared" si="6"/>
        <v>1.526032288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>
        <v>30.0</v>
      </c>
      <c r="B10" s="8">
        <v>1460.0</v>
      </c>
      <c r="C10" s="8">
        <v>79.24</v>
      </c>
      <c r="D10" s="11">
        <f t="shared" si="1"/>
        <v>71.82029381</v>
      </c>
      <c r="E10" s="2">
        <f t="shared" si="2"/>
        <v>7.419706185</v>
      </c>
      <c r="F10" s="8">
        <v>0.4982921591</v>
      </c>
      <c r="G10" s="2">
        <f t="shared" si="3"/>
        <v>2.276351167</v>
      </c>
      <c r="H10" s="2">
        <f t="shared" si="4"/>
        <v>3.213762776</v>
      </c>
      <c r="I10" s="2">
        <f t="shared" si="5"/>
        <v>14.7888982</v>
      </c>
      <c r="J10" s="2">
        <f t="shared" si="6"/>
        <v>218.71151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>
        <v>5.0</v>
      </c>
      <c r="B11" s="8">
        <v>605.0</v>
      </c>
      <c r="C11" s="8">
        <v>21.5</v>
      </c>
      <c r="D11" s="11">
        <f t="shared" si="1"/>
        <v>19.12358709</v>
      </c>
      <c r="E11" s="2">
        <f t="shared" si="2"/>
        <v>2.376412913</v>
      </c>
      <c r="F11" s="8">
        <v>0.1962959471</v>
      </c>
      <c r="G11" s="2">
        <f t="shared" si="3"/>
        <v>0.7290787763</v>
      </c>
      <c r="H11" s="2">
        <f t="shared" si="4"/>
        <v>0.813254316</v>
      </c>
      <c r="I11" s="2">
        <f t="shared" si="5"/>
        <v>2.956825842</v>
      </c>
      <c r="J11" s="2">
        <f t="shared" si="6"/>
        <v>8.742819058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16.0</v>
      </c>
      <c r="B12" s="8">
        <v>688.0</v>
      </c>
      <c r="C12" s="8">
        <v>40.33</v>
      </c>
      <c r="D12" s="11">
        <f t="shared" si="1"/>
        <v>38.09250699</v>
      </c>
      <c r="E12" s="2">
        <f t="shared" si="2"/>
        <v>2.237493012</v>
      </c>
      <c r="F12" s="8">
        <v>0.08613260236</v>
      </c>
      <c r="G12" s="2">
        <f t="shared" si="3"/>
        <v>0.6864584259</v>
      </c>
      <c r="H12" s="2">
        <f t="shared" si="4"/>
        <v>0.7180796977</v>
      </c>
      <c r="I12" s="2">
        <f t="shared" si="5"/>
        <v>2.448378198</v>
      </c>
      <c r="J12" s="2">
        <f t="shared" si="6"/>
        <v>5.9945558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10.0</v>
      </c>
      <c r="B13" s="8">
        <v>215.0</v>
      </c>
      <c r="C13" s="8">
        <v>21.0</v>
      </c>
      <c r="D13" s="11">
        <f t="shared" si="1"/>
        <v>21.5930409</v>
      </c>
      <c r="E13" s="2">
        <f t="shared" si="2"/>
        <v>-0.5930409009</v>
      </c>
      <c r="F13" s="8">
        <v>0.1136556989</v>
      </c>
      <c r="G13" s="2">
        <f t="shared" si="3"/>
        <v>-0.1819437742</v>
      </c>
      <c r="H13" s="2">
        <f t="shared" si="4"/>
        <v>-0.1932573282</v>
      </c>
      <c r="I13" s="2">
        <f t="shared" si="5"/>
        <v>-0.6690863812</v>
      </c>
      <c r="J13" s="2">
        <f t="shared" si="6"/>
        <v>0.4476765855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>
        <v>4.0</v>
      </c>
      <c r="B14" s="8">
        <v>255.0</v>
      </c>
      <c r="C14" s="8">
        <v>13.5</v>
      </c>
      <c r="D14" s="11">
        <f t="shared" si="1"/>
        <v>12.47299069</v>
      </c>
      <c r="E14" s="2">
        <f t="shared" si="2"/>
        <v>1.027009315</v>
      </c>
      <c r="F14" s="8">
        <v>0.06112463255</v>
      </c>
      <c r="G14" s="2">
        <f t="shared" si="3"/>
        <v>0.3150844243</v>
      </c>
      <c r="H14" s="2">
        <f t="shared" si="4"/>
        <v>0.3251793529</v>
      </c>
      <c r="I14" s="2">
        <f t="shared" si="5"/>
        <v>1.093871828</v>
      </c>
      <c r="J14" s="2">
        <f t="shared" si="6"/>
        <v>1.196555577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>
        <v>6.0</v>
      </c>
      <c r="B15" s="8">
        <v>462.0</v>
      </c>
      <c r="C15" s="8">
        <v>19.75</v>
      </c>
      <c r="D15" s="11">
        <f t="shared" si="1"/>
        <v>18.68246414</v>
      </c>
      <c r="E15" s="2">
        <f t="shared" si="2"/>
        <v>1.067535857</v>
      </c>
      <c r="F15" s="8">
        <v>0.0782433161</v>
      </c>
      <c r="G15" s="2">
        <f t="shared" si="3"/>
        <v>0.3275178872</v>
      </c>
      <c r="H15" s="2">
        <f t="shared" si="4"/>
        <v>0.3411354683</v>
      </c>
      <c r="I15" s="2">
        <f t="shared" si="5"/>
        <v>1.158153638</v>
      </c>
      <c r="J15" s="2">
        <f t="shared" si="6"/>
        <v>1.341319849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>
        <v>9.0</v>
      </c>
      <c r="B16" s="8">
        <v>448.0</v>
      </c>
      <c r="C16" s="8">
        <v>24.0</v>
      </c>
      <c r="D16" s="11">
        <f t="shared" si="1"/>
        <v>23.32879821</v>
      </c>
      <c r="E16" s="2">
        <f t="shared" si="2"/>
        <v>0.6712017915</v>
      </c>
      <c r="F16" s="8">
        <v>0.04111077055</v>
      </c>
      <c r="G16" s="2">
        <f t="shared" si="3"/>
        <v>0.2059233807</v>
      </c>
      <c r="H16" s="2">
        <f t="shared" si="4"/>
        <v>0.2102913646</v>
      </c>
      <c r="I16" s="2">
        <f t="shared" si="5"/>
        <v>0.6999784448</v>
      </c>
      <c r="J16" s="2">
        <f t="shared" si="6"/>
        <v>0.4899698231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>
        <v>10.0</v>
      </c>
      <c r="B17" s="8">
        <v>776.0</v>
      </c>
      <c r="C17" s="8">
        <v>29.0</v>
      </c>
      <c r="D17" s="11">
        <f t="shared" si="1"/>
        <v>29.66292843</v>
      </c>
      <c r="E17" s="2">
        <f t="shared" si="2"/>
        <v>-0.6629284328</v>
      </c>
      <c r="F17" s="8">
        <v>0.1659404326</v>
      </c>
      <c r="G17" s="2">
        <f t="shared" si="3"/>
        <v>-0.2033851306</v>
      </c>
      <c r="H17" s="2">
        <f t="shared" si="4"/>
        <v>-0.2227002294</v>
      </c>
      <c r="I17" s="2">
        <f t="shared" si="5"/>
        <v>-0.7948214476</v>
      </c>
      <c r="J17" s="2">
        <f t="shared" si="6"/>
        <v>0.6317411336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>
        <v>6.0</v>
      </c>
      <c r="B18" s="8">
        <v>200.0</v>
      </c>
      <c r="C18" s="8">
        <v>15.35</v>
      </c>
      <c r="D18" s="11">
        <f t="shared" si="1"/>
        <v>14.91363966</v>
      </c>
      <c r="E18" s="2">
        <f t="shared" si="2"/>
        <v>0.436360337</v>
      </c>
      <c r="F18" s="8">
        <v>0.05943201976</v>
      </c>
      <c r="G18" s="2">
        <f t="shared" si="3"/>
        <v>0.1338744874</v>
      </c>
      <c r="H18" s="2">
        <f t="shared" si="4"/>
        <v>0.1380392929</v>
      </c>
      <c r="I18" s="2">
        <f t="shared" si="5"/>
        <v>0.4639328004</v>
      </c>
      <c r="J18" s="2">
        <f t="shared" si="6"/>
        <v>0.2152336432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>
        <v>7.0</v>
      </c>
      <c r="B19" s="8">
        <v>132.0</v>
      </c>
      <c r="C19" s="8">
        <v>19.0</v>
      </c>
      <c r="D19" s="11">
        <f t="shared" si="1"/>
        <v>15.55137869</v>
      </c>
      <c r="E19" s="2">
        <f t="shared" si="2"/>
        <v>3.448621312</v>
      </c>
      <c r="F19" s="8">
        <v>0.09626045605</v>
      </c>
      <c r="G19" s="2">
        <f t="shared" si="3"/>
        <v>1.05803019</v>
      </c>
      <c r="H19" s="2">
        <f t="shared" si="4"/>
        <v>1.112951957</v>
      </c>
      <c r="I19" s="2">
        <f t="shared" si="5"/>
        <v>3.815946015</v>
      </c>
      <c r="J19" s="2">
        <f t="shared" si="6"/>
        <v>14.56144399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>
        <v>3.0</v>
      </c>
      <c r="B20" s="8">
        <v>36.0</v>
      </c>
      <c r="C20" s="8">
        <v>9.5</v>
      </c>
      <c r="D20" s="11">
        <f t="shared" si="1"/>
        <v>7.706806523</v>
      </c>
      <c r="E20" s="2">
        <f t="shared" si="2"/>
        <v>1.793193477</v>
      </c>
      <c r="F20" s="8">
        <v>0.09644857378</v>
      </c>
      <c r="G20" s="2">
        <f t="shared" si="3"/>
        <v>0.5501482081</v>
      </c>
      <c r="H20" s="2">
        <f t="shared" si="4"/>
        <v>0.5787663393</v>
      </c>
      <c r="I20" s="2">
        <f t="shared" si="5"/>
        <v>1.984605884</v>
      </c>
      <c r="J20" s="2">
        <f t="shared" si="6"/>
        <v>3.938660513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>
        <v>17.0</v>
      </c>
      <c r="B21" s="8">
        <v>770.0</v>
      </c>
      <c r="C21" s="8">
        <v>35.1</v>
      </c>
      <c r="D21" s="11">
        <f t="shared" si="1"/>
        <v>40.88796995</v>
      </c>
      <c r="E21" s="2">
        <f t="shared" si="2"/>
        <v>-5.787969952</v>
      </c>
      <c r="F21" s="8">
        <v>0.101684861</v>
      </c>
      <c r="G21" s="2">
        <f t="shared" si="3"/>
        <v>-1.775737721</v>
      </c>
      <c r="H21" s="2">
        <f t="shared" si="4"/>
        <v>-1.873546433</v>
      </c>
      <c r="I21" s="2">
        <f t="shared" si="5"/>
        <v>-6.443139719</v>
      </c>
      <c r="J21" s="2">
        <f t="shared" si="6"/>
        <v>41.51404944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>
        <v>10.0</v>
      </c>
      <c r="B22" s="8">
        <v>140.0</v>
      </c>
      <c r="C22" s="8">
        <v>17.9</v>
      </c>
      <c r="D22" s="11">
        <f t="shared" si="1"/>
        <v>20.51417893</v>
      </c>
      <c r="E22" s="2">
        <f t="shared" si="2"/>
        <v>-2.614178931</v>
      </c>
      <c r="F22" s="8">
        <v>0.1652768855</v>
      </c>
      <c r="G22" s="2">
        <f t="shared" si="3"/>
        <v>-0.8020249201</v>
      </c>
      <c r="H22" s="2">
        <f t="shared" si="4"/>
        <v>-0.8778425803</v>
      </c>
      <c r="I22" s="2">
        <f t="shared" si="5"/>
        <v>-3.131791712</v>
      </c>
      <c r="J22" s="2">
        <f t="shared" si="6"/>
        <v>9.808119324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>
        <v>26.0</v>
      </c>
      <c r="B23" s="8">
        <v>810.0</v>
      </c>
      <c r="C23" s="8">
        <v>52.32</v>
      </c>
      <c r="D23" s="11">
        <f t="shared" si="1"/>
        <v>56.0065279</v>
      </c>
      <c r="E23" s="2">
        <f t="shared" si="2"/>
        <v>-3.686527902</v>
      </c>
      <c r="F23" s="8">
        <v>0.3915752185</v>
      </c>
      <c r="G23" s="2">
        <f t="shared" si="3"/>
        <v>-1.131019461</v>
      </c>
      <c r="H23" s="2">
        <f t="shared" si="4"/>
        <v>-1.449995419</v>
      </c>
      <c r="I23" s="2">
        <f t="shared" si="5"/>
        <v>-6.059135022</v>
      </c>
      <c r="J23" s="2">
        <f t="shared" si="6"/>
        <v>36.71311721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>
        <v>9.0</v>
      </c>
      <c r="B24" s="8">
        <v>450.0</v>
      </c>
      <c r="C24" s="8">
        <v>18.75</v>
      </c>
      <c r="D24" s="11">
        <f t="shared" si="1"/>
        <v>23.35756786</v>
      </c>
      <c r="E24" s="2">
        <f t="shared" si="2"/>
        <v>-4.607567861</v>
      </c>
      <c r="F24" s="8">
        <v>0.04126005071</v>
      </c>
      <c r="G24" s="2">
        <f t="shared" si="3"/>
        <v>-1.413592697</v>
      </c>
      <c r="H24" s="2">
        <f t="shared" si="4"/>
        <v>-1.443689775</v>
      </c>
      <c r="I24" s="2">
        <f t="shared" si="5"/>
        <v>-4.805857797</v>
      </c>
      <c r="J24" s="2">
        <f t="shared" si="6"/>
        <v>23.09626917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>
        <v>8.0</v>
      </c>
      <c r="B25" s="8">
        <v>635.0</v>
      </c>
      <c r="C25" s="8">
        <v>19.83</v>
      </c>
      <c r="D25" s="11">
        <f t="shared" si="1"/>
        <v>24.40285351</v>
      </c>
      <c r="E25" s="2">
        <f t="shared" si="2"/>
        <v>-4.572853508</v>
      </c>
      <c r="F25" s="8">
        <v>0.1206082605</v>
      </c>
      <c r="G25" s="2">
        <f t="shared" si="3"/>
        <v>-1.402942402</v>
      </c>
      <c r="H25" s="2">
        <f t="shared" si="4"/>
        <v>-1.496058757</v>
      </c>
      <c r="I25" s="2">
        <f t="shared" si="5"/>
        <v>-5.200018721</v>
      </c>
      <c r="J25" s="2">
        <f t="shared" si="6"/>
        <v>27.04019469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>
        <v>4.0</v>
      </c>
      <c r="B26" s="8">
        <v>150.0</v>
      </c>
      <c r="C26" s="8">
        <v>10.75</v>
      </c>
      <c r="D26" s="11">
        <f t="shared" si="1"/>
        <v>10.96258393</v>
      </c>
      <c r="E26" s="2">
        <f t="shared" si="2"/>
        <v>-0.212583928</v>
      </c>
      <c r="F26" s="8">
        <v>0.06664345476</v>
      </c>
      <c r="G26" s="2">
        <f t="shared" si="3"/>
        <v>-0.0652203282</v>
      </c>
      <c r="H26" s="2">
        <f t="shared" si="4"/>
        <v>-0.06750861393</v>
      </c>
      <c r="I26" s="2">
        <f t="shared" si="5"/>
        <v>-0.2277628298</v>
      </c>
      <c r="J26" s="2">
        <f t="shared" si="6"/>
        <v>0.05187590666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J27" s="12" t="s">
        <v>24</v>
      </c>
      <c r="K27" s="13">
        <f>SUM(J2:J26)</f>
        <v>459.0393141</v>
      </c>
    </row>
    <row r="29">
      <c r="A29" s="8" t="s">
        <v>25</v>
      </c>
      <c r="B29" s="2">
        <f>a!B27/22</f>
        <v>10.62416716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5"/>
    <col customWidth="1" min="14" max="14" width="16.0"/>
    <col customWidth="1" min="15" max="15" width="19.75"/>
  </cols>
  <sheetData>
    <row r="1">
      <c r="A1" s="6"/>
      <c r="B1" s="6" t="s">
        <v>2</v>
      </c>
      <c r="C1" s="6" t="s">
        <v>3</v>
      </c>
      <c r="D1" s="6" t="s">
        <v>1</v>
      </c>
      <c r="E1" s="6" t="s">
        <v>17</v>
      </c>
      <c r="F1" s="6" t="s">
        <v>18</v>
      </c>
      <c r="G1" s="4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27</v>
      </c>
      <c r="N1" s="6" t="s">
        <v>28</v>
      </c>
      <c r="O1" s="6" t="s">
        <v>29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8">
        <v>1.0</v>
      </c>
      <c r="B2" s="8">
        <v>7.0</v>
      </c>
      <c r="C2" s="8">
        <v>560.0</v>
      </c>
      <c r="D2" s="8">
        <v>16.68</v>
      </c>
      <c r="E2" s="11">
        <f t="shared" ref="E2:E26" si="1">2.341231145+(1.615907211*B2)+(0.01438482626*C2)</f>
        <v>21.70808433</v>
      </c>
      <c r="F2" s="2">
        <f t="shared" ref="F2:F26" si="2">D2-E2</f>
        <v>-5.028084328</v>
      </c>
      <c r="G2" s="8">
        <v>0.1018017764</v>
      </c>
      <c r="H2" s="2">
        <f t="shared" ref="H2:H26" si="3">F2/SQRT($C$29)</f>
        <v>-1.542606316</v>
      </c>
      <c r="I2" s="2">
        <f t="shared" ref="I2:I26" si="4">F2/SQRT(($C$29*(1-G2)))</f>
        <v>-1.627679933</v>
      </c>
      <c r="J2" s="2">
        <f t="shared" ref="J2:J26" si="5">F2/(1-G2)</f>
        <v>-5.597967348</v>
      </c>
      <c r="K2" s="2">
        <f t="shared" ref="K2:K26" si="6">J2*J2</f>
        <v>31.33723843</v>
      </c>
      <c r="L2" s="8">
        <f t="shared" ref="L2:L26" si="7">(((23*C29)-((F2*F2)/(1-G2)))/22)</f>
        <v>9.827672395</v>
      </c>
      <c r="M2" s="2">
        <f t="shared" ref="M2:M26" si="8">F2/SQRT($L$2*(1-G2))</f>
        <v>-1.692353646</v>
      </c>
      <c r="N2" s="15">
        <f t="array" ref="N2:N26">SORT(M2:M26)</f>
        <v>-1.947989327</v>
      </c>
      <c r="O2" s="2">
        <f t="shared" ref="O2:O26" si="9">(A2-0.5)/25</f>
        <v>0.02</v>
      </c>
    </row>
    <row r="3">
      <c r="A3" s="8">
        <v>2.0</v>
      </c>
      <c r="B3" s="8">
        <v>3.0</v>
      </c>
      <c r="C3" s="8">
        <v>220.0</v>
      </c>
      <c r="D3" s="8">
        <v>11.5</v>
      </c>
      <c r="E3" s="11">
        <f t="shared" si="1"/>
        <v>10.35361456</v>
      </c>
      <c r="F3" s="2">
        <f t="shared" si="2"/>
        <v>1.146385445</v>
      </c>
      <c r="G3" s="8">
        <v>0.07070163686</v>
      </c>
      <c r="H3" s="2">
        <f t="shared" si="3"/>
        <v>0.3517087846</v>
      </c>
      <c r="I3" s="2">
        <f t="shared" si="4"/>
        <v>0.3648426737</v>
      </c>
      <c r="J3" s="2">
        <f t="shared" si="5"/>
        <v>1.233603211</v>
      </c>
      <c r="K3" s="2">
        <f t="shared" si="6"/>
        <v>1.521776882</v>
      </c>
      <c r="L3" s="8">
        <f t="shared" si="7"/>
        <v>-0.06428112572</v>
      </c>
      <c r="M3" s="2">
        <f t="shared" si="8"/>
        <v>0.3793392156</v>
      </c>
      <c r="N3" s="15">
        <v>-1.6923536461855837</v>
      </c>
      <c r="O3" s="2">
        <f t="shared" si="9"/>
        <v>0.06</v>
      </c>
    </row>
    <row r="4">
      <c r="A4" s="8">
        <v>3.0</v>
      </c>
      <c r="B4" s="8">
        <v>3.0</v>
      </c>
      <c r="C4" s="8">
        <v>340.0</v>
      </c>
      <c r="D4" s="8">
        <v>12.03</v>
      </c>
      <c r="E4" s="11">
        <f t="shared" si="1"/>
        <v>12.07979371</v>
      </c>
      <c r="F4" s="2">
        <f t="shared" si="2"/>
        <v>-0.0497937064</v>
      </c>
      <c r="G4" s="8">
        <v>0.09873476447</v>
      </c>
      <c r="H4" s="2">
        <f t="shared" si="3"/>
        <v>-0.01527661053</v>
      </c>
      <c r="I4" s="2">
        <f t="shared" si="4"/>
        <v>-0.01609165441</v>
      </c>
      <c r="J4" s="2">
        <f t="shared" si="5"/>
        <v>-0.05524867091</v>
      </c>
      <c r="K4" s="2">
        <f t="shared" si="6"/>
        <v>0.003052415637</v>
      </c>
      <c r="L4" s="8">
        <f t="shared" si="7"/>
        <v>-0.0001250470954</v>
      </c>
      <c r="M4" s="2">
        <f t="shared" si="8"/>
        <v>-0.01673103505</v>
      </c>
      <c r="N4" s="15">
        <v>-1.5555026760811828</v>
      </c>
      <c r="O4" s="2">
        <f t="shared" si="9"/>
        <v>0.1</v>
      </c>
    </row>
    <row r="5">
      <c r="A5" s="8">
        <v>4.0</v>
      </c>
      <c r="B5" s="8">
        <v>4.0</v>
      </c>
      <c r="C5" s="8">
        <v>80.0</v>
      </c>
      <c r="D5" s="8">
        <v>14.88</v>
      </c>
      <c r="E5" s="11">
        <f t="shared" si="1"/>
        <v>9.95564609</v>
      </c>
      <c r="F5" s="2">
        <f t="shared" si="2"/>
        <v>4.92435391</v>
      </c>
      <c r="G5" s="8">
        <v>0.08537479266</v>
      </c>
      <c r="H5" s="2">
        <f t="shared" si="3"/>
        <v>1.510782029</v>
      </c>
      <c r="I5" s="2">
        <f t="shared" si="4"/>
        <v>1.579720402</v>
      </c>
      <c r="J5" s="2">
        <f t="shared" si="5"/>
        <v>5.384012895</v>
      </c>
      <c r="K5" s="2">
        <f t="shared" si="6"/>
        <v>28.98759485</v>
      </c>
      <c r="L5" s="8">
        <f t="shared" si="7"/>
        <v>-1.205126589</v>
      </c>
      <c r="M5" s="2">
        <f t="shared" si="8"/>
        <v>1.642488506</v>
      </c>
      <c r="N5" s="15">
        <v>-1.5076090728534073</v>
      </c>
      <c r="O5" s="2">
        <f t="shared" si="9"/>
        <v>0.14</v>
      </c>
    </row>
    <row r="6">
      <c r="A6" s="8">
        <v>5.0</v>
      </c>
      <c r="B6" s="8">
        <v>6.0</v>
      </c>
      <c r="C6" s="8">
        <v>150.0</v>
      </c>
      <c r="D6" s="8">
        <v>13.75</v>
      </c>
      <c r="E6" s="11">
        <f t="shared" si="1"/>
        <v>14.19439835</v>
      </c>
      <c r="F6" s="2">
        <f t="shared" si="2"/>
        <v>-0.44439835</v>
      </c>
      <c r="G6" s="8">
        <v>0.07501049569</v>
      </c>
      <c r="H6" s="2">
        <f t="shared" si="3"/>
        <v>-0.1363405339</v>
      </c>
      <c r="I6" s="2">
        <f t="shared" si="4"/>
        <v>-0.1417609411</v>
      </c>
      <c r="J6" s="2">
        <f t="shared" si="5"/>
        <v>-0.4804361</v>
      </c>
      <c r="K6" s="2">
        <f t="shared" si="6"/>
        <v>0.2308188462</v>
      </c>
      <c r="L6" s="8">
        <f t="shared" si="7"/>
        <v>-0.009704773187</v>
      </c>
      <c r="M6" s="2">
        <f t="shared" si="8"/>
        <v>-0.147393625</v>
      </c>
      <c r="N6" s="15">
        <v>-1.5010528823643159</v>
      </c>
      <c r="O6" s="2">
        <f t="shared" si="9"/>
        <v>0.18</v>
      </c>
    </row>
    <row r="7">
      <c r="A7" s="8">
        <v>6.0</v>
      </c>
      <c r="B7" s="8">
        <v>7.0</v>
      </c>
      <c r="C7" s="8">
        <v>330.0</v>
      </c>
      <c r="D7" s="8">
        <v>18.11</v>
      </c>
      <c r="E7" s="11">
        <f t="shared" si="1"/>
        <v>18.39957429</v>
      </c>
      <c r="F7" s="2">
        <f t="shared" si="2"/>
        <v>-0.2895742878</v>
      </c>
      <c r="G7" s="8">
        <v>0.04286692848</v>
      </c>
      <c r="H7" s="2">
        <f t="shared" si="3"/>
        <v>-0.08884081814</v>
      </c>
      <c r="I7" s="2">
        <f t="shared" si="4"/>
        <v>-0.09080847619</v>
      </c>
      <c r="J7" s="2">
        <f t="shared" si="5"/>
        <v>-0.3025433938</v>
      </c>
      <c r="K7" s="2">
        <f t="shared" si="6"/>
        <v>0.09153250515</v>
      </c>
      <c r="L7" s="8">
        <f t="shared" si="7"/>
        <v>-0.003982217627</v>
      </c>
      <c r="M7" s="2">
        <f t="shared" si="8"/>
        <v>-0.09441663109</v>
      </c>
      <c r="N7" s="15">
        <v>-0.912722496178719</v>
      </c>
      <c r="O7" s="2">
        <f t="shared" si="9"/>
        <v>0.22</v>
      </c>
    </row>
    <row r="8">
      <c r="A8" s="8">
        <v>7.0</v>
      </c>
      <c r="B8" s="8">
        <v>2.0</v>
      </c>
      <c r="C8" s="8">
        <v>110.0</v>
      </c>
      <c r="D8" s="8">
        <v>8.0</v>
      </c>
      <c r="E8" s="11">
        <f t="shared" si="1"/>
        <v>7.155376456</v>
      </c>
      <c r="F8" s="2">
        <f t="shared" si="2"/>
        <v>0.8446235444</v>
      </c>
      <c r="G8" s="8">
        <v>0.08179867427</v>
      </c>
      <c r="H8" s="2">
        <f t="shared" si="3"/>
        <v>0.2591288311</v>
      </c>
      <c r="I8" s="2">
        <f t="shared" si="4"/>
        <v>0.2704249625</v>
      </c>
      <c r="J8" s="2">
        <f t="shared" si="5"/>
        <v>0.9198674852</v>
      </c>
      <c r="K8" s="2">
        <f t="shared" si="6"/>
        <v>0.8461561903</v>
      </c>
      <c r="L8" s="8">
        <f t="shared" si="7"/>
        <v>-0.03531553344</v>
      </c>
      <c r="M8" s="2">
        <f t="shared" si="8"/>
        <v>0.2811699414</v>
      </c>
      <c r="N8" s="15">
        <v>-0.23154892896057397</v>
      </c>
      <c r="O8" s="2">
        <f t="shared" si="9"/>
        <v>0.26</v>
      </c>
    </row>
    <row r="9">
      <c r="A9" s="8">
        <v>8.0</v>
      </c>
      <c r="B9" s="8">
        <v>7.0</v>
      </c>
      <c r="C9" s="8">
        <v>210.0</v>
      </c>
      <c r="D9" s="8">
        <v>17.83</v>
      </c>
      <c r="E9" s="11">
        <f t="shared" si="1"/>
        <v>16.67339514</v>
      </c>
      <c r="F9" s="2">
        <f t="shared" si="2"/>
        <v>1.156604863</v>
      </c>
      <c r="G9" s="8">
        <v>0.06372559137</v>
      </c>
      <c r="H9" s="2">
        <f t="shared" si="3"/>
        <v>0.354844082</v>
      </c>
      <c r="I9" s="2">
        <f t="shared" si="4"/>
        <v>0.3667211773</v>
      </c>
      <c r="J9" s="2">
        <f t="shared" si="5"/>
        <v>1.235326794</v>
      </c>
      <c r="K9" s="2">
        <f t="shared" si="6"/>
        <v>1.526032288</v>
      </c>
      <c r="L9" s="8">
        <f t="shared" si="7"/>
        <v>-0.06494477171</v>
      </c>
      <c r="M9" s="2">
        <f t="shared" si="8"/>
        <v>0.381292359</v>
      </c>
      <c r="N9" s="15">
        <v>-0.2009361529187737</v>
      </c>
      <c r="O9" s="2">
        <f t="shared" si="9"/>
        <v>0.3</v>
      </c>
    </row>
    <row r="10">
      <c r="A10" s="8">
        <v>9.0</v>
      </c>
      <c r="B10" s="8">
        <v>30.0</v>
      </c>
      <c r="C10" s="8">
        <v>1460.0</v>
      </c>
      <c r="D10" s="8">
        <v>79.24</v>
      </c>
      <c r="E10" s="11">
        <f t="shared" si="1"/>
        <v>71.82029381</v>
      </c>
      <c r="F10" s="2">
        <f t="shared" si="2"/>
        <v>7.419706185</v>
      </c>
      <c r="G10" s="8">
        <v>0.4982921591</v>
      </c>
      <c r="H10" s="2">
        <f t="shared" si="3"/>
        <v>2.276351167</v>
      </c>
      <c r="I10" s="2">
        <f t="shared" si="4"/>
        <v>3.213762776</v>
      </c>
      <c r="J10" s="2">
        <f t="shared" si="5"/>
        <v>14.7888982</v>
      </c>
      <c r="K10" s="2">
        <f t="shared" si="6"/>
        <v>218.71151</v>
      </c>
      <c r="L10" s="8">
        <f t="shared" si="7"/>
        <v>-4.987694521</v>
      </c>
      <c r="M10" s="2">
        <f t="shared" si="8"/>
        <v>3.341457397</v>
      </c>
      <c r="N10" s="15">
        <v>-0.14739362495801994</v>
      </c>
      <c r="O10" s="2">
        <f t="shared" si="9"/>
        <v>0.34</v>
      </c>
    </row>
    <row r="11">
      <c r="A11" s="8">
        <v>10.0</v>
      </c>
      <c r="B11" s="8">
        <v>5.0</v>
      </c>
      <c r="C11" s="8">
        <v>605.0</v>
      </c>
      <c r="D11" s="8">
        <v>21.5</v>
      </c>
      <c r="E11" s="11">
        <f t="shared" si="1"/>
        <v>19.12358709</v>
      </c>
      <c r="F11" s="2">
        <f t="shared" si="2"/>
        <v>2.376412913</v>
      </c>
      <c r="G11" s="8">
        <v>0.1962959471</v>
      </c>
      <c r="H11" s="2">
        <f t="shared" si="3"/>
        <v>0.7290787763</v>
      </c>
      <c r="I11" s="2">
        <f t="shared" si="4"/>
        <v>0.813254316</v>
      </c>
      <c r="J11" s="2">
        <f t="shared" si="5"/>
        <v>2.956825842</v>
      </c>
      <c r="K11" s="2">
        <f t="shared" si="6"/>
        <v>8.742819058</v>
      </c>
      <c r="L11" s="8">
        <f t="shared" si="7"/>
        <v>-0.3193926869</v>
      </c>
      <c r="M11" s="2">
        <f t="shared" si="8"/>
        <v>0.8455679025</v>
      </c>
      <c r="N11" s="15">
        <v>-0.09441663109338544</v>
      </c>
      <c r="O11" s="2">
        <f t="shared" si="9"/>
        <v>0.38</v>
      </c>
    </row>
    <row r="12">
      <c r="A12" s="8">
        <v>11.0</v>
      </c>
      <c r="B12" s="8">
        <v>16.0</v>
      </c>
      <c r="C12" s="8">
        <v>688.0</v>
      </c>
      <c r="D12" s="8">
        <v>40.33</v>
      </c>
      <c r="E12" s="11">
        <f t="shared" si="1"/>
        <v>38.09250699</v>
      </c>
      <c r="F12" s="2">
        <f t="shared" si="2"/>
        <v>2.237493012</v>
      </c>
      <c r="G12" s="8">
        <v>0.08613260236</v>
      </c>
      <c r="H12" s="2">
        <f t="shared" si="3"/>
        <v>0.6864584259</v>
      </c>
      <c r="I12" s="2">
        <f t="shared" si="4"/>
        <v>0.7180796977</v>
      </c>
      <c r="J12" s="2">
        <f t="shared" si="5"/>
        <v>2.448378198</v>
      </c>
      <c r="K12" s="2">
        <f t="shared" si="6"/>
        <v>5.9945558</v>
      </c>
      <c r="L12" s="8">
        <f t="shared" si="7"/>
        <v>-0.249010414</v>
      </c>
      <c r="M12" s="2">
        <f t="shared" si="8"/>
        <v>0.7466116464</v>
      </c>
      <c r="N12" s="15">
        <v>-0.07019097956191794</v>
      </c>
      <c r="O12" s="2">
        <f t="shared" si="9"/>
        <v>0.42</v>
      </c>
    </row>
    <row r="13">
      <c r="A13" s="8">
        <v>12.0</v>
      </c>
      <c r="B13" s="8">
        <v>10.0</v>
      </c>
      <c r="C13" s="8">
        <v>215.0</v>
      </c>
      <c r="D13" s="8">
        <v>21.0</v>
      </c>
      <c r="E13" s="11">
        <f t="shared" si="1"/>
        <v>21.5930409</v>
      </c>
      <c r="F13" s="2">
        <f t="shared" si="2"/>
        <v>-0.5930409009</v>
      </c>
      <c r="G13" s="8">
        <v>0.1136556989</v>
      </c>
      <c r="H13" s="2">
        <f t="shared" si="3"/>
        <v>-0.1819437742</v>
      </c>
      <c r="I13" s="2">
        <f t="shared" si="4"/>
        <v>-0.1932573282</v>
      </c>
      <c r="J13" s="2">
        <f t="shared" si="5"/>
        <v>-0.6690863812</v>
      </c>
      <c r="K13" s="2">
        <f t="shared" si="6"/>
        <v>0.4476765855</v>
      </c>
      <c r="L13" s="8">
        <f t="shared" si="7"/>
        <v>-0.01803616319</v>
      </c>
      <c r="M13" s="2">
        <f t="shared" si="8"/>
        <v>-0.2009361529</v>
      </c>
      <c r="N13" s="15">
        <v>-0.016731035054023295</v>
      </c>
      <c r="O13" s="2">
        <f t="shared" si="9"/>
        <v>0.46</v>
      </c>
    </row>
    <row r="14">
      <c r="A14" s="8">
        <v>13.0</v>
      </c>
      <c r="B14" s="8">
        <v>4.0</v>
      </c>
      <c r="C14" s="8">
        <v>255.0</v>
      </c>
      <c r="D14" s="8">
        <v>13.5</v>
      </c>
      <c r="E14" s="11">
        <f t="shared" si="1"/>
        <v>12.47299069</v>
      </c>
      <c r="F14" s="2">
        <f t="shared" si="2"/>
        <v>1.027009315</v>
      </c>
      <c r="G14" s="8">
        <v>0.06112463255</v>
      </c>
      <c r="H14" s="2">
        <f t="shared" si="3"/>
        <v>0.3150844243</v>
      </c>
      <c r="I14" s="2">
        <f t="shared" si="4"/>
        <v>0.3251793529</v>
      </c>
      <c r="J14" s="2">
        <f t="shared" si="5"/>
        <v>1.093871828</v>
      </c>
      <c r="K14" s="2">
        <f t="shared" si="6"/>
        <v>1.196555577</v>
      </c>
      <c r="L14" s="8">
        <f t="shared" si="7"/>
        <v>-0.05106438894</v>
      </c>
      <c r="M14" s="2">
        <f t="shared" si="8"/>
        <v>0.3380999252</v>
      </c>
      <c r="N14" s="15">
        <v>0.1435241019375831</v>
      </c>
      <c r="O14" s="2">
        <f t="shared" si="9"/>
        <v>0.5</v>
      </c>
    </row>
    <row r="15">
      <c r="A15" s="8">
        <v>14.0</v>
      </c>
      <c r="B15" s="8">
        <v>6.0</v>
      </c>
      <c r="C15" s="8">
        <v>462.0</v>
      </c>
      <c r="D15" s="8">
        <v>19.75</v>
      </c>
      <c r="E15" s="11">
        <f t="shared" si="1"/>
        <v>18.68246414</v>
      </c>
      <c r="F15" s="2">
        <f t="shared" si="2"/>
        <v>1.067535857</v>
      </c>
      <c r="G15" s="8">
        <v>0.0782433161</v>
      </c>
      <c r="H15" s="2">
        <f t="shared" si="3"/>
        <v>0.3275178872</v>
      </c>
      <c r="I15" s="2">
        <f t="shared" si="4"/>
        <v>0.3411354683</v>
      </c>
      <c r="J15" s="2">
        <f t="shared" si="5"/>
        <v>1.158153638</v>
      </c>
      <c r="K15" s="2">
        <f t="shared" si="6"/>
        <v>1.341319849</v>
      </c>
      <c r="L15" s="8">
        <f t="shared" si="7"/>
        <v>-0.05619866075</v>
      </c>
      <c r="M15" s="2">
        <f t="shared" si="8"/>
        <v>0.3546900357</v>
      </c>
      <c r="N15" s="15">
        <v>0.218647014318304</v>
      </c>
      <c r="O15" s="2">
        <f t="shared" si="9"/>
        <v>0.54</v>
      </c>
    </row>
    <row r="16">
      <c r="A16" s="8">
        <v>15.0</v>
      </c>
      <c r="B16" s="8">
        <v>9.0</v>
      </c>
      <c r="C16" s="8">
        <v>448.0</v>
      </c>
      <c r="D16" s="8">
        <v>24.0</v>
      </c>
      <c r="E16" s="11">
        <f t="shared" si="1"/>
        <v>23.32879821</v>
      </c>
      <c r="F16" s="2">
        <f t="shared" si="2"/>
        <v>0.6712017915</v>
      </c>
      <c r="G16" s="8">
        <v>0.04111077055</v>
      </c>
      <c r="H16" s="2">
        <f t="shared" si="3"/>
        <v>0.2059233807</v>
      </c>
      <c r="I16" s="2">
        <f t="shared" si="4"/>
        <v>0.2102913646</v>
      </c>
      <c r="J16" s="2">
        <f t="shared" si="5"/>
        <v>0.6999784448</v>
      </c>
      <c r="K16" s="2">
        <f t="shared" si="6"/>
        <v>0.4899698231</v>
      </c>
      <c r="L16" s="8">
        <f t="shared" si="7"/>
        <v>-0.02135576301</v>
      </c>
      <c r="M16" s="2">
        <f t="shared" si="8"/>
        <v>0.2186470143</v>
      </c>
      <c r="N16" s="15">
        <v>0.28116994135652146</v>
      </c>
      <c r="O16" s="2">
        <f t="shared" si="9"/>
        <v>0.58</v>
      </c>
    </row>
    <row r="17">
      <c r="A17" s="8">
        <v>16.0</v>
      </c>
      <c r="B17" s="8">
        <v>10.0</v>
      </c>
      <c r="C17" s="8">
        <v>776.0</v>
      </c>
      <c r="D17" s="8">
        <v>29.0</v>
      </c>
      <c r="E17" s="11">
        <f t="shared" si="1"/>
        <v>29.66292843</v>
      </c>
      <c r="F17" s="2">
        <f t="shared" si="2"/>
        <v>-0.6629284328</v>
      </c>
      <c r="G17" s="8">
        <v>0.1659404326</v>
      </c>
      <c r="H17" s="2">
        <f t="shared" si="3"/>
        <v>-0.2033851306</v>
      </c>
      <c r="I17" s="2">
        <f t="shared" si="4"/>
        <v>-0.2227002294</v>
      </c>
      <c r="J17" s="2">
        <f t="shared" si="5"/>
        <v>-0.7948214476</v>
      </c>
      <c r="K17" s="2">
        <f t="shared" si="6"/>
        <v>0.6317411336</v>
      </c>
      <c r="L17" s="8">
        <f t="shared" si="7"/>
        <v>-0.02395044257</v>
      </c>
      <c r="M17" s="2">
        <f t="shared" si="8"/>
        <v>-0.231548929</v>
      </c>
      <c r="N17" s="15">
        <v>0.3380999251664179</v>
      </c>
      <c r="O17" s="2">
        <f t="shared" si="9"/>
        <v>0.62</v>
      </c>
    </row>
    <row r="18">
      <c r="A18" s="8">
        <v>17.0</v>
      </c>
      <c r="B18" s="8">
        <v>6.0</v>
      </c>
      <c r="C18" s="8">
        <v>200.0</v>
      </c>
      <c r="D18" s="8">
        <v>15.35</v>
      </c>
      <c r="E18" s="11">
        <f t="shared" si="1"/>
        <v>14.91363966</v>
      </c>
      <c r="F18" s="2">
        <f t="shared" si="2"/>
        <v>0.436360337</v>
      </c>
      <c r="G18" s="8">
        <v>0.05943201976</v>
      </c>
      <c r="H18" s="2">
        <f t="shared" si="3"/>
        <v>0.1338744874</v>
      </c>
      <c r="I18" s="2">
        <f t="shared" si="4"/>
        <v>0.1380392929</v>
      </c>
      <c r="J18" s="2">
        <f t="shared" si="5"/>
        <v>0.4639328004</v>
      </c>
      <c r="K18" s="2">
        <f t="shared" si="6"/>
        <v>0.2152336432</v>
      </c>
      <c r="L18" s="8">
        <f t="shared" si="7"/>
        <v>-0.009201903323</v>
      </c>
      <c r="M18" s="2">
        <f t="shared" si="8"/>
        <v>0.1435241019</v>
      </c>
      <c r="N18" s="15">
        <v>0.354690035732215</v>
      </c>
      <c r="O18" s="2">
        <f t="shared" si="9"/>
        <v>0.66</v>
      </c>
    </row>
    <row r="19">
      <c r="A19" s="8">
        <v>18.0</v>
      </c>
      <c r="B19" s="8">
        <v>7.0</v>
      </c>
      <c r="C19" s="8">
        <v>132.0</v>
      </c>
      <c r="D19" s="8">
        <v>19.0</v>
      </c>
      <c r="E19" s="11">
        <f t="shared" si="1"/>
        <v>15.55137869</v>
      </c>
      <c r="F19" s="2">
        <f t="shared" si="2"/>
        <v>3.448621312</v>
      </c>
      <c r="G19" s="8">
        <v>0.09626045605</v>
      </c>
      <c r="H19" s="2">
        <f t="shared" si="3"/>
        <v>1.05803019</v>
      </c>
      <c r="I19" s="2">
        <f t="shared" si="4"/>
        <v>1.112951957</v>
      </c>
      <c r="J19" s="2">
        <f t="shared" si="5"/>
        <v>3.815946015</v>
      </c>
      <c r="K19" s="2">
        <f t="shared" si="6"/>
        <v>14.56144399</v>
      </c>
      <c r="L19" s="8">
        <f t="shared" si="7"/>
        <v>-0.5981705797</v>
      </c>
      <c r="M19" s="2">
        <f t="shared" si="8"/>
        <v>1.157173633</v>
      </c>
      <c r="N19" s="15">
        <v>0.3793392156074584</v>
      </c>
      <c r="O19" s="2">
        <f t="shared" si="9"/>
        <v>0.7</v>
      </c>
    </row>
    <row r="20">
      <c r="A20" s="8">
        <v>19.0</v>
      </c>
      <c r="B20" s="8">
        <v>3.0</v>
      </c>
      <c r="C20" s="8">
        <v>36.0</v>
      </c>
      <c r="D20" s="8">
        <v>9.5</v>
      </c>
      <c r="E20" s="11">
        <f t="shared" si="1"/>
        <v>7.706806523</v>
      </c>
      <c r="F20" s="2">
        <f t="shared" si="2"/>
        <v>1.793193477</v>
      </c>
      <c r="G20" s="8">
        <v>0.09644857378</v>
      </c>
      <c r="H20" s="2">
        <f t="shared" si="3"/>
        <v>0.5501482081</v>
      </c>
      <c r="I20" s="2">
        <f t="shared" si="4"/>
        <v>0.5787663393</v>
      </c>
      <c r="J20" s="2">
        <f t="shared" si="5"/>
        <v>1.984605884</v>
      </c>
      <c r="K20" s="2">
        <f t="shared" si="6"/>
        <v>3.938660513</v>
      </c>
      <c r="L20" s="8">
        <f t="shared" si="7"/>
        <v>-0.1617628329</v>
      </c>
      <c r="M20" s="2">
        <f t="shared" si="8"/>
        <v>0.6017628556</v>
      </c>
      <c r="N20" s="15">
        <v>0.3812923590402266</v>
      </c>
      <c r="O20" s="2">
        <f t="shared" si="9"/>
        <v>0.74</v>
      </c>
    </row>
    <row r="21">
      <c r="A21" s="8">
        <v>20.0</v>
      </c>
      <c r="B21" s="8">
        <v>17.0</v>
      </c>
      <c r="C21" s="8">
        <v>770.0</v>
      </c>
      <c r="D21" s="8">
        <v>35.1</v>
      </c>
      <c r="E21" s="11">
        <f t="shared" si="1"/>
        <v>40.88796995</v>
      </c>
      <c r="F21" s="2">
        <f t="shared" si="2"/>
        <v>-5.787969952</v>
      </c>
      <c r="G21" s="8">
        <v>0.101684861</v>
      </c>
      <c r="H21" s="2">
        <f t="shared" si="3"/>
        <v>-1.775737721</v>
      </c>
      <c r="I21" s="2">
        <f t="shared" si="4"/>
        <v>-1.873546433</v>
      </c>
      <c r="J21" s="2">
        <f t="shared" si="5"/>
        <v>-6.443139719</v>
      </c>
      <c r="K21" s="2">
        <f t="shared" si="6"/>
        <v>41.51404944</v>
      </c>
      <c r="L21" s="8">
        <f t="shared" si="7"/>
        <v>-1.695122686</v>
      </c>
      <c r="M21" s="2">
        <f t="shared" si="8"/>
        <v>-1.947989327</v>
      </c>
      <c r="N21" s="15">
        <v>0.6017628556186141</v>
      </c>
      <c r="O21" s="2">
        <f t="shared" si="9"/>
        <v>0.78</v>
      </c>
    </row>
    <row r="22">
      <c r="A22" s="8">
        <v>21.0</v>
      </c>
      <c r="B22" s="8">
        <v>10.0</v>
      </c>
      <c r="C22" s="8">
        <v>140.0</v>
      </c>
      <c r="D22" s="8">
        <v>17.9</v>
      </c>
      <c r="E22" s="11">
        <f t="shared" si="1"/>
        <v>20.51417893</v>
      </c>
      <c r="F22" s="2">
        <f t="shared" si="2"/>
        <v>-2.614178931</v>
      </c>
      <c r="G22" s="8">
        <v>0.1652768855</v>
      </c>
      <c r="H22" s="2">
        <f t="shared" si="3"/>
        <v>-0.8020249201</v>
      </c>
      <c r="I22" s="2">
        <f t="shared" si="4"/>
        <v>-0.8778425803</v>
      </c>
      <c r="J22" s="2">
        <f t="shared" si="5"/>
        <v>-3.131791712</v>
      </c>
      <c r="K22" s="2">
        <f t="shared" si="6"/>
        <v>9.808119324</v>
      </c>
      <c r="L22" s="8">
        <f t="shared" si="7"/>
        <v>-0.3721392686</v>
      </c>
      <c r="M22" s="2">
        <f t="shared" si="8"/>
        <v>-0.9127224962</v>
      </c>
      <c r="N22" s="15">
        <v>0.7466116463591731</v>
      </c>
      <c r="O22" s="2">
        <f t="shared" si="9"/>
        <v>0.82</v>
      </c>
    </row>
    <row r="23">
      <c r="A23" s="8">
        <v>22.0</v>
      </c>
      <c r="B23" s="8">
        <v>26.0</v>
      </c>
      <c r="C23" s="8">
        <v>810.0</v>
      </c>
      <c r="D23" s="8">
        <v>52.32</v>
      </c>
      <c r="E23" s="11">
        <f t="shared" si="1"/>
        <v>56.0065279</v>
      </c>
      <c r="F23" s="2">
        <f t="shared" si="2"/>
        <v>-3.686527902</v>
      </c>
      <c r="G23" s="8">
        <v>0.3915752185</v>
      </c>
      <c r="H23" s="2">
        <f t="shared" si="3"/>
        <v>-1.131019461</v>
      </c>
      <c r="I23" s="2">
        <f t="shared" si="4"/>
        <v>-1.449995419</v>
      </c>
      <c r="J23" s="2">
        <f t="shared" si="5"/>
        <v>-6.059135022</v>
      </c>
      <c r="K23" s="2">
        <f t="shared" si="6"/>
        <v>36.71311721</v>
      </c>
      <c r="L23" s="8">
        <f t="shared" si="7"/>
        <v>-1.015325923</v>
      </c>
      <c r="M23" s="2">
        <f t="shared" si="8"/>
        <v>-1.507609073</v>
      </c>
      <c r="N23" s="15">
        <v>0.8455679024747386</v>
      </c>
      <c r="O23" s="2">
        <f t="shared" si="9"/>
        <v>0.86</v>
      </c>
    </row>
    <row r="24">
      <c r="A24" s="8">
        <v>23.0</v>
      </c>
      <c r="B24" s="8">
        <v>9.0</v>
      </c>
      <c r="C24" s="8">
        <v>450.0</v>
      </c>
      <c r="D24" s="8">
        <v>18.75</v>
      </c>
      <c r="E24" s="11">
        <f t="shared" si="1"/>
        <v>23.35756786</v>
      </c>
      <c r="F24" s="2">
        <f t="shared" si="2"/>
        <v>-4.607567861</v>
      </c>
      <c r="G24" s="8">
        <v>0.04126005071</v>
      </c>
      <c r="H24" s="2">
        <f t="shared" si="3"/>
        <v>-1.413592697</v>
      </c>
      <c r="I24" s="2">
        <f t="shared" si="4"/>
        <v>-1.443689775</v>
      </c>
      <c r="J24" s="2">
        <f t="shared" si="5"/>
        <v>-4.805857797</v>
      </c>
      <c r="K24" s="2">
        <f t="shared" si="6"/>
        <v>23.09626917</v>
      </c>
      <c r="L24" s="8">
        <f t="shared" si="7"/>
        <v>-1.006514361</v>
      </c>
      <c r="M24" s="2">
        <f t="shared" si="8"/>
        <v>-1.501052882</v>
      </c>
      <c r="N24" s="15">
        <v>1.1571736331820488</v>
      </c>
      <c r="O24" s="2">
        <f t="shared" si="9"/>
        <v>0.9</v>
      </c>
    </row>
    <row r="25">
      <c r="A25" s="8">
        <v>24.0</v>
      </c>
      <c r="B25" s="8">
        <v>8.0</v>
      </c>
      <c r="C25" s="8">
        <v>635.0</v>
      </c>
      <c r="D25" s="8">
        <v>19.83</v>
      </c>
      <c r="E25" s="11">
        <f t="shared" si="1"/>
        <v>24.40285351</v>
      </c>
      <c r="F25" s="2">
        <f t="shared" si="2"/>
        <v>-4.572853508</v>
      </c>
      <c r="G25" s="8">
        <v>0.1206082605</v>
      </c>
      <c r="H25" s="2">
        <f t="shared" si="3"/>
        <v>-1.402942402</v>
      </c>
      <c r="I25" s="2">
        <f t="shared" si="4"/>
        <v>-1.496058757</v>
      </c>
      <c r="J25" s="2">
        <f t="shared" si="5"/>
        <v>-5.200018721</v>
      </c>
      <c r="K25" s="2">
        <f t="shared" si="6"/>
        <v>27.04019469</v>
      </c>
      <c r="L25" s="8">
        <f t="shared" si="7"/>
        <v>-1.080860175</v>
      </c>
      <c r="M25" s="2">
        <f t="shared" si="8"/>
        <v>-1.555502676</v>
      </c>
      <c r="N25" s="15">
        <v>1.6424885063371286</v>
      </c>
      <c r="O25" s="2">
        <f t="shared" si="9"/>
        <v>0.94</v>
      </c>
    </row>
    <row r="26">
      <c r="A26" s="8">
        <v>25.0</v>
      </c>
      <c r="B26" s="8">
        <v>4.0</v>
      </c>
      <c r="C26" s="8">
        <v>150.0</v>
      </c>
      <c r="D26" s="8">
        <v>10.75</v>
      </c>
      <c r="E26" s="11">
        <f t="shared" si="1"/>
        <v>10.96258393</v>
      </c>
      <c r="F26" s="2">
        <f t="shared" si="2"/>
        <v>-0.212583928</v>
      </c>
      <c r="G26" s="8">
        <v>0.06664345476</v>
      </c>
      <c r="H26" s="2">
        <f t="shared" si="3"/>
        <v>-0.0652203282</v>
      </c>
      <c r="I26" s="2">
        <f t="shared" si="4"/>
        <v>-0.06750861393</v>
      </c>
      <c r="J26" s="2">
        <f t="shared" si="5"/>
        <v>-0.2277628298</v>
      </c>
      <c r="K26" s="2">
        <f t="shared" si="6"/>
        <v>0.05187590666</v>
      </c>
      <c r="L26" s="8">
        <f t="shared" si="7"/>
        <v>-0.002200850774</v>
      </c>
      <c r="M26" s="2">
        <f t="shared" si="8"/>
        <v>-0.07019097956</v>
      </c>
      <c r="N26" s="15">
        <v>3.341457396551301</v>
      </c>
      <c r="O26" s="2">
        <f t="shared" si="9"/>
        <v>0.98</v>
      </c>
    </row>
    <row r="27">
      <c r="K27" s="16"/>
      <c r="L27" s="17"/>
    </row>
    <row r="29">
      <c r="A29" s="1"/>
      <c r="B29" s="12" t="s">
        <v>25</v>
      </c>
      <c r="C29" s="13">
        <f>a!B27/22</f>
        <v>10.62416716</v>
      </c>
    </row>
  </sheetData>
  <drawing r:id="rId1"/>
</worksheet>
</file>